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40-1 - IO 01.1 - Vodovo..." sheetId="2" r:id="rId2"/>
    <sheet name="2340-1-1 - IO 01.1-Vodovo..." sheetId="3" r:id="rId3"/>
    <sheet name="2340-2 - IO 01.2 - Výměna..." sheetId="4" r:id="rId4"/>
    <sheet name="2340-2-1 - Vodovodní příp..." sheetId="5" r:id="rId5"/>
    <sheet name="2340-3 - IO 02.1 - Bezvýk..." sheetId="6" r:id="rId6"/>
    <sheet name="2340-3-1 - IO 02.1 - Bezv..." sheetId="7" r:id="rId7"/>
    <sheet name="2340-3-2 - IO 02.1 - Bezv..." sheetId="8" r:id="rId8"/>
    <sheet name="2340-3-3 - IO 02.1 - Bezv..." sheetId="9" r:id="rId9"/>
    <sheet name="2340-4 - IO 02.2 - Obnova..." sheetId="10" r:id="rId10"/>
    <sheet name="2340-4-1 - IO 02.2-Kanali..." sheetId="11" r:id="rId11"/>
    <sheet name="Seznam figur" sheetId="12" r:id="rId12"/>
  </sheets>
  <definedNames>
    <definedName name="_xlnm.Print_Area" localSheetId="0">'Rekapitulace stavby'!$D$4:$AO$76,'Rekapitulace stavby'!$C$82:$AQ$110</definedName>
    <definedName name="_xlnm._FilterDatabase" localSheetId="1" hidden="1">'2340-1 - IO 01.1 - Vodovo...'!$C$127:$K$394</definedName>
    <definedName name="_xlnm.Print_Area" localSheetId="1">'2340-1 - IO 01.1 - Vodovo...'!$C$4:$J$75,'2340-1 - IO 01.1 - Vodovo...'!$C$81:$J$109,'2340-1 - IO 01.1 - Vodovo...'!$C$115:$J$394</definedName>
    <definedName name="_xlnm._FilterDatabase" localSheetId="2" hidden="1">'2340-1-1 - IO 01.1-Vodovo...'!$C$127:$K$264</definedName>
    <definedName name="_xlnm.Print_Area" localSheetId="2">'2340-1-1 - IO 01.1-Vodovo...'!$C$4:$J$76,'2340-1-1 - IO 01.1-Vodovo...'!$C$82:$J$107,'2340-1-1 - IO 01.1-Vodovo...'!$C$113:$J$264</definedName>
    <definedName name="_xlnm._FilterDatabase" localSheetId="3" hidden="1">'2340-2 - IO 01.2 - Výměna...'!$C$126:$K$366</definedName>
    <definedName name="_xlnm.Print_Area" localSheetId="3">'2340-2 - IO 01.2 - Výměna...'!$C$4:$J$75,'2340-2 - IO 01.2 - Výměna...'!$C$81:$J$108,'2340-2 - IO 01.2 - Výměna...'!$C$114:$J$366</definedName>
    <definedName name="_xlnm._FilterDatabase" localSheetId="4" hidden="1">'2340-2-1 - Vodovodní příp...'!$C$127:$K$270</definedName>
    <definedName name="_xlnm.Print_Area" localSheetId="4">'2340-2-1 - Vodovodní příp...'!$C$4:$J$76,'2340-2-1 - Vodovodní příp...'!$C$82:$J$107,'2340-2-1 - Vodovodní příp...'!$C$113:$J$270</definedName>
    <definedName name="_xlnm._FilterDatabase" localSheetId="5" hidden="1">'2340-3 - IO 02.1 - Bezvýk...'!$C$125:$K$248</definedName>
    <definedName name="_xlnm.Print_Area" localSheetId="5">'2340-3 - IO 02.1 - Bezvýk...'!$C$4:$J$75,'2340-3 - IO 02.1 - Bezvýk...'!$C$81:$J$107,'2340-3 - IO 02.1 - Bezvýk...'!$C$113:$J$248</definedName>
    <definedName name="_xlnm._FilterDatabase" localSheetId="6" hidden="1">'2340-3-1 - IO 02.1 - Bezv...'!$C$130:$K$242</definedName>
    <definedName name="_xlnm.Print_Area" localSheetId="6">'2340-3-1 - IO 02.1 - Bezv...'!$C$4:$J$76,'2340-3-1 - IO 02.1 - Bezv...'!$C$82:$J$110,'2340-3-1 - IO 02.1 - Bezv...'!$C$116:$J$242</definedName>
    <definedName name="_xlnm._FilterDatabase" localSheetId="7" hidden="1">'2340-3-2 - IO 02.1 - Bezv...'!$C$124:$K$147</definedName>
    <definedName name="_xlnm.Print_Area" localSheetId="7">'2340-3-2 - IO 02.1 - Bezv...'!$C$4:$J$76,'2340-3-2 - IO 02.1 - Bezv...'!$C$82:$J$104,'2340-3-2 - IO 02.1 - Bezv...'!$C$110:$J$147</definedName>
    <definedName name="_xlnm._FilterDatabase" localSheetId="8" hidden="1">'2340-3-3 - IO 02.1 - Bezv...'!$C$134:$K$287</definedName>
    <definedName name="_xlnm.Print_Area" localSheetId="8">'2340-3-3 - IO 02.1 - Bezv...'!$C$4:$J$76,'2340-3-3 - IO 02.1 - Bezv...'!$C$82:$J$112,'2340-3-3 - IO 02.1 - Bezv...'!$C$118:$J$287</definedName>
    <definedName name="_xlnm._FilterDatabase" localSheetId="9" hidden="1">'2340-4 - IO 02.2 - Obnova...'!$C$131:$K$391</definedName>
    <definedName name="_xlnm.Print_Area" localSheetId="9">'2340-4 - IO 02.2 - Obnova...'!$C$4:$J$75,'2340-4 - IO 02.2 - Obnova...'!$C$81:$J$113,'2340-4 - IO 02.2 - Obnova...'!$C$119:$J$391</definedName>
    <definedName name="_xlnm._FilterDatabase" localSheetId="10" hidden="1">'2340-4-1 - IO 02.2-Kanali...'!$C$127:$K$268</definedName>
    <definedName name="_xlnm.Print_Area" localSheetId="10">'2340-4-1 - IO 02.2-Kanali...'!$C$4:$J$76,'2340-4-1 - IO 02.2-Kanali...'!$C$82:$J$107,'2340-4-1 - IO 02.2-Kanali...'!$C$113:$J$268</definedName>
    <definedName name="_xlnm.Print_Area" localSheetId="11">'Seznam figur'!$C$4:$G$2086</definedName>
    <definedName name="_xlnm.Print_Titles" localSheetId="0">'Rekapitulace stavby'!$92:$92</definedName>
    <definedName name="_xlnm.Print_Titles" localSheetId="1">'2340-1 - IO 01.1 - Vodovo...'!$127:$127</definedName>
    <definedName name="_xlnm.Print_Titles" localSheetId="2">'2340-1-1 - IO 01.1-Vodovo...'!$127:$127</definedName>
    <definedName name="_xlnm.Print_Titles" localSheetId="3">'2340-2 - IO 01.2 - Výměna...'!$126:$126</definedName>
    <definedName name="_xlnm.Print_Titles" localSheetId="4">'2340-2-1 - Vodovodní příp...'!$127:$127</definedName>
    <definedName name="_xlnm.Print_Titles" localSheetId="5">'2340-3 - IO 02.1 - Bezvýk...'!$125:$125</definedName>
    <definedName name="_xlnm.Print_Titles" localSheetId="6">'2340-3-1 - IO 02.1 - Bezv...'!$130:$130</definedName>
    <definedName name="_xlnm.Print_Titles" localSheetId="7">'2340-3-2 - IO 02.1 - Bezv...'!$124:$124</definedName>
    <definedName name="_xlnm.Print_Titles" localSheetId="8">'2340-3-3 - IO 02.1 - Bezv...'!$134:$134</definedName>
    <definedName name="_xlnm.Print_Titles" localSheetId="9">'2340-4 - IO 02.2 - Obnova...'!$131:$131</definedName>
    <definedName name="_xlnm.Print_Titles" localSheetId="10">'2340-4-1 - IO 02.2-Kanali...'!$127:$127</definedName>
    <definedName name="_xlnm.Print_Titles" localSheetId="11">'Seznam figur'!$9:$9</definedName>
  </definedNames>
  <calcPr fullCalcOnLoad="1"/>
</workbook>
</file>

<file path=xl/sharedStrings.xml><?xml version="1.0" encoding="utf-8"?>
<sst xmlns="http://schemas.openxmlformats.org/spreadsheetml/2006/main" count="25908" uniqueCount="2142">
  <si>
    <t>Export Komplet</t>
  </si>
  <si>
    <t/>
  </si>
  <si>
    <t>2.0</t>
  </si>
  <si>
    <t>ZAMOK</t>
  </si>
  <si>
    <t>False</t>
  </si>
  <si>
    <t>{19d29add-cd07-42c6-8b95-2f926443b0e0}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</si>
  <si>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</si>
  <si>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</si>
  <si>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</si>
  <si>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</si>
  <si>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</si>
  <si>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</si>
  <si>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</si>
  <si>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</si>
  <si>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2340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</si>
  <si>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</si>
  <si>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</si>
  <si>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Benátky nad Jizerou Komenského, V Koreji, obnova vodovodu a kanalizace</t>
  </si>
  <si>
    <t>KSO:</t>
  </si>
  <si>
    <t>827</t>
  </si>
  <si>
    <t>CC-CZ:</t>
  </si>
  <si>
    <t>222</t>
  </si>
  <si>
    <t>Místo:</t>
  </si>
  <si>
    <t>Benátky nad Jizerou</t>
  </si>
  <si>
    <t>Datum:</t>
  </si>
  <si>
    <t>27. 11. 2023</t>
  </si>
  <si>
    <t>CZ-CPV:</t>
  </si>
  <si>
    <t>45232000-2</t>
  </si>
  <si>
    <t>CZ-CPA:</t>
  </si>
  <si>
    <t>42.21.12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</si>
  <si>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</si>
  <si>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</si>
  <si>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</si>
  <si>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</si>
  <si>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</si>
  <si>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</si>
  <si>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</si>
  <si>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</si>
  <si>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</si>
  <si>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</si>
  <si>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</si>
  <si>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</si>
  <si>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</si>
  <si>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</si>
  <si>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</si>
  <si>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</si>
  <si>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</si>
  <si>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</si>
  <si>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</si>
  <si>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</si>
  <si>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</si>
  <si>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</si>
  <si>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</si>
  <si>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</si>
  <si>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</si>
  <si>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</si>
  <si>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</si>
  <si>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</si>
  <si>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</si>
  <si>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</si>
  <si>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</si>
  <si>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</si>
  <si>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</si>
  <si>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</si>
  <si>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</si>
  <si>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</si>
  <si>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</si>
  <si>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</si>
  <si>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</si>
  <si>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</si>
  <si>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</si>
  <si>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</si>
  <si>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</si>
  <si>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</si>
  <si>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</si>
  <si>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</si>
  <si>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</si>
  <si>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</si>
  <si>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</si>
  <si>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</si>
  <si>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</si>
  <si>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</si>
  <si>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</si>
  <si>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</si>
  <si>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</si>
  <si>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</si>
  <si>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</si>
  <si>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</si>
  <si>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</si>
  <si>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2340-1</t>
  </si>
  <si>
    <t>IO 01.1 - Vodovod ul. Komenského</t>
  </si>
  <si>
    <t>ING</t>
  </si>
  <si>
    <t>1</t>
  </si>
  <si>
    <t>{ee31a5e4-328c-41f2-9218-60f02db6a970}</t>
  </si>
  <si>
    <t>827 13 32</t>
  </si>
  <si>
    <t>2</t>
  </si>
  <si>
    <t>/</t>
  </si>
  <si>
    <t>Soupis</t>
  </si>
  <si>
    <t>###NOINSERT###</t>
  </si>
  <si>
    <t>2340-1-1</t>
  </si>
  <si>
    <t>IO 01.1-Vodovodní přípojky ul. Komenského</t>
  </si>
  <si>
    <t>{9d5746ba-e57e-437c-b672-ca2a917f3364}</t>
  </si>
  <si>
    <t>2340-2</t>
  </si>
  <si>
    <t>IO 01.2 - Výměna uzávěrů ul. V Koreji</t>
  </si>
  <si>
    <t>{7dca25f5-1f8d-4092-bffd-aa07b7ec8c54}</t>
  </si>
  <si>
    <t>827 13 33</t>
  </si>
  <si>
    <t>2340-2-1</t>
  </si>
  <si>
    <t>Vodovodní přípojky ul. V Koreji</t>
  </si>
  <si>
    <t>{d70491ef-d1fb-4eef-bbe0-1684660a0da5}</t>
  </si>
  <si>
    <t>2340-3</t>
  </si>
  <si>
    <t>IO 02.1 - Bezvýkopová sanace stok ul. Komenského</t>
  </si>
  <si>
    <t>{5e0a624f-502e-4b35-a3f6-464c0dd9a9ab}</t>
  </si>
  <si>
    <t>2340-3-1</t>
  </si>
  <si>
    <t>IO 02.1 - Bezvýkopová sanace šachet ul. V Koreji</t>
  </si>
  <si>
    <t>{9718cb32-63d7-4e26-8d58-e7b828f3c7c8}</t>
  </si>
  <si>
    <t>2340-3-2</t>
  </si>
  <si>
    <t>IO 02.1 - Bezvýkopová sanace stok ul. V Koreji</t>
  </si>
  <si>
    <t>{48e7c706-05e7-4a43-96d3-5fcb303aa3dd}</t>
  </si>
  <si>
    <t>3</t>
  </si>
  <si>
    <t>2340-3-3</t>
  </si>
  <si>
    <t>IO 02.1 - Bezvýkopová sanace stok ul. V Koreji-Stoka S2</t>
  </si>
  <si>
    <t>{88c40ef2-e1e3-4b80-b2bf-42e501f04919}</t>
  </si>
  <si>
    <t>2340-4</t>
  </si>
  <si>
    <t>IO 02.2 - Obnova stoky S1-1,  ul. V Koreji</t>
  </si>
  <si>
    <t>{99ee42f4-8906-4ebe-875b-c964a4960570}</t>
  </si>
  <si>
    <t>827 21 5</t>
  </si>
  <si>
    <t>2340-4-1</t>
  </si>
  <si>
    <t>IO 02.2-Kanalizační přípojky ul. V Koreji</t>
  </si>
  <si>
    <t>{b7779dba-8261-44a5-b61a-267f28cb43a7}</t>
  </si>
  <si>
    <t>DEL80A_Ž1</t>
  </si>
  <si>
    <t>322,63</t>
  </si>
  <si>
    <t>DEL32_Ž1</t>
  </si>
  <si>
    <t>22</t>
  </si>
  <si>
    <t>KRYCÍ LIST SOUPISU PRACÍ</t>
  </si>
  <si>
    <t>DEL32_CE</t>
  </si>
  <si>
    <t>KUB80A_Ž1</t>
  </si>
  <si>
    <t>490,2</t>
  </si>
  <si>
    <t>PRUMHL80_A</t>
  </si>
  <si>
    <t>1,899</t>
  </si>
  <si>
    <t>DEL80_Ž1</t>
  </si>
  <si>
    <t>19</t>
  </si>
  <si>
    <t>Objekt:</t>
  </si>
  <si>
    <t>DEL80_CE</t>
  </si>
  <si>
    <t>341,63</t>
  </si>
  <si>
    <t>2340-1 - IO 01.1 - Vodovod ul. Komenského</t>
  </si>
  <si>
    <t>KUB80_CE</t>
  </si>
  <si>
    <t>519,065</t>
  </si>
  <si>
    <t>KUB32_CE</t>
  </si>
  <si>
    <t>33,422</t>
  </si>
  <si>
    <t>22221</t>
  </si>
  <si>
    <t>ODSTRPODK_Ž1</t>
  </si>
  <si>
    <t>361,57</t>
  </si>
  <si>
    <t>ODSTRRÝH_Ž1</t>
  </si>
  <si>
    <t>45231300-8</t>
  </si>
  <si>
    <t>ODSTRZÁM_Ž1</t>
  </si>
  <si>
    <t>993,43</t>
  </si>
  <si>
    <t>OBRUBSIL_ZPĚT</t>
  </si>
  <si>
    <t>3,6</t>
  </si>
  <si>
    <t>ZAJPOTR200</t>
  </si>
  <si>
    <t>16</t>
  </si>
  <si>
    <t>ZAJKAB3</t>
  </si>
  <si>
    <t>4</t>
  </si>
  <si>
    <t>VYKOP_Z</t>
  </si>
  <si>
    <t>530,038</t>
  </si>
  <si>
    <t>VYKOP_N</t>
  </si>
  <si>
    <t>VYKOP_CE</t>
  </si>
  <si>
    <t>VYKOP3</t>
  </si>
  <si>
    <t>265,019</t>
  </si>
  <si>
    <t>VYKOP4</t>
  </si>
  <si>
    <t>PAŽCELK4_12</t>
  </si>
  <si>
    <t>1390,942</t>
  </si>
  <si>
    <t>VYTLAČ_Z</t>
  </si>
  <si>
    <t>145,445</t>
  </si>
  <si>
    <t>VYTLAČ_N</t>
  </si>
  <si>
    <t>ODVOZ13</t>
  </si>
  <si>
    <t>ODVOZ45</t>
  </si>
  <si>
    <t>ODVOZ_CE</t>
  </si>
  <si>
    <t>ZASYP_Z</t>
  </si>
  <si>
    <t>391,105</t>
  </si>
  <si>
    <t>OBSYP_CE</t>
  </si>
  <si>
    <t>98,652</t>
  </si>
  <si>
    <t>POSTŘIK_SPOJ</t>
  </si>
  <si>
    <t>1355</t>
  </si>
  <si>
    <t>TĚSSPAR_Ž1</t>
  </si>
  <si>
    <t>354,2</t>
  </si>
  <si>
    <t>SUŤ_ŠTĚRK_T</t>
  </si>
  <si>
    <t>271,178</t>
  </si>
  <si>
    <t>SUŤ_ŽIVICE_T</t>
  </si>
  <si>
    <t>280,567</t>
  </si>
  <si>
    <t>SUŤ_SYP</t>
  </si>
  <si>
    <t>551,745</t>
  </si>
  <si>
    <t>SUŤ_ŽBETON_T</t>
  </si>
  <si>
    <t>4,274</t>
  </si>
  <si>
    <t>BOUR_AŠ_CE</t>
  </si>
  <si>
    <t>2,137</t>
  </si>
  <si>
    <t>VYTLAČ_AŠ_CE</t>
  </si>
  <si>
    <t>6,512</t>
  </si>
  <si>
    <t>DEL100_Ž1</t>
  </si>
  <si>
    <t>2,6</t>
  </si>
  <si>
    <t>DEL100_CE</t>
  </si>
  <si>
    <t>KUB100_Ž1</t>
  </si>
  <si>
    <t>4,444</t>
  </si>
  <si>
    <t>PŘESUN_HMT</t>
  </si>
  <si>
    <t>9,259</t>
  </si>
  <si>
    <t>BOUR_POKL_LIT</t>
  </si>
  <si>
    <t>BOUR_POTR60</t>
  </si>
  <si>
    <t>139,99</t>
  </si>
  <si>
    <t>BOUR_Š80</t>
  </si>
  <si>
    <t>BOUR_Š_Š80</t>
  </si>
  <si>
    <t>SUŤ_POTR_T</t>
  </si>
  <si>
    <t>6,33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</si>
  <si>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</si>
  <si>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</si>
  <si>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</si>
  <si>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</si>
  <si>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</si>
  <si>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</si>
  <si>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</si>
  <si>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</si>
  <si>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</si>
  <si>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</si>
  <si>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</si>
  <si>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</si>
  <si>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</si>
  <si>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</si>
  <si>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</si>
  <si>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</si>
  <si>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</si>
  <si>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</si>
  <si>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</si>
  <si>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</si>
  <si>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</si>
  <si>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</si>
  <si>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</si>
  <si>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</si>
  <si>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</si>
  <si>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</si>
  <si>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</si>
  <si>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</si>
  <si>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</si>
  <si>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</si>
  <si>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</si>
  <si>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</si>
  <si>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</si>
  <si>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</si>
  <si>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</si>
  <si>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</si>
  <si>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113107165</t>
  </si>
  <si>
    <t>Odstranění podkladu z kameniva drceného tl přes 400 do 500 mm strojně pl přes 50 do 200 m2</t>
  </si>
  <si>
    <t>m2</t>
  </si>
  <si>
    <t>2138788854</t>
  </si>
  <si>
    <t>VV</t>
  </si>
  <si>
    <t>"délka DN80 místní komunikace-živice-Ž1, řad C" (2,6)</t>
  </si>
  <si>
    <t>Mezisoučet</t>
  </si>
  <si>
    <t>"délka DN80 místní komunikace-živice-Ž1, řad A" (139,99+182,64)</t>
  </si>
  <si>
    <t>"délka DN80 místní komunikace-živice-Ž1, řad B, C" (19,0)</t>
  </si>
  <si>
    <t>"délka D32 místní komunikace-živice-Ž1" (20*1,0)+(2*1,0)</t>
  </si>
  <si>
    <t>"zákl.objem řadu C v místní komunikaci-živice-Ž1" DEL100_Ž1*PRUMHL80_A*0,9</t>
  </si>
  <si>
    <t>KUB100_CE</t>
  </si>
  <si>
    <t>"zákl.objem ze SW pod.prof. DN80 místní komunikace řad A-živice-Ž1" (203,22+286,98)</t>
  </si>
  <si>
    <t>KUB80_Ž1</t>
  </si>
  <si>
    <t>"zákl.objem řadu B v místní komunikaci-živice-Ž1" DEL80_Ž1*PRUMHL80_A*0,8</t>
  </si>
  <si>
    <t>KUB32_Ž1</t>
  </si>
  <si>
    <t>"zákl.objem přípojky v místní komunikaci-Ž1" DEL32_Ž1*PRUMHL80_A*0,8</t>
  </si>
  <si>
    <t>"průměrná hloubka výk. řadu A" (KUB80A_Ž1/DEL80A_Ž1/0,8)</t>
  </si>
  <si>
    <t>(DEL80_CE+DEL32_Ž1*0,8)+(DEL100_CE*0,9)</t>
  </si>
  <si>
    <t>113154255</t>
  </si>
  <si>
    <t>Frézování živičného krytu tl 200 mm pruh š přes 0,5 do 1 m pl přes 500 do 1000 m2 s překážkami v trase</t>
  </si>
  <si>
    <t>-825012870</t>
  </si>
  <si>
    <t>113154263</t>
  </si>
  <si>
    <t>Frézování živičného krytu tl 50 mm pruh š přes 1 do 2 m pl přes 500 do 1000 m2 s překážkami v trase</t>
  </si>
  <si>
    <t>-1168600881</t>
  </si>
  <si>
    <t>"frézování vyznačené obrusné vrstvy včetně zámků 100% VAKMB z celkových 100%" ((1355,0)*1,0)-ODSTRRÝH_Ž1</t>
  </si>
  <si>
    <t>113201112</t>
  </si>
  <si>
    <t>Vytrhání obrub silničních ležatých</t>
  </si>
  <si>
    <t>m</t>
  </si>
  <si>
    <t>1296051063</t>
  </si>
  <si>
    <t>2*(0,8+2*0,5)</t>
  </si>
  <si>
    <t>5</t>
  </si>
  <si>
    <t>115101201</t>
  </si>
  <si>
    <t>Čerpání vody na dopravní výšku do 10 m průměrný přítok do 500 l/min</t>
  </si>
  <si>
    <t>hod</t>
  </si>
  <si>
    <t>-1044744632</t>
  </si>
  <si>
    <t>"průměrná rychlost pokládky 12m/den" (DEL80_CE)/12*8</t>
  </si>
  <si>
    <t>6</t>
  </si>
  <si>
    <t>115101301</t>
  </si>
  <si>
    <t>Pohotovost čerpací soupravy pro dopravní výšku do 10 m přítok do 500 l/min</t>
  </si>
  <si>
    <t>den</t>
  </si>
  <si>
    <t>1584655612</t>
  </si>
  <si>
    <t>"průměrná rychlost pokládky 12m/den" (DEL80_CE)/12</t>
  </si>
  <si>
    <t>7</t>
  </si>
  <si>
    <t>119001405</t>
  </si>
  <si>
    <t>Dočasné zajištění potrubí z PE DN do 200 mm</t>
  </si>
  <si>
    <t>868777100</t>
  </si>
  <si>
    <t>(20*0,8)</t>
  </si>
  <si>
    <t>8</t>
  </si>
  <si>
    <t>119001421</t>
  </si>
  <si>
    <t>Dočasné zajištění kabelů a kabelových tratí ze 3 volně ložených kabelů</t>
  </si>
  <si>
    <t>-323222881</t>
  </si>
  <si>
    <t>5*0,8</t>
  </si>
  <si>
    <t>9</t>
  </si>
  <si>
    <t>132254205</t>
  </si>
  <si>
    <t>Hloubení zapažených rýh š do 2000 mm v hornině třídy těžitelnosti I skupiny 3 objem do 1000 m3</t>
  </si>
  <si>
    <t>m3</t>
  </si>
  <si>
    <t>-122698045</t>
  </si>
  <si>
    <t>"výkop m3 v živici-Ž1" ((KUB80_CE+KUB32_CE)-((DEL80_Ž1+DEL32_Ž1)*0,8*0,58))+(KUB100_Ž1-(DEL100_Ž1*0,9*0,58))-VYTLAČ_AŠ_CE</t>
  </si>
  <si>
    <t>"výkop v nezpevněném N2, N1" 0</t>
  </si>
  <si>
    <t>VYKOP_Z+VYKOP_N</t>
  </si>
  <si>
    <t>VYKOP_CE*0,50</t>
  </si>
  <si>
    <t>10</t>
  </si>
  <si>
    <t>132354205</t>
  </si>
  <si>
    <t>Hloubení zapažených rýh š do 2000 mm v hornině třídy těžitelnosti II skupiny 4 objem do 1000 m3</t>
  </si>
  <si>
    <t>-1705831921</t>
  </si>
  <si>
    <t>11</t>
  </si>
  <si>
    <t>139001101</t>
  </si>
  <si>
    <t>Příplatek za ztížení vykopávky v blízkosti podzemního vedení</t>
  </si>
  <si>
    <t>876833163</t>
  </si>
  <si>
    <t>"křížení do DN200" (ZAJPOTR200*(0,5+0,2+0,3)*(0,5+0,2+0,5))</t>
  </si>
  <si>
    <t>"křížení do DN500" ZAJPOTR500*(0,5+0,5+0,3)*(0,5+0,5+0,5)</t>
  </si>
  <si>
    <t>"křížení kabelů" ZAJKAB3*(1,0+1,0)*PRUMHL80_A</t>
  </si>
  <si>
    <t>Součet</t>
  </si>
  <si>
    <t>12</t>
  </si>
  <si>
    <t>139951123</t>
  </si>
  <si>
    <t>Bourání kcí v hloubených vykopávkách ze zdiva ze ŽB nebo předpjatého strojně</t>
  </si>
  <si>
    <t>-576451659</t>
  </si>
  <si>
    <t>BOURAŠ_STĚNY</t>
  </si>
  <si>
    <t>"bourání šachty AŠ-stěny celá hloubka" 1*(4,07*0,3*1,60)</t>
  </si>
  <si>
    <t>BOURAŠ_STROP</t>
  </si>
  <si>
    <t>"bourání šachty AŠ strop" 1*(1,22*0,25-(0,7*0,7*0,25))</t>
  </si>
  <si>
    <t>13</t>
  </si>
  <si>
    <t>151811131</t>
  </si>
  <si>
    <t>Osazení pažicího boxu hl výkopu do 4 m š do 1,2 m</t>
  </si>
  <si>
    <t>1434937306</t>
  </si>
  <si>
    <t>"pažení celkové"  ((DEL100_CE+DEL80_CE+DEL32_CE)*PRUMHL80_A*2)</t>
  </si>
  <si>
    <t>14</t>
  </si>
  <si>
    <t>151811231</t>
  </si>
  <si>
    <t>Odstranění pažicího boxu hl výkopu do 4 m š do 1,2 m</t>
  </si>
  <si>
    <t>472326969</t>
  </si>
  <si>
    <t>162751117</t>
  </si>
  <si>
    <t>Vodorovné přemístění přes 9 000 do 10000 m výkopku/sypaniny z horniny třídy těžitelnosti I skupiny 1 až 3</t>
  </si>
  <si>
    <t>-2108361692</t>
  </si>
  <si>
    <t xml:space="preserve">"Dodavatel navrhne vzdálenost na skládku podle svých možností" </t>
  </si>
  <si>
    <t>"prostor pro zásyp zrušené šachty-AŠ"(4,07*1,60)</t>
  </si>
  <si>
    <t>"vytlačený objem L-P-O ve zpevněném" ((DEL32_CE)*0,360)+((DEL80_CE)*0,399)+((DEL100_CE)*0,467)</t>
  </si>
  <si>
    <t>"vytlačený objem L-P-O v nezpevněném" 0</t>
  </si>
  <si>
    <t>(VYKOP_Z+VYTLAČ_N)*((VYKOP3)/VYKOP_CE)</t>
  </si>
  <si>
    <t>162751119</t>
  </si>
  <si>
    <t>Příplatek k vodorovnému přemístění výkopku/sypaniny z horniny třídy těžitelnosti I skupiny 1 až 3 ZKD 1000 m přes 10000 m</t>
  </si>
  <si>
    <t>-744542548</t>
  </si>
  <si>
    <t>"Dodavatel navrhne vzdálenost na skládku podle svých možností"</t>
  </si>
  <si>
    <t>ODVOZ13*22</t>
  </si>
  <si>
    <t>17</t>
  </si>
  <si>
    <t>162751137</t>
  </si>
  <si>
    <t>Vodorovné přemístění přes 9 000 do 10000 m výkopku/sypaniny z horniny třídy těžitelnosti II skupiny 4 a 5</t>
  </si>
  <si>
    <t>1307511989</t>
  </si>
  <si>
    <t xml:space="preserve"> (VYKOP_Z+VYTLAČ_N)*((VYKOP4)/VYKOP_CE)</t>
  </si>
  <si>
    <t>18</t>
  </si>
  <si>
    <t>162751139</t>
  </si>
  <si>
    <t>Příplatek k vodorovnému přemístění výkopku/sypaniny z horniny třídy těžitelnosti II skupiny 4 a 5 ZKD 1000 m přes 10000 m</t>
  </si>
  <si>
    <t>-897627900</t>
  </si>
  <si>
    <t>ODVOZ45*22</t>
  </si>
  <si>
    <t>171201221</t>
  </si>
  <si>
    <t>Poplatek za uložení na skládce (skládkovné) zeminy a kamení kód odpadu 17 05 04</t>
  </si>
  <si>
    <t>t</t>
  </si>
  <si>
    <t>1377794202</t>
  </si>
  <si>
    <t>(ODVOZ13+ODVOZ45)</t>
  </si>
  <si>
    <t>ODVOZ_CE*2,0</t>
  </si>
  <si>
    <t>20</t>
  </si>
  <si>
    <t>174151101</t>
  </si>
  <si>
    <t>Zásyp jam, šachet rýh nebo kolem objektů sypaninou se zhutněním</t>
  </si>
  <si>
    <t>-548162658</t>
  </si>
  <si>
    <t>"zásyp ve zpev." (VYKOP_Z-VYTLAČ_Z)+VYTLAČ_AŠ_CE</t>
  </si>
  <si>
    <t>ZASYP_N</t>
  </si>
  <si>
    <t>"zásyp v nezpev" (VYKOP_N-VYTLAČ_N)</t>
  </si>
  <si>
    <t>ZASYP_CE</t>
  </si>
  <si>
    <t>M</t>
  </si>
  <si>
    <t>58331200</t>
  </si>
  <si>
    <t>štěrkopísek netříděný</t>
  </si>
  <si>
    <t>682852791</t>
  </si>
  <si>
    <t>"Před zahájení stavby objednatel rozhodne o vhodnosti použití výkopku ke zpětnému zásypu výkopů"</t>
  </si>
  <si>
    <t>ZASYP_Z*2,0</t>
  </si>
  <si>
    <t>175151101</t>
  </si>
  <si>
    <t>Obsypání potrubí strojně sypaninou bez prohození, uloženou do 3 m</t>
  </si>
  <si>
    <t>-792616921</t>
  </si>
  <si>
    <t>(DEL32_CE*0,238)+(DEL80_CE*0,271)+(DEL100_CE*0,321)</t>
  </si>
  <si>
    <t>23</t>
  </si>
  <si>
    <t>58337310</t>
  </si>
  <si>
    <t>štěrkopísek frakce 0/4</t>
  </si>
  <si>
    <t>201394277</t>
  </si>
  <si>
    <t>OBSYP_CE*2,0</t>
  </si>
  <si>
    <t>Vodorovné konstrukce</t>
  </si>
  <si>
    <t>24</t>
  </si>
  <si>
    <t>451572111</t>
  </si>
  <si>
    <t>Lože pod potrubí otevřený výkop z kameniva drobného těženého</t>
  </si>
  <si>
    <t>-475130032</t>
  </si>
  <si>
    <t>LOŽE_CE</t>
  </si>
  <si>
    <t>((DEL32_CE+DEL80_CE)*0,120)+(DEL100_CE*0,135)</t>
  </si>
  <si>
    <t>25</t>
  </si>
  <si>
    <t>452313171</t>
  </si>
  <si>
    <t>Podkladní bloky z betonu prostého bez zvýšených nároků na prostředí tř. C 30/37 otevřený výkop</t>
  </si>
  <si>
    <t>240173009</t>
  </si>
  <si>
    <t>"horizontální" (0,19/4*2)+0,03+0,02+(0,45/5*3)+0,11+(0,98/5*3)</t>
  </si>
  <si>
    <t>26</t>
  </si>
  <si>
    <t>452353101</t>
  </si>
  <si>
    <t>Bednění podkladních bloků otevřený výkop</t>
  </si>
  <si>
    <t>609556602</t>
  </si>
  <si>
    <t>"TYP1 (2 * 2/3 * švýk +b/2) * h * počet" (2*2/3*0,80+(0,45/2))*0,41*(4-2)</t>
  </si>
  <si>
    <t>"TYP1 (2 * 2/3 * švýk +b/2) * h * počet" (2*2/3*0,80+(0,35/2))*0,34*1</t>
  </si>
  <si>
    <t>"TYP1 (2 * 2/3 * švýk +b/2) * h * počet" (2*2/3*0,80+(0,27/2))*0,14*2</t>
  </si>
  <si>
    <t>"TYP2 (2 * 2/3 * švýk +b/2) * h * počet" (2*2/3*0,80+(0,60/2))*0,58*(5-2)</t>
  </si>
  <si>
    <t>"TYP2 (2 * 2/3 * švýk +b/2) * h * počet" (2*2/3*0,80+(0,60/2))*0,72*1</t>
  </si>
  <si>
    <t>"TYP 3 - (švýk + švýk ) * h * počet" (0,60+0,60)*0,58*(5-2)</t>
  </si>
  <si>
    <t>Komunikace pozemní</t>
  </si>
  <si>
    <t>27</t>
  </si>
  <si>
    <t>564751111</t>
  </si>
  <si>
    <t>Podklad z kameniva hrubého drceného vel. 32-63 mm plochy přes 100 m2 tl 150 mm</t>
  </si>
  <si>
    <t>-1237012257</t>
  </si>
  <si>
    <t>PODKLAD32_63</t>
  </si>
  <si>
    <t>"vrstva 150 mm" ODSTRPODK_Ž1</t>
  </si>
  <si>
    <t>28</t>
  </si>
  <si>
    <t>564851111</t>
  </si>
  <si>
    <t>Podklad ze štěrkodrtě ŠD plochy přes 100 m2 tl 150 mm</t>
  </si>
  <si>
    <t>982125603</t>
  </si>
  <si>
    <t>PODKLAD0_63</t>
  </si>
  <si>
    <t>"vrstva 300 mm hutněna 2x po 150 mm" ((ODSTRPODK_Ž1)*2)</t>
  </si>
  <si>
    <t>29</t>
  </si>
  <si>
    <t>565166102</t>
  </si>
  <si>
    <t>Asfaltový beton vrstva podkladní ACP 22 (obalované kamenivo OKH) tl 90 mm š do 1,5 m</t>
  </si>
  <si>
    <t>223942636</t>
  </si>
  <si>
    <t>ACP22_Ž1</t>
  </si>
  <si>
    <t>30</t>
  </si>
  <si>
    <t>566901232</t>
  </si>
  <si>
    <t>Vyspravení podkladu po překopech inženýrských sítí plochy přes 15 m2 štěrkodrtí tl. 150 mm</t>
  </si>
  <si>
    <t>1546398119</t>
  </si>
  <si>
    <t>"provizorní úprava rýhy před pokládkou živice" ODSTRRÝH_Ž1</t>
  </si>
  <si>
    <t>31</t>
  </si>
  <si>
    <t>573111112</t>
  </si>
  <si>
    <t>Postřik živičný infiltrační s posypem z asfaltu množství 1 kg/m2</t>
  </si>
  <si>
    <t>1922094967</t>
  </si>
  <si>
    <t>POSTŘIK_INFIL</t>
  </si>
  <si>
    <t>32</t>
  </si>
  <si>
    <t>573231111</t>
  </si>
  <si>
    <t>Postřik živičný spojovací ze silniční emulze v množství 0,70 kg/m2</t>
  </si>
  <si>
    <t>-1385510521</t>
  </si>
  <si>
    <t>"100% VAKMB z celkových 100%" (ODSTRRÝH_Ž1+ODSTRZÁM_Ž1)</t>
  </si>
  <si>
    <t>33</t>
  </si>
  <si>
    <t>577134131</t>
  </si>
  <si>
    <t>Asfaltový beton vrstva obrusná ACO 11 (ABS) tř. I tl 40 mm š do 3 m z modifikovaného asfaltu</t>
  </si>
  <si>
    <t>-1530029780</t>
  </si>
  <si>
    <t>ACO11_Ž1</t>
  </si>
  <si>
    <t>Trubní vedení</t>
  </si>
  <si>
    <t>34</t>
  </si>
  <si>
    <t>850311811</t>
  </si>
  <si>
    <t>Bourání stávajícího potrubí z trub litinových DN 150</t>
  </si>
  <si>
    <t>954004090</t>
  </si>
  <si>
    <t>"bourání stáv. LT 60; 0-0,139.99" 139,99</t>
  </si>
  <si>
    <t>35</t>
  </si>
  <si>
    <t>851241131</t>
  </si>
  <si>
    <t>Montáž potrubí z trub litinových hrdlových s integrovaným těsněním otevřený výkop DN 80</t>
  </si>
  <si>
    <t>705394081</t>
  </si>
  <si>
    <t>36</t>
  </si>
  <si>
    <t>55254080</t>
  </si>
  <si>
    <t>trouba vodovodní litinová hrdlová hrdlová Zn+Al povlak K9 dl 6m DN 80</t>
  </si>
  <si>
    <t>-1695456146</t>
  </si>
  <si>
    <t>37</t>
  </si>
  <si>
    <t>27311020</t>
  </si>
  <si>
    <t>kroužek těsnící gumový EPDM TYTON pro vodovodní potrubí DN 80</t>
  </si>
  <si>
    <t>kus</t>
  </si>
  <si>
    <t>-991812363</t>
  </si>
  <si>
    <t>DEL80_CE/6+0,062</t>
  </si>
  <si>
    <t>38</t>
  </si>
  <si>
    <t>851261131</t>
  </si>
  <si>
    <t>Montáž potrubí z trub litinových hrdlových s integrovaným těsněním otevřený výkop DN 100</t>
  </si>
  <si>
    <t>1045531052</t>
  </si>
  <si>
    <t>39</t>
  </si>
  <si>
    <t>55254081</t>
  </si>
  <si>
    <t>trouba vodovodní litinová hrdlová hrdlová Zn+Al povlak K9 dl 6m DN 100</t>
  </si>
  <si>
    <t>1263685512</t>
  </si>
  <si>
    <t>40</t>
  </si>
  <si>
    <t>27311021</t>
  </si>
  <si>
    <t>kroužek těsnící gumový EPDM TYTON pro vodovodní potrubí DN 100</t>
  </si>
  <si>
    <t>337363955</t>
  </si>
  <si>
    <t>DEL100_CE/6+0,567</t>
  </si>
  <si>
    <t>41</t>
  </si>
  <si>
    <t>857241131</t>
  </si>
  <si>
    <t>Montáž litinových tvarovek jednoosých hrdlových otevřený výkop s integrovaným těsněním DN 80</t>
  </si>
  <si>
    <t>-1625893650</t>
  </si>
  <si>
    <t>42</t>
  </si>
  <si>
    <t>55253904</t>
  </si>
  <si>
    <t>koleno hrdlové z tvárné litiny,práškový epoxid tl 250µm MMK-kus DN 80-11,25°</t>
  </si>
  <si>
    <t>687154369</t>
  </si>
  <si>
    <t>43</t>
  </si>
  <si>
    <t>55253928</t>
  </si>
  <si>
    <t>koleno hrdlové z tvárné litiny,práškový epoxid tl 250µm MMK-kus DN 80-30°</t>
  </si>
  <si>
    <t>904045162</t>
  </si>
  <si>
    <t>44</t>
  </si>
  <si>
    <t>55253940</t>
  </si>
  <si>
    <t>koleno hrdlové z tvárné litiny,práškový epoxid tl 250µm MMK-kus DN 80-45°</t>
  </si>
  <si>
    <t>719730453</t>
  </si>
  <si>
    <t>45</t>
  </si>
  <si>
    <t>286709305614.R</t>
  </si>
  <si>
    <t>spojka přímá WAGA 3007 709305614 d 84-105 DN 80 PN 16</t>
  </si>
  <si>
    <t>1084422166</t>
  </si>
  <si>
    <t>46</t>
  </si>
  <si>
    <t>55253646</t>
  </si>
  <si>
    <t>přesuvka hrdlová litinová práškový epoxid tl 250µm se šroubovým spojem U-kus DN 80</t>
  </si>
  <si>
    <t>-267222363</t>
  </si>
  <si>
    <t>47</t>
  </si>
  <si>
    <t>857242122</t>
  </si>
  <si>
    <t>Montáž litinových tvarovek jednoosých přírubových otevřený výkop DN 80</t>
  </si>
  <si>
    <t>-399158258</t>
  </si>
  <si>
    <t>48</t>
  </si>
  <si>
    <t>505008020016</t>
  </si>
  <si>
    <t>KOLENO PATNÍ PŘÍRUBOVÉ DLOUHÉ 80</t>
  </si>
  <si>
    <t>ks</t>
  </si>
  <si>
    <t>-1079053878</t>
  </si>
  <si>
    <t>49</t>
  </si>
  <si>
    <t>55253489</t>
  </si>
  <si>
    <t>tvarovka přírubová litinová s hladkým koncem,práškový epoxid tl 250µm F-kus DN 80</t>
  </si>
  <si>
    <t>-796774433</t>
  </si>
  <si>
    <t>50</t>
  </si>
  <si>
    <t>55253892</t>
  </si>
  <si>
    <t>tvarovka přírubová s hrdlem z tvárné litiny,práškový epoxid tl 250µm EU-kus dl 130mm DN 80</t>
  </si>
  <si>
    <t>2139485101</t>
  </si>
  <si>
    <t>51</t>
  </si>
  <si>
    <t>55254011</t>
  </si>
  <si>
    <t>koleno přírubové z tvárné litiny,práškový epoxid tl 250µm FFK-kus DN 80- 45°</t>
  </si>
  <si>
    <t>1108332267</t>
  </si>
  <si>
    <t>52</t>
  </si>
  <si>
    <t>857243131</t>
  </si>
  <si>
    <t>Montáž litinových tvarovek odbočných hrdlových otevřený výkop s integrovaným těsněním DN 80</t>
  </si>
  <si>
    <t>291888998</t>
  </si>
  <si>
    <t>53</t>
  </si>
  <si>
    <t>55253740</t>
  </si>
  <si>
    <t>tvarovka hrdlová s přírubovou odbočkou z tvárné litiny,práškový epoxid tl 250µm MMA-kus DN 80/80</t>
  </si>
  <si>
    <t>-1334203705</t>
  </si>
  <si>
    <t>54</t>
  </si>
  <si>
    <t>857244122</t>
  </si>
  <si>
    <t>Montáž litinových tvarovek odbočných přírubových otevřený výkop DN 80</t>
  </si>
  <si>
    <t>-804302244</t>
  </si>
  <si>
    <t>55</t>
  </si>
  <si>
    <t>55253510</t>
  </si>
  <si>
    <t>tvarovka přírubová litinová vodovodní s přírubovou odbočkou PN10/40 T-kus DN 80/80</t>
  </si>
  <si>
    <t>1780826757</t>
  </si>
  <si>
    <t>56</t>
  </si>
  <si>
    <t>857261131</t>
  </si>
  <si>
    <t>Montáž litinových tvarovek jednoosých hrdlových otevřený výkop s integrovaným těsněním DN 100</t>
  </si>
  <si>
    <t>-1748306822</t>
  </si>
  <si>
    <t>57</t>
  </si>
  <si>
    <t>286709305616.R</t>
  </si>
  <si>
    <t>spojka přímá WAGA 3007 709305616 d 104-132 DN 100 PN 16</t>
  </si>
  <si>
    <t>-479980559</t>
  </si>
  <si>
    <t>58</t>
  </si>
  <si>
    <t>857262122</t>
  </si>
  <si>
    <t>Montáž litinových tvarovek jednoosých přírubových otevřený výkop DN 100</t>
  </si>
  <si>
    <t>1621733372</t>
  </si>
  <si>
    <t>59</t>
  </si>
  <si>
    <t>286709355616.R</t>
  </si>
  <si>
    <t>spojka s přírubou WAGA 3057 709355616 d 104-132 DN 100 PN 16</t>
  </si>
  <si>
    <t>1538697107</t>
  </si>
  <si>
    <t>60</t>
  </si>
  <si>
    <t>857264122</t>
  </si>
  <si>
    <t>Montáž litinových tvarovek odbočných přírubových otevřený výkop DN 100</t>
  </si>
  <si>
    <t>1789987525</t>
  </si>
  <si>
    <t>61</t>
  </si>
  <si>
    <t>55253515</t>
  </si>
  <si>
    <t>tvarovka přírubová litinová s přírubovou odbočkou,práškový epoxid tl 250µm T-kus DN 100/80</t>
  </si>
  <si>
    <t>-511221802</t>
  </si>
  <si>
    <t>62</t>
  </si>
  <si>
    <t>871161211</t>
  </si>
  <si>
    <t>Montáž potrubí z PE100 SDR 11 otevřený výkop svařovaných elektrotvarovkou D 32 x 3,0 mm</t>
  </si>
  <si>
    <t>-1943461822</t>
  </si>
  <si>
    <t>63</t>
  </si>
  <si>
    <t>28613524</t>
  </si>
  <si>
    <t>potrubí třívrstvé PE100 RC SDR11 32x3,0 dl 12m</t>
  </si>
  <si>
    <t>-2099911906</t>
  </si>
  <si>
    <t>64</t>
  </si>
  <si>
    <t>877161110</t>
  </si>
  <si>
    <t>Montáž elektrokolen 45° na vodovodním potrubí z PE trub d 32</t>
  </si>
  <si>
    <t>1766318694</t>
  </si>
  <si>
    <t>2*22</t>
  </si>
  <si>
    <t>65</t>
  </si>
  <si>
    <t>286612092.R</t>
  </si>
  <si>
    <t>elektrokoleno 612092 W45° SDR11 d32</t>
  </si>
  <si>
    <t>-2133639264</t>
  </si>
  <si>
    <t>66</t>
  </si>
  <si>
    <t>877162001</t>
  </si>
  <si>
    <t>Montáž svěrných spojek na vodovodním potrubí z trub d 32</t>
  </si>
  <si>
    <t>-753517754</t>
  </si>
  <si>
    <t>67</t>
  </si>
  <si>
    <t>2.1.100.3432</t>
  </si>
  <si>
    <t>Isiflo spojka přímá, speciální rozměr, typ 100, rozměr 34x32</t>
  </si>
  <si>
    <t>-1191617669</t>
  </si>
  <si>
    <t>68</t>
  </si>
  <si>
    <t>18.1.1.34</t>
  </si>
  <si>
    <t>Isiflo dvojvsuvka s vnějším závitem, 18.1, rozměr 3/4”</t>
  </si>
  <si>
    <t>-1379646273</t>
  </si>
  <si>
    <t>69</t>
  </si>
  <si>
    <t>2.1.116.3234</t>
  </si>
  <si>
    <t>Isiflo přechodka s vnitřním závitem, typ 116, rozměr 32x3/4”</t>
  </si>
  <si>
    <t>959547686</t>
  </si>
  <si>
    <t>70</t>
  </si>
  <si>
    <t>2.1.110.2534</t>
  </si>
  <si>
    <t>Isiflo přechodka s vnějším závitem, typ 110, rozměr 25x3/4”</t>
  </si>
  <si>
    <t>1040459966</t>
  </si>
  <si>
    <t>71</t>
  </si>
  <si>
    <t>879171111</t>
  </si>
  <si>
    <t>Montáž vodovodní přípojky na potrubí DN 32</t>
  </si>
  <si>
    <t>1544725129</t>
  </si>
  <si>
    <t>72</t>
  </si>
  <si>
    <t>891161321</t>
  </si>
  <si>
    <t>Montáž vodovodních šoupátek domovní přípojky se závitovými konci PN16 otevřený výkop G 1"</t>
  </si>
  <si>
    <t>2059141813</t>
  </si>
  <si>
    <t>73</t>
  </si>
  <si>
    <t>5.8.32114</t>
  </si>
  <si>
    <t>AVK PROFI-ISI šoupátko 5.8 litinové, přímé, závit - přechodka na PE, připojovací rozměry 32 x  11”-NEOCEŇOVAT DODÁVKU OBJEDNATELE</t>
  </si>
  <si>
    <t>-320859620</t>
  </si>
  <si>
    <t>74</t>
  </si>
  <si>
    <t>7.7.3.1050</t>
  </si>
  <si>
    <t>AVK zemní teleskopická souprava 7.7 , přípojková, rozsah 1,05-1,75 m-NEOCEŇOVAT DODÁVKU OBJEDNATELE</t>
  </si>
  <si>
    <t>-1359588559</t>
  </si>
  <si>
    <t>75</t>
  </si>
  <si>
    <t>891241112</t>
  </si>
  <si>
    <t>Montáž vodovodních šoupátek otevřený výkop DN 80</t>
  </si>
  <si>
    <t>-1289133584</t>
  </si>
  <si>
    <t>76</t>
  </si>
  <si>
    <t>4227818044.R</t>
  </si>
  <si>
    <t>šoupě EKOplus přírubové krátké DN 80 PN16-NEOCEŇOVAT DODÁVKU OBJEDNATELE</t>
  </si>
  <si>
    <t>1126955435</t>
  </si>
  <si>
    <t>77</t>
  </si>
  <si>
    <t>422122522.R</t>
  </si>
  <si>
    <t>souprava zemní teleskopická PATENTplus-1,2-1,8 DN 80-NEOCEŇOVAT DODÁVKU OBJEDNATELE</t>
  </si>
  <si>
    <t>-2031200847</t>
  </si>
  <si>
    <t>78</t>
  </si>
  <si>
    <t>891241811</t>
  </si>
  <si>
    <t>Demontáž vodovodních šoupátek otevřený výkop DN 80</t>
  </si>
  <si>
    <t>-284639911</t>
  </si>
  <si>
    <t>79</t>
  </si>
  <si>
    <t>891241821</t>
  </si>
  <si>
    <t>Demontáž vodovodních šoupátek s ručním kolečkem v šachtách DN 80</t>
  </si>
  <si>
    <t>-685925654</t>
  </si>
  <si>
    <t>80</t>
  </si>
  <si>
    <t>891247112</t>
  </si>
  <si>
    <t>Montáž hydrantů podzemních DN 80</t>
  </si>
  <si>
    <t>29337951</t>
  </si>
  <si>
    <t>81</t>
  </si>
  <si>
    <t>12.1.2.801500</t>
  </si>
  <si>
    <t>AVK hydrant podzemní Hvězda 12.1.2, jednoduše jištěný, DN 80, 1500 mm-NEOCEŇOVAT DODÁVKU OBJEDNATELE</t>
  </si>
  <si>
    <t>-866940319</t>
  </si>
  <si>
    <t>82</t>
  </si>
  <si>
    <t>12.21</t>
  </si>
  <si>
    <t>AVK hydrantová drenáž k podzem. hydrantu 80/60-NEOCEŇOVAT DODÁVKU OBJEDNATELE</t>
  </si>
  <si>
    <t>1694082691</t>
  </si>
  <si>
    <t>83</t>
  </si>
  <si>
    <t>891249111</t>
  </si>
  <si>
    <t>Montáž navrtávacích pasů na potrubí z jakýchkoli trub DN 80</t>
  </si>
  <si>
    <t>-1325590186</t>
  </si>
  <si>
    <t>84</t>
  </si>
  <si>
    <t>335008005416</t>
  </si>
  <si>
    <t>PAS NAVRTÁVACÍ HACOM 80-5/4"-NEOCEŇOVAT DODÁVKU OBJEDNATELE</t>
  </si>
  <si>
    <t>1366589865</t>
  </si>
  <si>
    <t>85</t>
  </si>
  <si>
    <t>891261112</t>
  </si>
  <si>
    <t>Montáž vodovodních šoupátek otevřený výkop DN 100</t>
  </si>
  <si>
    <t>-583613751</t>
  </si>
  <si>
    <t>86</t>
  </si>
  <si>
    <t>4227818054.R</t>
  </si>
  <si>
    <t>šoupě EKOplus přírubové krátké DN 100 PN16-NEOCEŇOVAT DODÁVKU OBJEDNATELE</t>
  </si>
  <si>
    <t>-1284986744</t>
  </si>
  <si>
    <t>87</t>
  </si>
  <si>
    <t>422122523.R</t>
  </si>
  <si>
    <t>souprava zemní teleskopická PATENTplus-1,2-1,8 DN 100-150-NEOCEŇOVAT DODÁVKU OBJEDNATELE</t>
  </si>
  <si>
    <t>1734776964</t>
  </si>
  <si>
    <t>88</t>
  </si>
  <si>
    <t>28613129</t>
  </si>
  <si>
    <t>trubka vodovodní PE100 RC PN 10 SDR17 90x5,4mm</t>
  </si>
  <si>
    <t>1699009806</t>
  </si>
  <si>
    <t>"ochranná trubka zákopové soupravy vyplněná pískem" 1,8*22</t>
  </si>
  <si>
    <t>89</t>
  </si>
  <si>
    <t>892241111</t>
  </si>
  <si>
    <t>Tlaková zkouška vodou potrubí DN do 80</t>
  </si>
  <si>
    <t>2002864522</t>
  </si>
  <si>
    <t>90</t>
  </si>
  <si>
    <t>892273922</t>
  </si>
  <si>
    <t>Proplach vodovodního potrubí jednoduchý DN od 80 do 125 při opravách</t>
  </si>
  <si>
    <t>752140300</t>
  </si>
  <si>
    <t>91</t>
  </si>
  <si>
    <t>892273932</t>
  </si>
  <si>
    <t>Dezinfekce vodovodního potrubí DN od 40 do 125 při opravách</t>
  </si>
  <si>
    <t>126512345</t>
  </si>
  <si>
    <t>DEL100_CE+DEL80_CE</t>
  </si>
  <si>
    <t>92</t>
  </si>
  <si>
    <t>892372111</t>
  </si>
  <si>
    <t>Zabezpečení konců potrubí DN do 300 při tlakových zkouškách vodou</t>
  </si>
  <si>
    <t>917039767</t>
  </si>
  <si>
    <t>2*2</t>
  </si>
  <si>
    <t>93</t>
  </si>
  <si>
    <t>899102211</t>
  </si>
  <si>
    <t>Demontáž poklopů litinových nebo ocelových včetně rámů hmotnosti přes 50 do 100 kg</t>
  </si>
  <si>
    <t>390312590</t>
  </si>
  <si>
    <t>94</t>
  </si>
  <si>
    <t>899401111</t>
  </si>
  <si>
    <t>Osazení poklopů litinových ventilových</t>
  </si>
  <si>
    <t>1244967757</t>
  </si>
  <si>
    <t>95</t>
  </si>
  <si>
    <t>899401112</t>
  </si>
  <si>
    <t>Osazení poklopů litinových šoupátkových</t>
  </si>
  <si>
    <t>190910891</t>
  </si>
  <si>
    <t>96</t>
  </si>
  <si>
    <t>7.2.8.</t>
  </si>
  <si>
    <t>EURO plovoucí uliční poklop, hranatý, 7.2.8 MB-voda-NEOCEŇOVAT DODÁVKU OBJEDNATELE</t>
  </si>
  <si>
    <t>1042891690</t>
  </si>
  <si>
    <t>22+6+2</t>
  </si>
  <si>
    <t>97</t>
  </si>
  <si>
    <t>899401113</t>
  </si>
  <si>
    <t>Osazení poklopů litinových hydrantových</t>
  </si>
  <si>
    <t>-845898661</t>
  </si>
  <si>
    <t>98</t>
  </si>
  <si>
    <t>7.2.17.</t>
  </si>
  <si>
    <t>AVK podkladová deska hydrantová 7.2.17-NEOCEŇOVAT DODÁVKU OBJEDNATELE</t>
  </si>
  <si>
    <t>-1180871840</t>
  </si>
  <si>
    <t>99</t>
  </si>
  <si>
    <t>7.2.7</t>
  </si>
  <si>
    <t>Uliční poklop litinový AVK Klasik, hydrantový, 7.2.7-NEOCEŇOVAT DODÁVKU OBJEDNATELE</t>
  </si>
  <si>
    <t>788548416</t>
  </si>
  <si>
    <t>100</t>
  </si>
  <si>
    <t>899722113</t>
  </si>
  <si>
    <t>Krytí potrubí z plastů výstražnou fólií z PVC 34cm</t>
  </si>
  <si>
    <t>-1772988828</t>
  </si>
  <si>
    <t>DEL100_CE+DEL32_CE+DEL80_CE</t>
  </si>
  <si>
    <t>101</t>
  </si>
  <si>
    <t>8999902.R</t>
  </si>
  <si>
    <t>Těsnící a spojovací materiál nerez dle specifikace</t>
  </si>
  <si>
    <t>-1194758890</t>
  </si>
  <si>
    <t>102</t>
  </si>
  <si>
    <t>8999905.R</t>
  </si>
  <si>
    <t>Zkouška průchodnosti potrubí do DN 100</t>
  </si>
  <si>
    <t>192144204</t>
  </si>
  <si>
    <t>Ostatní konstrukce a práce, bourání</t>
  </si>
  <si>
    <t>103</t>
  </si>
  <si>
    <t>916241213</t>
  </si>
  <si>
    <t>Osazení obrubníku kamenného stojatého s boční opěrou do lože z betonu prostého</t>
  </si>
  <si>
    <t>658696614</t>
  </si>
  <si>
    <t>104</t>
  </si>
  <si>
    <t>919122122</t>
  </si>
  <si>
    <t>Těsnění spár zálivkou za tepla pro komůrky š 15 mm hl 30 mm s těsnicím profilem</t>
  </si>
  <si>
    <t>1437749661</t>
  </si>
  <si>
    <t>4,23+4,78+3,5+126,76+8,29+187,37+6,20+7,14+5,93</t>
  </si>
  <si>
    <t>105</t>
  </si>
  <si>
    <t>919735111</t>
  </si>
  <si>
    <t>Řezání stávajícího živičného krytu hl do 50 mm</t>
  </si>
  <si>
    <t>-1769771202</t>
  </si>
  <si>
    <t>"zaříznutí zámků před obrusnou vrstvou + prořez spar před těsněním-100% VAKMB z celkových 100%" (TĚSSPAR_Ž1*2)</t>
  </si>
  <si>
    <t>106</t>
  </si>
  <si>
    <t>979024443</t>
  </si>
  <si>
    <t>Očištění vybouraných obrubníků a krajníků silničních</t>
  </si>
  <si>
    <t>-178679223</t>
  </si>
  <si>
    <t>900</t>
  </si>
  <si>
    <t>Ostatní práce a konstrukce</t>
  </si>
  <si>
    <t>107</t>
  </si>
  <si>
    <t>9000001.R</t>
  </si>
  <si>
    <t>Realizační dokumentace zhotovitele, čl.1.5-TP v.1.9</t>
  </si>
  <si>
    <t>1800112165</t>
  </si>
  <si>
    <t>108</t>
  </si>
  <si>
    <t>9000002.R</t>
  </si>
  <si>
    <t>Vytýčení stavby, zaměření a dokumentace skutečného provedení, čl.1.9-TP v.1.9</t>
  </si>
  <si>
    <t>-1166413482</t>
  </si>
  <si>
    <t>109</t>
  </si>
  <si>
    <t>9000003.R</t>
  </si>
  <si>
    <t>Soubor sond pro identifikaci podzem. zařízení, čl.1.12-TP v.1.9</t>
  </si>
  <si>
    <t>-960803067</t>
  </si>
  <si>
    <t>110</t>
  </si>
  <si>
    <t>9000005.R</t>
  </si>
  <si>
    <t>Pasportizace přilehlých objektů, vč. monitoringu, čl.1.11-TP v1.9</t>
  </si>
  <si>
    <t>1553058824</t>
  </si>
  <si>
    <t>111</t>
  </si>
  <si>
    <t>9000006.R</t>
  </si>
  <si>
    <t>Provizorní rozvod vody izolovaný, vč. propojení přípojek po dobu výstavby, čl.2.45-TP v.1.9</t>
  </si>
  <si>
    <t>-927402115</t>
  </si>
  <si>
    <t>112</t>
  </si>
  <si>
    <t>9000007.R</t>
  </si>
  <si>
    <t>Provizorní propojení 1 přípojky na vnitřní rozvod vody po dobu výstavby, čl.2.45-TP v.1.9</t>
  </si>
  <si>
    <t>-965904333</t>
  </si>
  <si>
    <t>113</t>
  </si>
  <si>
    <t>9000008.R</t>
  </si>
  <si>
    <t>Rušení stávající vodovodu v případě dotčení v rýze nebo mimo rýhu</t>
  </si>
  <si>
    <t>934492576</t>
  </si>
  <si>
    <t>114</t>
  </si>
  <si>
    <t>9000009.R</t>
  </si>
  <si>
    <t>Zkoušky zhutnění pláně statickou zatěžovací deskou po 50m, čl.2.1.2 a čl.3.1.4-TP v.1.9</t>
  </si>
  <si>
    <t>2074292175</t>
  </si>
  <si>
    <t>((DEL80_CE+DEL32_CE+DEL100_CE)/50,0)+0,675</t>
  </si>
  <si>
    <t>115</t>
  </si>
  <si>
    <t>9000010.R</t>
  </si>
  <si>
    <t>Rozbor pitné vody dle vyhl.č.376/200 Sb., čl.2.1.3-TP v.1.9</t>
  </si>
  <si>
    <t>-1328266937</t>
  </si>
  <si>
    <t>"1ks/1 provizorní potrubí; 1ks/DN80" (1+1)</t>
  </si>
  <si>
    <t>116</t>
  </si>
  <si>
    <t>9000011.R</t>
  </si>
  <si>
    <t>Ostatní činnosti a náklady uvedené v PD a v TP zadavatele-v. 1.9</t>
  </si>
  <si>
    <t>-548465686</t>
  </si>
  <si>
    <t>997</t>
  </si>
  <si>
    <t>Přesun sutě</t>
  </si>
  <si>
    <t>117</t>
  </si>
  <si>
    <t>997221551</t>
  </si>
  <si>
    <t>Vodorovná doprava suti ze sypkých materiálů do 1 km</t>
  </si>
  <si>
    <t>-765520284</t>
  </si>
  <si>
    <t>"100% VAKMB z celkových 100%" (SUŤ_ŠTĚRK_T+SUŤ_ŽIVICE_T)*1,00</t>
  </si>
  <si>
    <t>118</t>
  </si>
  <si>
    <t>997221559</t>
  </si>
  <si>
    <t>Příplatek ZKD 1 km u vodorovné dopravy suti ze sypkých materiálů</t>
  </si>
  <si>
    <t>908629392</t>
  </si>
  <si>
    <t>SUŤ_SYP*31</t>
  </si>
  <si>
    <t>119</t>
  </si>
  <si>
    <t>997221561</t>
  </si>
  <si>
    <t>Vodorovná doprava suti z kusových materiálů do 1 km</t>
  </si>
  <si>
    <t>-1667273229</t>
  </si>
  <si>
    <t>120</t>
  </si>
  <si>
    <t>997221569</t>
  </si>
  <si>
    <t>Příplatek ZKD 1 km u vodorovné dopravy suti z kusových materiálů</t>
  </si>
  <si>
    <t>-1061477064</t>
  </si>
  <si>
    <t>SUŤ_ŽBETON_T*31</t>
  </si>
  <si>
    <t>121</t>
  </si>
  <si>
    <t>997221571</t>
  </si>
  <si>
    <t>Vodorovná doprava vybouraných hmot do 1 km</t>
  </si>
  <si>
    <t>1500436849</t>
  </si>
  <si>
    <t>"odvoz potrubí do sběrny" SUŤ_POTR_T</t>
  </si>
  <si>
    <t>122</t>
  </si>
  <si>
    <t>997221579</t>
  </si>
  <si>
    <t>Příplatek ZKD 1 km u vodorovné dopravy vybouraných hmot</t>
  </si>
  <si>
    <t>714502703</t>
  </si>
  <si>
    <t>"odvoz potrubí do sběrny" SUŤ_POTR_T*31</t>
  </si>
  <si>
    <t>123</t>
  </si>
  <si>
    <t>997221611</t>
  </si>
  <si>
    <t>Nakládání suti na dopravní prostředky pro vodorovnou dopravu</t>
  </si>
  <si>
    <t>-1550628823</t>
  </si>
  <si>
    <t>124</t>
  </si>
  <si>
    <t>997221612</t>
  </si>
  <si>
    <t>Nakládání vybouraných hmot na dopravní prostředky pro vodorovnou dopravu</t>
  </si>
  <si>
    <t>-1483493524</t>
  </si>
  <si>
    <t>"bourané potrubí" (BOUR_POTR60*0,044)+((BOUR_Š80*0,017333333)+(BOUR_Š_Š80*0,018))+(BOUR_POKL_LIT*0,1)</t>
  </si>
  <si>
    <t>125</t>
  </si>
  <si>
    <t>997221625</t>
  </si>
  <si>
    <t>Poplatek za uložení na skládce (skládkovné) stavebního odpadu železobetonového kód odpadu 17 01 01</t>
  </si>
  <si>
    <t>-825535937</t>
  </si>
  <si>
    <t>BOUR_AŠ_CE*2,0</t>
  </si>
  <si>
    <t>126</t>
  </si>
  <si>
    <t>997221645</t>
  </si>
  <si>
    <t>Poplatek za uložení na skládce (skládkovné) odpadu asfaltového bez dehtu kód odpadu 17 03 02</t>
  </si>
  <si>
    <t>-1163354551</t>
  </si>
  <si>
    <t>" 100% VAKMB z celkových 100% obrusné vrstvy (ZÁM)" ((0,115000098*ODSTRZÁM_Ž1)+(0,4600007716*ODSTRRÝH_Ž1))*1,00</t>
  </si>
  <si>
    <t>127</t>
  </si>
  <si>
    <t>997221655</t>
  </si>
  <si>
    <t>49631913</t>
  </si>
  <si>
    <t>(0,75*ODSTRPODK_Ž1)</t>
  </si>
  <si>
    <t>998</t>
  </si>
  <si>
    <t>Přesun hmot</t>
  </si>
  <si>
    <t>128</t>
  </si>
  <si>
    <t>998273102</t>
  </si>
  <si>
    <t>Přesun hmot pro trubní vedení z trub litinových otevřený výkop</t>
  </si>
  <si>
    <t>1726928262</t>
  </si>
  <si>
    <t>"přesun hmot z oddílu 8-Trubní vedení" 9,259</t>
  </si>
  <si>
    <t>129</t>
  </si>
  <si>
    <t>998273124</t>
  </si>
  <si>
    <t>Příplatek k přesunu hmot pro trubní vedení z trub litinových za zvětšený přesun hmot do 500 m</t>
  </si>
  <si>
    <t>-414204300</t>
  </si>
  <si>
    <t>VRN</t>
  </si>
  <si>
    <t>Vedlejší rozpočtové náklady</t>
  </si>
  <si>
    <t>VRN3</t>
  </si>
  <si>
    <t>Zařízení staveniště</t>
  </si>
  <si>
    <t>130</t>
  </si>
  <si>
    <t>032203000</t>
  </si>
  <si>
    <t>Pronájem ploch staveniště</t>
  </si>
  <si>
    <t>...</t>
  </si>
  <si>
    <t>1024</t>
  </si>
  <si>
    <t>-983296536</t>
  </si>
  <si>
    <t>131</t>
  </si>
  <si>
    <t>032503000</t>
  </si>
  <si>
    <t>Skládky na staveništi</t>
  </si>
  <si>
    <t>1289165682</t>
  </si>
  <si>
    <t>132</t>
  </si>
  <si>
    <t>034203000</t>
  </si>
  <si>
    <t>Oplocení staveniště</t>
  </si>
  <si>
    <t>618631333</t>
  </si>
  <si>
    <t>133</t>
  </si>
  <si>
    <t>034403000</t>
  </si>
  <si>
    <t>Dopravní značení na staveništi</t>
  </si>
  <si>
    <t>462924477</t>
  </si>
  <si>
    <t>VRN5</t>
  </si>
  <si>
    <t>Finanční náklady</t>
  </si>
  <si>
    <t>134</t>
  </si>
  <si>
    <t>053103000</t>
  </si>
  <si>
    <t>Místní poplatky-užívání komunikace</t>
  </si>
  <si>
    <t>2037521452</t>
  </si>
  <si>
    <t>VRN9</t>
  </si>
  <si>
    <t>Ostatní náklady</t>
  </si>
  <si>
    <t>135</t>
  </si>
  <si>
    <t>091003000</t>
  </si>
  <si>
    <t>Náklady na zajištění DIO (dopravně-inženýrské opatření)</t>
  </si>
  <si>
    <t>639766222</t>
  </si>
  <si>
    <t>4,8</t>
  </si>
  <si>
    <t>DEL32_D2</t>
  </si>
  <si>
    <t>1,6</t>
  </si>
  <si>
    <t>DEL32_D3</t>
  </si>
  <si>
    <t>1,5</t>
  </si>
  <si>
    <t>7,9</t>
  </si>
  <si>
    <t>PRUMHL_80</t>
  </si>
  <si>
    <t>7,292</t>
  </si>
  <si>
    <t>Soupis:</t>
  </si>
  <si>
    <t>KUB32_D2</t>
  </si>
  <si>
    <t>2,431</t>
  </si>
  <si>
    <t>2340-1-1 - IO 01.1-Vodovodní přípojky ul. Komenského</t>
  </si>
  <si>
    <t>KUB32_D3</t>
  </si>
  <si>
    <t>2,279</t>
  </si>
  <si>
    <t>DLAŽ_D2_ZPĚT</t>
  </si>
  <si>
    <t>2,88</t>
  </si>
  <si>
    <t>3,84</t>
  </si>
  <si>
    <t>ODSTRPODK_D2</t>
  </si>
  <si>
    <t>1,28</t>
  </si>
  <si>
    <t>9,105</t>
  </si>
  <si>
    <t>4,553</t>
  </si>
  <si>
    <t>30,004</t>
  </si>
  <si>
    <t>2,844</t>
  </si>
  <si>
    <t>9,106</t>
  </si>
  <si>
    <t>6,261</t>
  </si>
  <si>
    <t>1,88</t>
  </si>
  <si>
    <t>8,64</t>
  </si>
  <si>
    <t>TĚS_SPAR_Ž1</t>
  </si>
  <si>
    <t>9,6</t>
  </si>
  <si>
    <t>3,599</t>
  </si>
  <si>
    <t>2,28</t>
  </si>
  <si>
    <t>5,879</t>
  </si>
  <si>
    <t>0,003</t>
  </si>
  <si>
    <t>DLAŽ_D3_ZPĚT</t>
  </si>
  <si>
    <t>2,7</t>
  </si>
  <si>
    <t>ODSTRPODK_D3</t>
  </si>
  <si>
    <t>1,2</t>
  </si>
  <si>
    <t>113106021</t>
  </si>
  <si>
    <t>Rozebrání dlažeb při překopech komunikací pro pěší z betonových dlaždic ručně</t>
  </si>
  <si>
    <t>1294847842</t>
  </si>
  <si>
    <t>DEL32_D3*(0,8+2*0,5)</t>
  </si>
  <si>
    <t>113106023</t>
  </si>
  <si>
    <t>Rozebrání dlažeb při překopech komunikací pro pěší ze zámkové dlažby ručně</t>
  </si>
  <si>
    <t>1934120375</t>
  </si>
  <si>
    <t>"délka D32 živice-místní komunikace-Ž1" ((3,6-1,0-1,6)+(6,3-1,0-1,5))</t>
  </si>
  <si>
    <t>"délka D32 dlažba-zámková chodník-D2" (1,6*1)</t>
  </si>
  <si>
    <t>"délka D32 dlažba bet.desky-chodník-D3" (1,5*1)</t>
  </si>
  <si>
    <t>KUB80_CEL</t>
  </si>
  <si>
    <t>"průměrná hloubka výk." KUB80_Ž1/DEL80_Ž1/0,80</t>
  </si>
  <si>
    <t>"zákl.objem přípojky" DEL32_Ž1*PRUMHL_80*0,8</t>
  </si>
  <si>
    <t>"zákl.objem přípojky" DEL32_D2*PRUMHL_80*0,8</t>
  </si>
  <si>
    <t>"zákl.objem přípojky" DEL32_D3*PRUMHL_80*0,8</t>
  </si>
  <si>
    <t>"dlažba zámková-zpět" (DEL32_D2)*(0,8+2*0,5)</t>
  </si>
  <si>
    <t>-1609855001</t>
  </si>
  <si>
    <t>((DEL32_Ž1)*0,8)</t>
  </si>
  <si>
    <t>113107322</t>
  </si>
  <si>
    <t>Odstranění podkladu z kameniva drceného tl přes 100 do 200 mm strojně pl do 50 m2</t>
  </si>
  <si>
    <t>-1845867288</t>
  </si>
  <si>
    <t>DEL32_D2*0,8</t>
  </si>
  <si>
    <t>DEL32_D3*0,8</t>
  </si>
  <si>
    <t>113107344</t>
  </si>
  <si>
    <t>Odstranění podkladu živičného tl přes 150 do 200 mm strojně pl do 50 m2</t>
  </si>
  <si>
    <t>1996872267</t>
  </si>
  <si>
    <t>253237508</t>
  </si>
  <si>
    <t>"frézování zámků/ploch VAKMB z celkových 100%" (DEL32_Ž1*(0,8+2*0,5))-ODSTRRÝH_Ž1</t>
  </si>
  <si>
    <t>113202111</t>
  </si>
  <si>
    <t>Vytrhání obrub krajníků obrubníků stojatých</t>
  </si>
  <si>
    <t>630586190</t>
  </si>
  <si>
    <t>(2*(0,8+2*0,5))</t>
  </si>
  <si>
    <t>132254201</t>
  </si>
  <si>
    <t>Hloubení zapažených rýh š do 2000 mm v hornině třídy těžitelnosti I skupiny 3 objem do 20 m3</t>
  </si>
  <si>
    <t>-1320333500</t>
  </si>
  <si>
    <t>VYK_Ž1</t>
  </si>
  <si>
    <t>"výkop m3 v živici-místní-Ž1" ((KUB32_Ž1)-((DEL32_Ž1)*0,8*0,58))</t>
  </si>
  <si>
    <t>VYK_D2</t>
  </si>
  <si>
    <t>"výkop m3 v dlažbě-zámkové-D2" ((KUB32_D2)-((DEL32_D2)*0,8*0,27))</t>
  </si>
  <si>
    <t>VYK_D3</t>
  </si>
  <si>
    <t>"výkop m3 v dlažbě-betonové-D3" ((KUB32_D3)-((DEL32_D3)*0,8*0,27))</t>
  </si>
  <si>
    <t>"výkop v nezpevněném" 0</t>
  </si>
  <si>
    <t>132354201</t>
  </si>
  <si>
    <t>Hloubení zapažených rýh š do 2000 mm v hornině třídy těžitelnosti II skupiny 4 objem do 20 m3</t>
  </si>
  <si>
    <t>1661368445</t>
  </si>
  <si>
    <t>1638892779</t>
  </si>
  <si>
    <t>"pažení celkové"  ((DEL32_CE)*PRUMHL_80*2)</t>
  </si>
  <si>
    <t>1165176878</t>
  </si>
  <si>
    <t>1129673822</t>
  </si>
  <si>
    <t>"vytlačený objem L-P-O ve zpevněném" (DEL32_CE*0,360)</t>
  </si>
  <si>
    <t>-96624765</t>
  </si>
  <si>
    <t>1275314582</t>
  </si>
  <si>
    <t>700932716</t>
  </si>
  <si>
    <t>-1740736881</t>
  </si>
  <si>
    <t>-1260281889</t>
  </si>
  <si>
    <t>"zásyp ve zpev." (VYKOP_Z-VYTLAČ_Z)</t>
  </si>
  <si>
    <t>1969905683</t>
  </si>
  <si>
    <t>1963957000</t>
  </si>
  <si>
    <t>(DEL32_CE*0,238)</t>
  </si>
  <si>
    <t>1668227465</t>
  </si>
  <si>
    <t>-1625366495</t>
  </si>
  <si>
    <t>(DEL32_CE*0,120)</t>
  </si>
  <si>
    <t>606774824</t>
  </si>
  <si>
    <t>POKLAD32_63</t>
  </si>
  <si>
    <t>-1618273548</t>
  </si>
  <si>
    <t>"vrstva 150 mm" ODSTRPODK_D2+ODSTRPODK_D3</t>
  </si>
  <si>
    <t>-520212812</t>
  </si>
  <si>
    <t>"vrstva 100 mm hutněna 2x po 50 mm" ODSTRRÝH_Ž1</t>
  </si>
  <si>
    <t>1348586704</t>
  </si>
  <si>
    <t>1670751712</t>
  </si>
  <si>
    <t>-1431445424</t>
  </si>
  <si>
    <t>577134031</t>
  </si>
  <si>
    <t>Asfaltový beton vrstva obrusná ACO 11 (ABS) tř. I tl 40 mm š do 1,5 m z modifikovaného asfaltu</t>
  </si>
  <si>
    <t>-1745606935</t>
  </si>
  <si>
    <t>596211110</t>
  </si>
  <si>
    <t>Kladení zámkové dlažby komunikací pro pěší ručně tl 60 mm skupiny A pl do 50 m2</t>
  </si>
  <si>
    <t>-809333865</t>
  </si>
  <si>
    <t>596811120</t>
  </si>
  <si>
    <t>Kladení betonové dlažby komunikací pro pěší do lože z kameniva velikosti do 0,09 m2 pl do 50 m2</t>
  </si>
  <si>
    <t>-1300347861</t>
  </si>
  <si>
    <t>-2114346006</t>
  </si>
  <si>
    <t>-1314505873</t>
  </si>
  <si>
    <t>871211811</t>
  </si>
  <si>
    <t>Bourání stávajícího potrubí z polyetylenu D do 50 mm</t>
  </si>
  <si>
    <t>1957091507</t>
  </si>
  <si>
    <t>-1087109087</t>
  </si>
  <si>
    <t>516596810</t>
  </si>
  <si>
    <t>823036347</t>
  </si>
  <si>
    <t>DEL32_Ž1*2</t>
  </si>
  <si>
    <t>1158053465</t>
  </si>
  <si>
    <t>"zaříznutí zámků před obrusnou vrstvou + prořez spar před těsněním-100% VAKMB z celkových 100%" (TĚS_SPAR_Ž1*2)</t>
  </si>
  <si>
    <t>1091331923</t>
  </si>
  <si>
    <t>979051111</t>
  </si>
  <si>
    <t>Očištění desek nebo dlaždic se spárováním z kameniva těženého při překopech inženýrských sítí</t>
  </si>
  <si>
    <t>-1666597975</t>
  </si>
  <si>
    <t>979051121</t>
  </si>
  <si>
    <t>Očištění zámkových dlaždic se spárováním z kameniva těženého při překopech inženýrských sítí</t>
  </si>
  <si>
    <t>-818843022</t>
  </si>
  <si>
    <t>1449449969</t>
  </si>
  <si>
    <t>1750980587</t>
  </si>
  <si>
    <t>1926357395</t>
  </si>
  <si>
    <t>" 100% VAKMB z celkových 100% obrusné vrstvy (ZÁM)" ((0,115*ODSTRZÁM_Ž1)+(0,45*ODSTRRÝH_Ž1))*1,00</t>
  </si>
  <si>
    <t>13826978</t>
  </si>
  <si>
    <t>(0,75*ODSTRPODK_Ž1)+(0,289919354*(ODSTRPODK_D2+ODSTRPODK_D3))</t>
  </si>
  <si>
    <t>704032093</t>
  </si>
  <si>
    <t>"přesun hmot z oddílu 8-Trubní vedení" 0,003</t>
  </si>
  <si>
    <t>-199269618</t>
  </si>
  <si>
    <t>PRUMHL</t>
  </si>
  <si>
    <t>1,9</t>
  </si>
  <si>
    <t>8,816</t>
  </si>
  <si>
    <t>51,68</t>
  </si>
  <si>
    <t>3,04</t>
  </si>
  <si>
    <t>2,64</t>
  </si>
  <si>
    <t>49,775</t>
  </si>
  <si>
    <t>24,888</t>
  </si>
  <si>
    <t>2340-2 - IO 01.2 - Výměna uzávěrů ul. V Koreji</t>
  </si>
  <si>
    <t>47,135</t>
  </si>
  <si>
    <t>166,44</t>
  </si>
  <si>
    <t>15,994</t>
  </si>
  <si>
    <t>45232151-5</t>
  </si>
  <si>
    <t>0,72</t>
  </si>
  <si>
    <t>23,928</t>
  </si>
  <si>
    <t>47,856</t>
  </si>
  <si>
    <t>43,491</t>
  </si>
  <si>
    <t>10,616</t>
  </si>
  <si>
    <t>DEL32_N2</t>
  </si>
  <si>
    <t>KUB32_N2</t>
  </si>
  <si>
    <t>ORNIC250_RÝH</t>
  </si>
  <si>
    <t>ORNIC250_CE</t>
  </si>
  <si>
    <t>7,6</t>
  </si>
  <si>
    <t>6,326</t>
  </si>
  <si>
    <t>VYTLAČ_AŠ_Ž1</t>
  </si>
  <si>
    <t>12,35</t>
  </si>
  <si>
    <t>71,64</t>
  </si>
  <si>
    <t>24,344</t>
  </si>
  <si>
    <t>18,905</t>
  </si>
  <si>
    <t>43,249</t>
  </si>
  <si>
    <t>12,652</t>
  </si>
  <si>
    <t>0,463</t>
  </si>
  <si>
    <t>5,8</t>
  </si>
  <si>
    <t>31,84</t>
  </si>
  <si>
    <t>39,8</t>
  </si>
  <si>
    <t>39,6</t>
  </si>
  <si>
    <t>4,353</t>
  </si>
  <si>
    <t>BOUR_POTR80</t>
  </si>
  <si>
    <t>1570338478</t>
  </si>
  <si>
    <t>"průměrná hloubka řadu-viz ul. Komenského 1,90m" 1,90</t>
  </si>
  <si>
    <t>"délka DN80 živice-místní komunikace-Ž1" 1,2+(1,2+3,0+0,4)</t>
  </si>
  <si>
    <t>"délka D32 nezpevněný-ornice-N2-uzávěr" (1*2,0)</t>
  </si>
  <si>
    <t>"délka D32 živice-místní komunikace-Ž1-uzávěr 2,0-přeložka 1,0-nová 1,0-vyměněno 0,0" (7*2,0)+(6*1,0)+(14*1,0)+(5*0,0)</t>
  </si>
  <si>
    <t>"délka D32 dlažba bet.desky-chodník-D3-uzávěr" (1*2,0)</t>
  </si>
  <si>
    <t>"zákl.objem vykopaného řadu, tvarovek a armatur při obnově uzlů a přeložek" DEL80_Ž1*0,8*PRUMHL</t>
  </si>
  <si>
    <t>"zákl.objem vykopaného uzlu v Ž1, uzávěr+přeložka+nová" (DEL32_Ž1*0,8*PRUMHL)</t>
  </si>
  <si>
    <t>"zákl.objem přípojky" DEL32_N2*0,8*PRUMHL</t>
  </si>
  <si>
    <t>"zákl.objem přípojky" DEL32_D3*0,8*PRUMHL</t>
  </si>
  <si>
    <t>-44832392</t>
  </si>
  <si>
    <t>((DEL32_Ž1+DEL80_Ž1)*0,8)</t>
  </si>
  <si>
    <t>-459215438</t>
  </si>
  <si>
    <t>1728275887</t>
  </si>
  <si>
    <t>-1283777168</t>
  </si>
  <si>
    <t>"frézování zámků/ploch VAKMB z celkových 100%" ((DEL32_Ž1+DEL80_Ž1)*(0,8+2*0,5))-ODSTRRÝH_Ž1</t>
  </si>
  <si>
    <t>1908900307</t>
  </si>
  <si>
    <t>(22*(0,8+2*0,5))</t>
  </si>
  <si>
    <t>121112004</t>
  </si>
  <si>
    <t>Sejmutí ornice tl vrstvy přes 200 do 250 mm ručně</t>
  </si>
  <si>
    <t>-957247130</t>
  </si>
  <si>
    <t>"travnatý povrch nad rýhou" ((DEL32_N2)*0,8)</t>
  </si>
  <si>
    <t>ORNIC250_VNĚ</t>
  </si>
  <si>
    <t>"travnatý povrch vně rýhy" ((DEL32_N2)*(0,8+3,0))-ORNIC250_RÝH</t>
  </si>
  <si>
    <t>-943318412</t>
  </si>
  <si>
    <t>"výkop m3 v živici-místní-Ž1" ((KUB80_Ž1)-((DEL80_Ž1)*0,8*0,58))+(KUB32_Ž1-(2,0*0,8*0,58))-VYTLAČ_AŠ_Ž1</t>
  </si>
  <si>
    <t>"výkop v nezpevněném" ((KUB32_N2)-((DEL32_N2)*0,8*0,25))</t>
  </si>
  <si>
    <t>"prostor pro zásyp zrušené šachty-AŠ"((2,0+2*0,3)*(1,9+2*0,3)*PRUMHL)</t>
  </si>
  <si>
    <t>101022557</t>
  </si>
  <si>
    <t>132354204</t>
  </si>
  <si>
    <t>Hloubení zapažených rýh š do 2000 mm v hornině třídy těžitelnosti II skupiny 4 objem do 500 m3</t>
  </si>
  <si>
    <t>-447161920</t>
  </si>
  <si>
    <t>1532365479</t>
  </si>
  <si>
    <t>BOUR_AŠ_STĚNY</t>
  </si>
  <si>
    <t>"bourání šachty AŠ-stěny celá hloubka" (((2,0+2*0,3)*2*0,3)+(1,9*2*0,3))*PRUMHL</t>
  </si>
  <si>
    <t>BOUR_AŠ_STROP</t>
  </si>
  <si>
    <t>"bourání šachty AŠ strop" ((((2,00+(0,3*2))*(1,9+(0,3*2)))*0,2)-(0,72*0,72*0,2))</t>
  </si>
  <si>
    <t>1965969483</t>
  </si>
  <si>
    <t>"pažení celkové"  ((DEL32_CE+DEL80_CE)*PRUMHL*2)</t>
  </si>
  <si>
    <t>473302707</t>
  </si>
  <si>
    <t>1115275743</t>
  </si>
  <si>
    <t>"vytlačený objem L-P-O ve zpevněném" (DEL32_CE*0,360)+(DEL80_CE*0,399)</t>
  </si>
  <si>
    <t>"vytlačený objem L-P-O v nezpevněném" ((DEL32_N2*0,360))</t>
  </si>
  <si>
    <t>1956236076</t>
  </si>
  <si>
    <t>-1015803908</t>
  </si>
  <si>
    <t>1408583899</t>
  </si>
  <si>
    <t>1775365997</t>
  </si>
  <si>
    <t>-1338164363</t>
  </si>
  <si>
    <t>"zásyp ve zpev." (VYKOP_Z-VYTLAČ_Z)+VYTLAČ_AŠ_Ž1</t>
  </si>
  <si>
    <t>-1177941056</t>
  </si>
  <si>
    <t>843720877</t>
  </si>
  <si>
    <t>(DEL32_CE*0,238)+(DEL80_CE*0,271)</t>
  </si>
  <si>
    <t>-1024161323</t>
  </si>
  <si>
    <t>181311104</t>
  </si>
  <si>
    <t>Rozprostření ornice tl vrstvy přes 200 do 250 mm v rovině nebo ve svahu do 1:5 ručně</t>
  </si>
  <si>
    <t>1676079277</t>
  </si>
  <si>
    <t>181411141</t>
  </si>
  <si>
    <t>Založení parterového trávníku výsevem pl do 1000 m2 v rovině a ve svahu do 1:5</t>
  </si>
  <si>
    <t>1818627957</t>
  </si>
  <si>
    <t>00572420</t>
  </si>
  <si>
    <t>osivo směs travní parková okrasná</t>
  </si>
  <si>
    <t>kg</t>
  </si>
  <si>
    <t>-1134750630</t>
  </si>
  <si>
    <t>ORNIC250_CE*0,015</t>
  </si>
  <si>
    <t>-652858832</t>
  </si>
  <si>
    <t>(DEL32_CE*0,120)+(DEL80_CE*0,120)</t>
  </si>
  <si>
    <t>742969707</t>
  </si>
  <si>
    <t>"horizontální" (0,19/4*2)+(0,45/5*2)+(0,98/5*2)</t>
  </si>
  <si>
    <t>1305864463</t>
  </si>
  <si>
    <t>"TYP2 (2 * 2/3 * švýk +b/2) * h * počet" (2*2/3*0,80+(0,60/2))*0,58*2</t>
  </si>
  <si>
    <t>"TYP1 (2 * 2/3 * švýk +b/2) * h * počet" (2*2/3*0,80+(0,45/2))*0,41*2</t>
  </si>
  <si>
    <t>"TYP 3 - (švýk + švýk ) * h * počet" (0,60+0,60)*0,58*2</t>
  </si>
  <si>
    <t>564751101</t>
  </si>
  <si>
    <t>Podklad z kameniva hrubého drceného vel. 32-63 mm plochy do 100 m2 tl 150 mm</t>
  </si>
  <si>
    <t>54427441</t>
  </si>
  <si>
    <t>1191176407</t>
  </si>
  <si>
    <t>"vrstva 300 mm hutněna 2x po 150 mm" ((ODSTRPODK_Ž1)*2)+(ODSTRPODK_D3*1)</t>
  </si>
  <si>
    <t>-1377160547</t>
  </si>
  <si>
    <t>-1480014288</t>
  </si>
  <si>
    <t>749832071</t>
  </si>
  <si>
    <t>-1279870427</t>
  </si>
  <si>
    <t>-2018709737</t>
  </si>
  <si>
    <t>-1360638222</t>
  </si>
  <si>
    <t>-295646263</t>
  </si>
  <si>
    <t>-546544984</t>
  </si>
  <si>
    <t>997645557</t>
  </si>
  <si>
    <t>-150595485</t>
  </si>
  <si>
    <t>-1909099186</t>
  </si>
  <si>
    <t>101016634</t>
  </si>
  <si>
    <t>556928978</t>
  </si>
  <si>
    <t>286709026233.R</t>
  </si>
  <si>
    <t>výztužná vložka pro PE a PVC trubky 709026233 d 90 x 5,2 PN 16</t>
  </si>
  <si>
    <t>-1243851674</t>
  </si>
  <si>
    <t>-1823146082</t>
  </si>
  <si>
    <t>286709355614.R</t>
  </si>
  <si>
    <t>spojka s přírubou WAGA 3057 709355614 d 84-105 DN 80 PN 16</t>
  </si>
  <si>
    <t>513727957</t>
  </si>
  <si>
    <t>-1193461938</t>
  </si>
  <si>
    <t>1285520850</t>
  </si>
  <si>
    <t>55254047</t>
  </si>
  <si>
    <t>koleno 90° s patkou přírubové litinové vodovodní N-kus PN10/40 DN 80</t>
  </si>
  <si>
    <t>-389574235</t>
  </si>
  <si>
    <t>1278997278</t>
  </si>
  <si>
    <t>-102886921</t>
  </si>
  <si>
    <t>55253592.R</t>
  </si>
  <si>
    <t>kříž přírubový litinový,práškový epoxid tl 250µm TT-kus DN 80/80</t>
  </si>
  <si>
    <t>1139957055</t>
  </si>
  <si>
    <t>-1382878114</t>
  </si>
  <si>
    <t>-1788749501</t>
  </si>
  <si>
    <t>-1595209034</t>
  </si>
  <si>
    <t>-257781963</t>
  </si>
  <si>
    <t>1425847801</t>
  </si>
  <si>
    <t>2019396934</t>
  </si>
  <si>
    <t>228907757</t>
  </si>
  <si>
    <t>104934658</t>
  </si>
  <si>
    <t>-1911034578</t>
  </si>
  <si>
    <t>879171911</t>
  </si>
  <si>
    <t>Výměna napojení vodovodní přípojky na potrubí DN 32</t>
  </si>
  <si>
    <t>1214065400</t>
  </si>
  <si>
    <t>891163911</t>
  </si>
  <si>
    <t>Výměna vodovodního ventilu hlavního pro přípojky DN 25</t>
  </si>
  <si>
    <t>-1340521381</t>
  </si>
  <si>
    <t>-1139751996</t>
  </si>
  <si>
    <t>-1437957066</t>
  </si>
  <si>
    <t>1511110462</t>
  </si>
  <si>
    <t>-242073090</t>
  </si>
  <si>
    <t>4222203.161331.R</t>
  </si>
  <si>
    <t>ruční kolo TYP 900 DN65-80-NEOCEŇOVAT DODÁVKU OBJEDNATELE</t>
  </si>
  <si>
    <t>2089394008</t>
  </si>
  <si>
    <t>1729333527</t>
  </si>
  <si>
    <t>-1960051528</t>
  </si>
  <si>
    <t>"ochranná trubka zákopové soupravy vyplněná pískem" 1,8*6</t>
  </si>
  <si>
    <t>979269293</t>
  </si>
  <si>
    <t>2100820511</t>
  </si>
  <si>
    <t>3+2</t>
  </si>
  <si>
    <t>1418001721</t>
  </si>
  <si>
    <t>891247912</t>
  </si>
  <si>
    <t>Výměna hydrantů podzemních DN 80</t>
  </si>
  <si>
    <t>-221409150</t>
  </si>
  <si>
    <t>-822064265</t>
  </si>
  <si>
    <t>2121686572</t>
  </si>
  <si>
    <t>-1391870326</t>
  </si>
  <si>
    <t>-524442440</t>
  </si>
  <si>
    <t>8.4.5.90</t>
  </si>
  <si>
    <t>AVK PLASTIK navrtávací pas 8.4.5, DE 90-NEOCEŇOVAT DODÁVKU OBJEDNATELE</t>
  </si>
  <si>
    <t>-1879899111</t>
  </si>
  <si>
    <t>1583784474</t>
  </si>
  <si>
    <t>711981709</t>
  </si>
  <si>
    <t>-713168431</t>
  </si>
  <si>
    <t>-1875633373</t>
  </si>
  <si>
    <t>1688416622</t>
  </si>
  <si>
    <t>-1625349458</t>
  </si>
  <si>
    <t>-1795623605</t>
  </si>
  <si>
    <t>-329466468</t>
  </si>
  <si>
    <t>29+3</t>
  </si>
  <si>
    <t>-1327610828</t>
  </si>
  <si>
    <t>1123985388</t>
  </si>
  <si>
    <t>-1140943891</t>
  </si>
  <si>
    <t>164345982</t>
  </si>
  <si>
    <t>DEL32_CE+DEL80_CE</t>
  </si>
  <si>
    <t>-2135992839</t>
  </si>
  <si>
    <t>-367816564</t>
  </si>
  <si>
    <t>35215855</t>
  </si>
  <si>
    <t>-242884124</t>
  </si>
  <si>
    <t>1601486690</t>
  </si>
  <si>
    <t>-307882884</t>
  </si>
  <si>
    <t>-815617145</t>
  </si>
  <si>
    <t>-1493168470</t>
  </si>
  <si>
    <t>-1066982626</t>
  </si>
  <si>
    <t>-1741648290</t>
  </si>
  <si>
    <t>-986554141</t>
  </si>
  <si>
    <t>196123717</t>
  </si>
  <si>
    <t>-1392085129</t>
  </si>
  <si>
    <t>-350165478</t>
  </si>
  <si>
    <t>982791504</t>
  </si>
  <si>
    <t>"bourané potrubí" (BOUR_POTR80*0,044)+((BOUR_Š80*0,017333333)+(BOUR_Š_Š80*0,018))+(BOUR_POKL_LIT*0,1)</t>
  </si>
  <si>
    <t>-482903336</t>
  </si>
  <si>
    <t>-1998538375</t>
  </si>
  <si>
    <t>" 100% VAKMB z celkových 100% obrusné vrstvy (ZÁM)" ((0,1150000*ODSTRZÁM_Ž1)+(0,45000*ODSTRRÝH_Ž1))*1,00</t>
  </si>
  <si>
    <t>296986718</t>
  </si>
  <si>
    <t>"Ž1+D3" (0,75*ODSTRPODK_Ž1)+(0,290*ODSTRPODK_D3)</t>
  </si>
  <si>
    <t>1973628233</t>
  </si>
  <si>
    <t>"přesun hmot z oddílu 8-Trubní vedení" 4,353</t>
  </si>
  <si>
    <t>932429541</t>
  </si>
  <si>
    <t>1171994916</t>
  </si>
  <si>
    <t>1437266612</t>
  </si>
  <si>
    <t>-1243382151</t>
  </si>
  <si>
    <t>1764720474</t>
  </si>
  <si>
    <t>396054857</t>
  </si>
  <si>
    <t>-2108679099</t>
  </si>
  <si>
    <t>2,9</t>
  </si>
  <si>
    <t>5,22</t>
  </si>
  <si>
    <t>19,8</t>
  </si>
  <si>
    <t>25,3</t>
  </si>
  <si>
    <t>30,096</t>
  </si>
  <si>
    <t>1,52</t>
  </si>
  <si>
    <t>4,408</t>
  </si>
  <si>
    <t>2340-2-1 - Vodovodní přípojky ul. V Koreji</t>
  </si>
  <si>
    <t>1,8</t>
  </si>
  <si>
    <t>15,84</t>
  </si>
  <si>
    <t>0,8</t>
  </si>
  <si>
    <t>2,32</t>
  </si>
  <si>
    <t>34,2</t>
  </si>
  <si>
    <t>25,995</t>
  </si>
  <si>
    <t>2,112</t>
  </si>
  <si>
    <t>28,107</t>
  </si>
  <si>
    <t>14,054</t>
  </si>
  <si>
    <t>96,14</t>
  </si>
  <si>
    <t>8,532</t>
  </si>
  <si>
    <t>0,576</t>
  </si>
  <si>
    <t>13,286</t>
  </si>
  <si>
    <t>26,572</t>
  </si>
  <si>
    <t>17,463</t>
  </si>
  <si>
    <t>6,021</t>
  </si>
  <si>
    <t>35,64</t>
  </si>
  <si>
    <t>12,785</t>
  </si>
  <si>
    <t>9,405</t>
  </si>
  <si>
    <t>22,19</t>
  </si>
  <si>
    <t>0,009</t>
  </si>
  <si>
    <t>2,432</t>
  </si>
  <si>
    <t>6,08</t>
  </si>
  <si>
    <t>-1755605764</t>
  </si>
  <si>
    <t>-1710131320</t>
  </si>
  <si>
    <t>"délka D32 živice-místní komunikace-Ž1" (4,3-1,0-0,8)+(3,9-1,0)+(3,9-1,0)+(4,0-1,0)+(3,9-1,0)+(4,0-1,0-0,8)+(4,4-1,0)</t>
  </si>
  <si>
    <t>"délka D32 dlažba-zámková chodník-D2" (2,0-1,0)</t>
  </si>
  <si>
    <t>"délka D32 dlažba bet.desky-chodník-D3" (1,3-1,0)+(1,4-1,0)+(1,3-1,0)+(1,3-1,0)+(1,6-1,0)+(1,5-1,0)+(1,5-1,0)</t>
  </si>
  <si>
    <t>"délka D32 nezpev. terén-ornice-N2" (4,3-1,0-2,5)+(4,0-1,0-2,2)</t>
  </si>
  <si>
    <t>"zákl.objem přípojky" DEL32_N2*PRUMHL_80*0,8</t>
  </si>
  <si>
    <t>-1561299465</t>
  </si>
  <si>
    <t>1949810877</t>
  </si>
  <si>
    <t>-102360320</t>
  </si>
  <si>
    <t>972929897</t>
  </si>
  <si>
    <t>-422462572</t>
  </si>
  <si>
    <t>((34-5-10)*(0,8+2*0,5))</t>
  </si>
  <si>
    <t>1551326705</t>
  </si>
  <si>
    <t>-1600304147</t>
  </si>
  <si>
    <t>VYK_N2</t>
  </si>
  <si>
    <t>"výkop m3 v nezpevněném-ornice-N2" ((KUB32_N2)-((DEL32_N2)*0,8*0,25))</t>
  </si>
  <si>
    <t>1897384262</t>
  </si>
  <si>
    <t>-214612096</t>
  </si>
  <si>
    <t>1134741832</t>
  </si>
  <si>
    <t>602030539</t>
  </si>
  <si>
    <t>"vytlačený objem L-P-O ve zpevněném" ((DEL32_CE-DEL32_N2)*0,360)</t>
  </si>
  <si>
    <t>"vytlačený objem L-P-O v nezpevněném" (DEL32_N2*0,360)</t>
  </si>
  <si>
    <t>739965364</t>
  </si>
  <si>
    <t>957821613</t>
  </si>
  <si>
    <t>-1460813772</t>
  </si>
  <si>
    <t>-1252164135</t>
  </si>
  <si>
    <t>1059522007</t>
  </si>
  <si>
    <t>-1441902571</t>
  </si>
  <si>
    <t>602994851</t>
  </si>
  <si>
    <t>-1262514386</t>
  </si>
  <si>
    <t>139011095</t>
  </si>
  <si>
    <t>-1361730144</t>
  </si>
  <si>
    <t>1651106268</t>
  </si>
  <si>
    <t>1471757903</t>
  </si>
  <si>
    <t>-915881911</t>
  </si>
  <si>
    <t>-79295090</t>
  </si>
  <si>
    <t>158581958</t>
  </si>
  <si>
    <t>1774260743</t>
  </si>
  <si>
    <t>-1177546150</t>
  </si>
  <si>
    <t>-856740906</t>
  </si>
  <si>
    <t>1341619275</t>
  </si>
  <si>
    <t>-146300476</t>
  </si>
  <si>
    <t>-839398548</t>
  </si>
  <si>
    <t>-376957473</t>
  </si>
  <si>
    <t>-1605090992</t>
  </si>
  <si>
    <t>-1152354204</t>
  </si>
  <si>
    <t>-105507565</t>
  </si>
  <si>
    <t>19701273</t>
  </si>
  <si>
    <t>-5941952</t>
  </si>
  <si>
    <t>82463604</t>
  </si>
  <si>
    <t>-368349317</t>
  </si>
  <si>
    <t>1111005668</t>
  </si>
  <si>
    <t>-15283443</t>
  </si>
  <si>
    <t>-1726326042</t>
  </si>
  <si>
    <t>720644498</t>
  </si>
  <si>
    <t>-1046430482</t>
  </si>
  <si>
    <t>-998502297</t>
  </si>
  <si>
    <t>"přesun hmot z oddílu 8-Trubní vedení" 0,009</t>
  </si>
  <si>
    <t>-162806328</t>
  </si>
  <si>
    <t>2340-3 - IO 02.1 - Bezvýkopová sanace stok ul. Komenského</t>
  </si>
  <si>
    <t>22231</t>
  </si>
  <si>
    <t xml:space="preserve">    6 - Úpravy povrchů, podlahy a osazování výplní</t>
  </si>
  <si>
    <t xml:space="preserve">    VRN1 - Průzkumné, geodetické a projektové práce</t>
  </si>
  <si>
    <t>115001101.R</t>
  </si>
  <si>
    <t>Zřízení by-passu</t>
  </si>
  <si>
    <t>-1793008015</t>
  </si>
  <si>
    <t>"jedná se o 11 ks RŠ č.: 3586404 + 3586394 + 3586392 + 3586364 + 1023244 + 3585992 + 3585988 + 3585987 + 3586051 + 3586050 + 3586049"</t>
  </si>
  <si>
    <t>11*1</t>
  </si>
  <si>
    <t>Úpravy povrchů, podlahy a osazování výplní</t>
  </si>
  <si>
    <t>632452113.R</t>
  </si>
  <si>
    <t>Modelace dna šachty - ERGELIT</t>
  </si>
  <si>
    <t>-1447113926</t>
  </si>
  <si>
    <t>632452114.R</t>
  </si>
  <si>
    <t>Příplatek za práci ve stísněném prostoru</t>
  </si>
  <si>
    <t>162392093</t>
  </si>
  <si>
    <t>11*(3,14*0,50*0,50)</t>
  </si>
  <si>
    <t>899501411</t>
  </si>
  <si>
    <t>Stupadla do šachet ocelová PE povlak vidlicová s vysekáním otvoru v betonu</t>
  </si>
  <si>
    <t>391767894</t>
  </si>
  <si>
    <t>0+5+5+4+0+0+0+0+3+3+0</t>
  </si>
  <si>
    <t>899501420.R</t>
  </si>
  <si>
    <t>Odstranění šachtových stupadel</t>
  </si>
  <si>
    <t>-376877031</t>
  </si>
  <si>
    <t>899620432.R</t>
  </si>
  <si>
    <t>Zapravení přípojky</t>
  </si>
  <si>
    <t>-1708066103</t>
  </si>
  <si>
    <t>2+1+1+4+2+2+0+1+0+2+1</t>
  </si>
  <si>
    <t>977213111</t>
  </si>
  <si>
    <t>Řezání betonových, železobetonových nebo kameninových trub kruhových kolmý řez do DN 200</t>
  </si>
  <si>
    <t>2089787244</t>
  </si>
  <si>
    <t>0+0+0+0+0+0+1+0+0+0+0</t>
  </si>
  <si>
    <t>985121122</t>
  </si>
  <si>
    <t>Tryskání degradovaného betonu stěn a rubu kleneb vodou pod tlakem přes 300 do 1250 barů</t>
  </si>
  <si>
    <t>1970399805</t>
  </si>
  <si>
    <t>"dno + stěny" (3,14*0,50*0,50)+(3,14*1,00*3,17)</t>
  </si>
  <si>
    <t>"dno + stěny" (3,14*0,50*0,50)+(3,14*1,00*3,05)</t>
  </si>
  <si>
    <t>"dno + stěny" (3,14*0,50*0,50)+(3,14*1,00*2,76)</t>
  </si>
  <si>
    <t>"dno + stěny" (3,14*0,50*0,50)+(3,14*1,00*2,41)</t>
  </si>
  <si>
    <t>"dno + stěny" (3,14*0,50*0,50)+(3,14*1,00*2,45)</t>
  </si>
  <si>
    <t>"dno + stěny" (3,14*0,50*0,50)+(3,14*1,00*2,55)</t>
  </si>
  <si>
    <t>"dno + stěny" (3,14*0,50*0,50)+(3,14*1,00*1,69)</t>
  </si>
  <si>
    <t>"dno + stěny" (3,14*0,50*0,50)+(3,14*1,00*1,70)</t>
  </si>
  <si>
    <t>"dno + stěny" (3,14*0,50*0,50)+(3,14*1,00*2,42)</t>
  </si>
  <si>
    <t>"dno + stěny" (3,14*0,50*0,50)+(3,14*1,00*2,29)</t>
  </si>
  <si>
    <t>"dno + stěny" (3,14*0,50*0,50)+(3,14*1,00*2,26)</t>
  </si>
  <si>
    <t>985121911</t>
  </si>
  <si>
    <t>Příplatek k tryskání degradovaného betonu za práci ve stísněném prostoru</t>
  </si>
  <si>
    <t>-60114953</t>
  </si>
  <si>
    <t>985311109.R</t>
  </si>
  <si>
    <t>Reprofilace stěn sanační maltou Ergelit tl do 5 mm - ručně</t>
  </si>
  <si>
    <t>-1364165897</t>
  </si>
  <si>
    <t>"stěny" 3,14*1,0*3,17</t>
  </si>
  <si>
    <t>"stěny" 3,14*1,0*3,05</t>
  </si>
  <si>
    <t>"stěny" 3,14*1,0*2,76</t>
  </si>
  <si>
    <t>"stěny" 3,14*1,0*2,41</t>
  </si>
  <si>
    <t>"stěny" 3,14*1,0*2,45</t>
  </si>
  <si>
    <t>"stěny" 3,14*1,0*2,55</t>
  </si>
  <si>
    <t>"stěny" 3,14*1,0*1,69</t>
  </si>
  <si>
    <t>"stěny" 3,14*1,0*1,70</t>
  </si>
  <si>
    <t>"stěny" 3,14*1,0*2,42</t>
  </si>
  <si>
    <t>"stěny" 3,14*1,0*2,29</t>
  </si>
  <si>
    <t>"stěny" 3,14*1,0*2,26</t>
  </si>
  <si>
    <t>985311112.R</t>
  </si>
  <si>
    <t>Reprofilace stěn sanační maltou Ergelit - odstředivým nástřikem KS-ASS</t>
  </si>
  <si>
    <t>649154340</t>
  </si>
  <si>
    <t>985311911</t>
  </si>
  <si>
    <t>Příplatek při reprofilaci sanační maltou za práci ve stísněném prostoru</t>
  </si>
  <si>
    <t>1172757133</t>
  </si>
  <si>
    <t>985311912</t>
  </si>
  <si>
    <t>Příplatek při reprofilaci sanační maltou za plochu do 10 m2 jednotlivě</t>
  </si>
  <si>
    <t>977257259</t>
  </si>
  <si>
    <t>997013501</t>
  </si>
  <si>
    <t>Odvoz suti a vybouraných hmot na skládku nebo meziskládku do 1 km se složením</t>
  </si>
  <si>
    <t>1348456186</t>
  </si>
  <si>
    <t>997013509</t>
  </si>
  <si>
    <t>Příplatek k odvozu suti a vybouraných hmot na skládku ZKD 1 km přes 1 km</t>
  </si>
  <si>
    <t>-4882267</t>
  </si>
  <si>
    <t>6,644*21 'Přepočtené koeficientem množství</t>
  </si>
  <si>
    <t>-837622480</t>
  </si>
  <si>
    <t>94620002</t>
  </si>
  <si>
    <t>poplatek za uložení stavebního odpadu betonového zatříděného kódem 17 01 01</t>
  </si>
  <si>
    <t>1212658252</t>
  </si>
  <si>
    <t>998274101</t>
  </si>
  <si>
    <t>Přesun hmot pro trubní vedení z trub betonových otevřený výkop</t>
  </si>
  <si>
    <t>655698479</t>
  </si>
  <si>
    <t>VRN1</t>
  </si>
  <si>
    <t>Průzkumné, geodetické a projektové práce</t>
  </si>
  <si>
    <t>013254000</t>
  </si>
  <si>
    <t>Dokumentace skutečného provedení stavby</t>
  </si>
  <si>
    <t>…</t>
  </si>
  <si>
    <t>48175097</t>
  </si>
  <si>
    <t>030001000</t>
  </si>
  <si>
    <t>1013762630</t>
  </si>
  <si>
    <t>094002000</t>
  </si>
  <si>
    <t>Ostatní náklady související s výstavbou</t>
  </si>
  <si>
    <t>-215599764</t>
  </si>
  <si>
    <t>2340-3-1 - IO 02.1 - Bezvýkopová sanace šachet ul. V Koreji</t>
  </si>
  <si>
    <t>-1786610964</t>
  </si>
  <si>
    <t>"jedná se o 9 ks RŠ č.: 3585172 + 3585170 + 3591702 + 3591692 + 3591691 + 3585975 + 3585976 + 3585965 + 3585963"</t>
  </si>
  <si>
    <t>9*1</t>
  </si>
  <si>
    <t>-340477195</t>
  </si>
  <si>
    <t xml:space="preserve">9*1 </t>
  </si>
  <si>
    <t>-765647641</t>
  </si>
  <si>
    <t>9*(3,14*0,50*0,50)</t>
  </si>
  <si>
    <t>-257810605</t>
  </si>
  <si>
    <t>0+5+0+4+4+4+4+4+0</t>
  </si>
  <si>
    <t>-338529657</t>
  </si>
  <si>
    <t>72593754</t>
  </si>
  <si>
    <t>3+2+1+1+1+2+0+1+2</t>
  </si>
  <si>
    <t>-1124587584</t>
  </si>
  <si>
    <t>-885230191</t>
  </si>
  <si>
    <t>"dno + stěny" (3,14*0,50*0,50)+(3,14*1,00*3,08)</t>
  </si>
  <si>
    <t>"dno + stěny" (3,14*0,50*0,50)+(3,14*1,00*1,40)</t>
  </si>
  <si>
    <t>"dno + stěny" (3,14*0,50*0,50)+(3,14*1,00*2,48)</t>
  </si>
  <si>
    <t>"dno + stěny" (3,14*0,50*0,50)+(3,14*1,00*2,52)</t>
  </si>
  <si>
    <t>"dno + stěny" (3,14*0,50*0,50)+(3,14*1,00*2,13)</t>
  </si>
  <si>
    <t>"dno + stěny" (3,14*0,50*0,50)+(3,14*1,00*2,20)</t>
  </si>
  <si>
    <t>"dno + stěny" (3,14*0,50*0,50)+(3,14*1,00*2,35)</t>
  </si>
  <si>
    <t>"dno + stěny" (3,14*0,50*0,50)+(3,14*1,00*1,83)</t>
  </si>
  <si>
    <t>222354089</t>
  </si>
  <si>
    <t>-378787533</t>
  </si>
  <si>
    <t>"stěny" 3,14*1,0*3,08</t>
  </si>
  <si>
    <t>"stěny" 3,14*1,0*1,40</t>
  </si>
  <si>
    <t>"stěny" 3,14*1,0*2,48</t>
  </si>
  <si>
    <t>"stěny" 3,14*1,0*2,52</t>
  </si>
  <si>
    <t>"stěny" 3,14*1,0*2,13</t>
  </si>
  <si>
    <t>"stěny" 3,14*1,0*2,20</t>
  </si>
  <si>
    <t>"stěny" 3,14*1,0*2,35</t>
  </si>
  <si>
    <t>"stěny" 3,14*1,0*1,83</t>
  </si>
  <si>
    <t>-1844241375</t>
  </si>
  <si>
    <t>-1574488838</t>
  </si>
  <si>
    <t>56449335</t>
  </si>
  <si>
    <t>1120714216</t>
  </si>
  <si>
    <t>1214815714</t>
  </si>
  <si>
    <t>5,152*21 'Přepočtené koeficientem množství</t>
  </si>
  <si>
    <t>-200785316</t>
  </si>
  <si>
    <t>1203649759</t>
  </si>
  <si>
    <t>-653625026</t>
  </si>
  <si>
    <t>1150110300</t>
  </si>
  <si>
    <t>-833386187</t>
  </si>
  <si>
    <t>-1976236085</t>
  </si>
  <si>
    <t>2340-3-2 - IO 02.1 - Bezvýkopová sanace stok ul. V Koreji</t>
  </si>
  <si>
    <t>89998 - Sanace kanalizace - potrubní část</t>
  </si>
  <si>
    <t xml:space="preserve">    3 - Svislé a kompletní konstrukce</t>
  </si>
  <si>
    <t>89998</t>
  </si>
  <si>
    <t>Sanace kanalizace - potrubní část</t>
  </si>
  <si>
    <t>899982010.R</t>
  </si>
  <si>
    <t>typ "B-a" oprava robotem přípojky nedosazené, doplnění pojiva po obvodě dle specifikace TZ str. 2-14</t>
  </si>
  <si>
    <t>-384892891</t>
  </si>
  <si>
    <t>899982011.R</t>
  </si>
  <si>
    <t>typ "B-b" oprava robotem přípojky nedosazené, prosté dle specifikace TZ str. 2-14</t>
  </si>
  <si>
    <t>126157966</t>
  </si>
  <si>
    <t>899982012.R</t>
  </si>
  <si>
    <t>typ "B-c" oprava robotem přípojky nedosazené, dobroušení trouby stoky dle specifikace TZ str. 2-14</t>
  </si>
  <si>
    <t>-990687666</t>
  </si>
  <si>
    <t>899982013.R</t>
  </si>
  <si>
    <t>typ "B-d" oprava robotem přípojky přesazené dle specifikace TZ str. 2-14</t>
  </si>
  <si>
    <t>1229698978</t>
  </si>
  <si>
    <t>899982014.R</t>
  </si>
  <si>
    <t>typ "B-e" oprava robotem netěsného/poškozeného spoje potrubí dle specifikace TZ str. 2-14</t>
  </si>
  <si>
    <t>1452542088</t>
  </si>
  <si>
    <t>899982015.R</t>
  </si>
  <si>
    <t>typ "B-f" oprava robotem koroze potrubí dle specifikace TZ str. 2-14</t>
  </si>
  <si>
    <t>-1650438645</t>
  </si>
  <si>
    <t>899982016.R</t>
  </si>
  <si>
    <t>typ "B-g" oprava robotem trhliny potrubí podélné dle specifikace TZ str. 2-14</t>
  </si>
  <si>
    <t>1383161079</t>
  </si>
  <si>
    <t>899982017.R</t>
  </si>
  <si>
    <t>typ "B-h" oprava robotem trhliny potrubí příčné dle specifikace TZ str. 2-14</t>
  </si>
  <si>
    <t>-82902392</t>
  </si>
  <si>
    <t>899982018.R</t>
  </si>
  <si>
    <t>typ "B-i" odfrézování robotem pevné usazeniny dle specifikace TZ str. 2-14</t>
  </si>
  <si>
    <t>599322836</t>
  </si>
  <si>
    <t>899982019.R</t>
  </si>
  <si>
    <t>typ "B-j" odfrézování robotem inkrustu na potrubí pod přípojkou dle specifikace TZ str. 2-14</t>
  </si>
  <si>
    <t>1208401726</t>
  </si>
  <si>
    <t>899982020.R</t>
  </si>
  <si>
    <t>typ "B-k" zatmelení robotem přechodu na vejčité potrubí-atypické dle specifikace TZ str. 2-14</t>
  </si>
  <si>
    <t>978355603</t>
  </si>
  <si>
    <t>89999300.R</t>
  </si>
  <si>
    <t>typ "C"-lokální utěsnění spoje šachta-potrubí do DN300 dle specifikace TZ str. 2-17</t>
  </si>
  <si>
    <t>-1047982059</t>
  </si>
  <si>
    <t>899985010.R</t>
  </si>
  <si>
    <t>typ "E-a"pláště a dna kanalizační šachty strojní do 4,5m dle specifikace TZ str. 2-14</t>
  </si>
  <si>
    <t>-680299941</t>
  </si>
  <si>
    <t>899985020.R</t>
  </si>
  <si>
    <t>typ "E-b"-pláště a dna kanalizační šachty ručně do 4,5m dle specifikace TZ str. 2-14</t>
  </si>
  <si>
    <t>-1267807518</t>
  </si>
  <si>
    <t>Svislé a kompletní konstrukce</t>
  </si>
  <si>
    <t>359901111.R</t>
  </si>
  <si>
    <t>Vyčištění stok</t>
  </si>
  <si>
    <t>1157375341</t>
  </si>
  <si>
    <t>359901212.R</t>
  </si>
  <si>
    <t>Monitoring stoky jakékoli výšky na stávající kanalizaci</t>
  </si>
  <si>
    <t>-161031299</t>
  </si>
  <si>
    <t>Přepravné a přípravné práce</t>
  </si>
  <si>
    <t>-2065471861</t>
  </si>
  <si>
    <t>DEL300_Ž1</t>
  </si>
  <si>
    <t>DEL300_CE</t>
  </si>
  <si>
    <t>KUB300_Ž1</t>
  </si>
  <si>
    <t>59,315</t>
  </si>
  <si>
    <t>PRUMHL300</t>
  </si>
  <si>
    <t>3,766</t>
  </si>
  <si>
    <t>KUB_STÁV_POTR</t>
  </si>
  <si>
    <t>1,884</t>
  </si>
  <si>
    <t>15,75</t>
  </si>
  <si>
    <t>129,25</t>
  </si>
  <si>
    <t>48,296</t>
  </si>
  <si>
    <t>Úroveň 3:</t>
  </si>
  <si>
    <t>24,148</t>
  </si>
  <si>
    <t>2340-3-3 - IO 02.1 - Bezvýkopová sanace stok ul. V Koreji-Stoka S2</t>
  </si>
  <si>
    <t>112,98</t>
  </si>
  <si>
    <t>12,78</t>
  </si>
  <si>
    <t>35,516</t>
  </si>
  <si>
    <t>7,71</t>
  </si>
  <si>
    <t>145</t>
  </si>
  <si>
    <t>DEL300_BOUR</t>
  </si>
  <si>
    <t>PROPOJ300_CE</t>
  </si>
  <si>
    <t>11,813</t>
  </si>
  <si>
    <t>21,951</t>
  </si>
  <si>
    <t>SUŤ_SYP_T</t>
  </si>
  <si>
    <t>33,764</t>
  </si>
  <si>
    <t>SUŤ_BETON_T</t>
  </si>
  <si>
    <t>SUŤ_KUS_T</t>
  </si>
  <si>
    <t>1,173</t>
  </si>
  <si>
    <t xml:space="preserve">    2 - Zakládání</t>
  </si>
  <si>
    <t xml:space="preserve">      900 - Ostatní práce a konstrukce dle TP-verze 1.9</t>
  </si>
  <si>
    <t>-1035777157</t>
  </si>
  <si>
    <t>"délka DN300 komunik. místní-živice, st. km: 0,004.95-0,007.95 a 0,034.95-0,046.95-Ž1" (7,95-4,95)+(46,95-34,95)</t>
  </si>
  <si>
    <t>"zákl.objem DN300 komunik. místní-živice-Ž1" DEL300_Ž1*1,05*PRUMHL300</t>
  </si>
  <si>
    <t>KUB300_CE</t>
  </si>
  <si>
    <t>"průměrná hloubka" (((2,49+0,38)*3,0)+(((2,45+2,32/2)+0,38)*12,0))/(3,0+12,0)</t>
  </si>
  <si>
    <t>"objem stáv. potrubí" (0,4*0,4/4*3,14*DEL300_CE)</t>
  </si>
  <si>
    <t>(DEL300_Ž1*1,05)</t>
  </si>
  <si>
    <t>1850952197</t>
  </si>
  <si>
    <t>517059142</t>
  </si>
  <si>
    <t>"frézování zámků/ploch VAKMB z celkových 100%" (48,0+97,0)-ODSTRRÝH_Ž1</t>
  </si>
  <si>
    <t>-225078175</t>
  </si>
  <si>
    <t>"průměrná rychlost pokládky 5m/den" (DEL300_CE)/5*8</t>
  </si>
  <si>
    <t>-2011438050</t>
  </si>
  <si>
    <t>"průměrná rychlost pokládky 5m/den" (DEL300_CE)/5</t>
  </si>
  <si>
    <t>132254202</t>
  </si>
  <si>
    <t>Hloubení zapažených rýh š do 2000 mm v hornině třídy těžitelnosti I skupiny 3 objem do 50 m3</t>
  </si>
  <si>
    <t>-977283696</t>
  </si>
  <si>
    <t>"výkop m3 v živici-Ž1" ((KUB300_Ž1)-(DEL300_Ž1*1,05*0,58))</t>
  </si>
  <si>
    <t>"odpočet za potrubí" -1*KUB_STÁV_POTR</t>
  </si>
  <si>
    <t>"výkop v nezpevněném N2, N1" 0,0</t>
  </si>
  <si>
    <t>132354202</t>
  </si>
  <si>
    <t>Hloubení zapažených rýh š do 2000 mm v hornině třídy těžitelnosti II skupiny 4 objem do 50 m3</t>
  </si>
  <si>
    <t>1625629790</t>
  </si>
  <si>
    <t>-627195261</t>
  </si>
  <si>
    <t>"pažení celkové"  ((DEL300_CE)*PRUMHL300*2)</t>
  </si>
  <si>
    <t>-574556620</t>
  </si>
  <si>
    <t>251160383</t>
  </si>
  <si>
    <t>"(vytlačený objem L-P-O ve zpevněném)-(již odečetlá trouba)" (DEL300_CE*0,951)-(DEL300_CE*0,099)</t>
  </si>
  <si>
    <t>-367320394</t>
  </si>
  <si>
    <t>-50207705</t>
  </si>
  <si>
    <t>1565972865</t>
  </si>
  <si>
    <t>1043150535</t>
  </si>
  <si>
    <t>1074867468</t>
  </si>
  <si>
    <t>-951915897</t>
  </si>
  <si>
    <t>365293571</t>
  </si>
  <si>
    <t>(DEL300_CE*0,514)</t>
  </si>
  <si>
    <t>-1770009511</t>
  </si>
  <si>
    <t>Zakládání</t>
  </si>
  <si>
    <t>212752101</t>
  </si>
  <si>
    <t>Trativod z drenážních trubek korugovaných PE-HD SN 4 perforace 360° včetně lože otevřený výkop DN 100 pro liniové stavby</t>
  </si>
  <si>
    <t>1255689231</t>
  </si>
  <si>
    <t>359901111</t>
  </si>
  <si>
    <t>-1256003304</t>
  </si>
  <si>
    <t>359901211</t>
  </si>
  <si>
    <t>Monitoring stoky jakékoli výšky na nové kanalizaci</t>
  </si>
  <si>
    <t>-508301664</t>
  </si>
  <si>
    <t>-999533233</t>
  </si>
  <si>
    <t>(DEL300_CE*0,105)</t>
  </si>
  <si>
    <t>452312131</t>
  </si>
  <si>
    <t>Sedlové lože z betonu prostého bez zvýšených nároků na prostředí tř. C 12/15 otevřený výkop</t>
  </si>
  <si>
    <t>894817640</t>
  </si>
  <si>
    <t>BETSEDLO_CE</t>
  </si>
  <si>
    <t>(DEL300_CE*0,233)</t>
  </si>
  <si>
    <t>-357379717</t>
  </si>
  <si>
    <t>1162890179</t>
  </si>
  <si>
    <t>POKLAD0_63</t>
  </si>
  <si>
    <t>-49366294</t>
  </si>
  <si>
    <t>-929696889</t>
  </si>
  <si>
    <t>1289716126</t>
  </si>
  <si>
    <t>1899188135</t>
  </si>
  <si>
    <t>-1674116706</t>
  </si>
  <si>
    <t>810391811</t>
  </si>
  <si>
    <t>Bourání stávajícího potrubí z betonu DN přes 200 do 400</t>
  </si>
  <si>
    <t>-498602946</t>
  </si>
  <si>
    <t>"stáv. DN300" DEL300_CE</t>
  </si>
  <si>
    <t>831372193</t>
  </si>
  <si>
    <t>Příplatek k montáži kameninového potrubí za napojení dvou dříků trub pomocí převlečné manžety DN 300</t>
  </si>
  <si>
    <t>897686341</t>
  </si>
  <si>
    <t>"počet propojení potrubí stok" 1*2+1</t>
  </si>
  <si>
    <t>59713318</t>
  </si>
  <si>
    <t>manžeta převlečná DN 300 D 335-360 š 190mm tř 160</t>
  </si>
  <si>
    <t>-1361704760</t>
  </si>
  <si>
    <t>59713344</t>
  </si>
  <si>
    <t>P kroužky třída pevnosti 160 DN 300</t>
  </si>
  <si>
    <t>1250479901</t>
  </si>
  <si>
    <t>831372921</t>
  </si>
  <si>
    <t>Výměna potrubí z trub kameninových hrdlových s integrovaným těsněním výkop sklon do 20% DN 300</t>
  </si>
  <si>
    <t>-444889103</t>
  </si>
  <si>
    <t>59710711</t>
  </si>
  <si>
    <t>trouba kameninová glazovaná DN 300 dl 2,50m spojovací systém C Třída 160</t>
  </si>
  <si>
    <t>-1596228352</t>
  </si>
  <si>
    <t>837372221</t>
  </si>
  <si>
    <t>Montáž kameninových tvarovek jednoosých s integrovaným těsněním otevřený výkop DN 300</t>
  </si>
  <si>
    <t>-254309906</t>
  </si>
  <si>
    <t>"počet šachet 1 ks, 1x GZ" 1</t>
  </si>
  <si>
    <t>59710849</t>
  </si>
  <si>
    <t>trouba kameninová glazovaná zkrácená DN 300 dl 60(75)cm třída 160 spojovací systém C</t>
  </si>
  <si>
    <t>-1087757444</t>
  </si>
  <si>
    <t>899623151</t>
  </si>
  <si>
    <t>Obetonování potrubí nebo zdiva stok betonem prostým tř. C 16/20 v otevřeném výkopu</t>
  </si>
  <si>
    <t>738313086</t>
  </si>
  <si>
    <t>"obetonování manžetového spoje DN300" ((1,05*(0,30+2*0,25)*1,0)-(0,3*0,3*3,14/4))*PROPOJ300_CE</t>
  </si>
  <si>
    <t>899643111</t>
  </si>
  <si>
    <t>Bednění pro obetonování potrubí otevřený výkop</t>
  </si>
  <si>
    <t>1011727564</t>
  </si>
  <si>
    <t>"pro obetonování spojů DN300" 1,05*(0,40+2*0,25)*2*PROPOJ300_CE</t>
  </si>
  <si>
    <t>503592389</t>
  </si>
  <si>
    <t>1193361135</t>
  </si>
  <si>
    <t>5,0+5,0</t>
  </si>
  <si>
    <t>1771199610</t>
  </si>
  <si>
    <t>Ostatní práce a konstrukce dle TP-verze 1.9</t>
  </si>
  <si>
    <t>734536619</t>
  </si>
  <si>
    <t>1965183710</t>
  </si>
  <si>
    <t>2017417707</t>
  </si>
  <si>
    <t>1918294232</t>
  </si>
  <si>
    <t>Zajištění opatření při přívalových deštích nebo při povodňové situaci, čl.1.16-TP v1.9</t>
  </si>
  <si>
    <t>-733410617</t>
  </si>
  <si>
    <t>Použití těsnících vaků na kanalizačním potrubí</t>
  </si>
  <si>
    <t>674655546</t>
  </si>
  <si>
    <t>-1928391515</t>
  </si>
  <si>
    <t>((DEL300_CE)/50,0)+1,7</t>
  </si>
  <si>
    <t>Ostatní činnosti a náklady uvedené v PD a v TP zadavatele-verze 1.9</t>
  </si>
  <si>
    <t>1023659581</t>
  </si>
  <si>
    <t>-1196024830</t>
  </si>
  <si>
    <t>-1942667463</t>
  </si>
  <si>
    <t>SUŤ_SYP_T*31</t>
  </si>
  <si>
    <t>441747690</t>
  </si>
  <si>
    <t>-1700166805</t>
  </si>
  <si>
    <t>SUŤ_KUS_T*31</t>
  </si>
  <si>
    <t>1554248451</t>
  </si>
  <si>
    <t>997221615</t>
  </si>
  <si>
    <t>Poplatek za uložení na skládce (skládkovné) stavebního odpadu betonového kód odpadu 17 01 01</t>
  </si>
  <si>
    <t>-1288546122</t>
  </si>
  <si>
    <t>(0,319998618*DEL300_BOUR)</t>
  </si>
  <si>
    <t>-768516910</t>
  </si>
  <si>
    <t>-662305441</t>
  </si>
  <si>
    <t>(0,750001003*ODSTRPODK_Ž1)</t>
  </si>
  <si>
    <t>998275101</t>
  </si>
  <si>
    <t>Přesun hmot pro trubní vedení z trub kameninových otevřený výkop</t>
  </si>
  <si>
    <t>-1567768564</t>
  </si>
  <si>
    <t>"přesun hmot z oddílu 8-Trubní vedení" 1,173</t>
  </si>
  <si>
    <t>998275124</t>
  </si>
  <si>
    <t>Příplatek k přesunu hmot pro trubní vedení z trub kameninových za zvětšený přesun hmot do 500 m</t>
  </si>
  <si>
    <t>-828077861</t>
  </si>
  <si>
    <t>935,612</t>
  </si>
  <si>
    <t>177,835</t>
  </si>
  <si>
    <t>179,882</t>
  </si>
  <si>
    <t>359,764</t>
  </si>
  <si>
    <t>181,929</t>
  </si>
  <si>
    <t>2340-4 - IO 02.2 - Obnova stoky S1-1,  ul. V Koreji</t>
  </si>
  <si>
    <t>107,155</t>
  </si>
  <si>
    <t>KUB300_ŠA_Ž1</t>
  </si>
  <si>
    <t>44,566</t>
  </si>
  <si>
    <t>2223</t>
  </si>
  <si>
    <t>ODSTRPODKŠA_Ž1</t>
  </si>
  <si>
    <t>28,48</t>
  </si>
  <si>
    <t>KUB_STÁV_ŠACH</t>
  </si>
  <si>
    <t>15,86</t>
  </si>
  <si>
    <t>25,785</t>
  </si>
  <si>
    <t>508</t>
  </si>
  <si>
    <t>182,82</t>
  </si>
  <si>
    <t>DEL150_BOUR</t>
  </si>
  <si>
    <t>PŘÍPOJKY_CE</t>
  </si>
  <si>
    <t>194,61</t>
  </si>
  <si>
    <t>DEL150_Ž1</t>
  </si>
  <si>
    <t>DEL150_D3</t>
  </si>
  <si>
    <t>DEL150_CE</t>
  </si>
  <si>
    <t>447,55</t>
  </si>
  <si>
    <t>2,19</t>
  </si>
  <si>
    <t>KUB150_Ž1</t>
  </si>
  <si>
    <t>35,478</t>
  </si>
  <si>
    <t>KUB150_D3</t>
  </si>
  <si>
    <t>1,971</t>
  </si>
  <si>
    <t>249,021</t>
  </si>
  <si>
    <t>0,9</t>
  </si>
  <si>
    <t>258,979</t>
  </si>
  <si>
    <t>32,55</t>
  </si>
  <si>
    <t>3,15</t>
  </si>
  <si>
    <t>BOURŠACH1000</t>
  </si>
  <si>
    <t>15,848</t>
  </si>
  <si>
    <t>BOUR_POKLOP</t>
  </si>
  <si>
    <t>187,027</t>
  </si>
  <si>
    <t>328,869</t>
  </si>
  <si>
    <t>71,431</t>
  </si>
  <si>
    <t>POKLOP_T</t>
  </si>
  <si>
    <t>0,6</t>
  </si>
  <si>
    <t>71,513</t>
  </si>
  <si>
    <t>CHRÁN_PUL</t>
  </si>
  <si>
    <t>16,2</t>
  </si>
  <si>
    <t>141,842</t>
  </si>
  <si>
    <t>M - Práce a dodávky M</t>
  </si>
  <si>
    <t xml:space="preserve">    23-M - Montáže potrubí</t>
  </si>
  <si>
    <t>581842833</t>
  </si>
  <si>
    <t>"délka DN300 komunik. místní-živice-Ž1" 194,61</t>
  </si>
  <si>
    <t>"délka DN150 Komunik. místní-živice-Ž1" 18*1,0</t>
  </si>
  <si>
    <t>"délka DN150 dlažba bet.desky-chodník-D3" 1*1,0</t>
  </si>
  <si>
    <t>"zákl.objem ze SW pod.prof. DN300 komunik. místní-živice-Ž1" 447,55</t>
  </si>
  <si>
    <t>"průměrná hloubka" (KUB300_CE)/(DEL300_CE*1,05)</t>
  </si>
  <si>
    <t>"zákl.objem přípojky" DEL150_Ž1*PRUMHL300*0,9</t>
  </si>
  <si>
    <t>"zákl.objem přípojky" DEL150_D3*PRUMHL300*0,9</t>
  </si>
  <si>
    <t>KUB150_CE</t>
  </si>
  <si>
    <t>"zákl.objem rozšíření pro šachty na stoce DN400 komuni.místní-živice-Ž1" ((2,44*2,44)-(2,44*1,05))*6*PRUMHL300</t>
  </si>
  <si>
    <t>KUB_ŠACH_CE</t>
  </si>
  <si>
    <t>"objem stáv. šachet" (1,24*1,24/4*3,14)*6*PRUMHL300</t>
  </si>
  <si>
    <t>"objem stáv. potrubí" ((0,4*0,4/4*3,14*DEL300_CE)+(0,15*0,15*3,14*DEL150_CE))</t>
  </si>
  <si>
    <t>"odstranění podkladu okolo šachet" ((2,44*2,44)-(1,24*1,24/4*3,14))*6</t>
  </si>
  <si>
    <t>DEL150_D3*(0,8+2*0,5)</t>
  </si>
  <si>
    <t>113107225</t>
  </si>
  <si>
    <t>Odstranění podkladu z kameniva drceného tl přes 400 do 500 mm strojně pl přes 200 m2</t>
  </si>
  <si>
    <t>-336440984</t>
  </si>
  <si>
    <t>(DEL150_Ž1*0,9)+(DEL300_Ž1*1,05)+ODSTRPODKŠA_Ž1</t>
  </si>
  <si>
    <t>148920117</t>
  </si>
  <si>
    <t>DEL150_D3*0,9</t>
  </si>
  <si>
    <t>854485010</t>
  </si>
  <si>
    <t>-21986752</t>
  </si>
  <si>
    <t>"frézování zámků/ploch VAKMB z celkových 100%" (508,0)-ODSTRRÝH_Ž1</t>
  </si>
  <si>
    <t>-1542673288</t>
  </si>
  <si>
    <t>(1*(0,90+2*0,5))</t>
  </si>
  <si>
    <t>-344104903</t>
  </si>
  <si>
    <t>-286402202</t>
  </si>
  <si>
    <t>1589595261</t>
  </si>
  <si>
    <t>31*1,05</t>
  </si>
  <si>
    <t>1221371874</t>
  </si>
  <si>
    <t>3*1,05</t>
  </si>
  <si>
    <t>132254204</t>
  </si>
  <si>
    <t>Hloubení zapažených rýh š do 2000 mm v hornině třídy těžitelnosti I skupiny 3 objem do 500 m3</t>
  </si>
  <si>
    <t>-1609220571</t>
  </si>
  <si>
    <t>"výkop m3 v živici-Ž1" ((KUB300_Ž1)-(DEL300_Ž1*1,05*0,58))+((KUB150_Ž1)-(DEL150_Ž1*0,9*0,58))+KUB300_ŠA_Ž1</t>
  </si>
  <si>
    <t>"výkop m3 v dlažbe-D3" ((KUB150_D3)-(DEL150_D3*0,9*0,27))</t>
  </si>
  <si>
    <t>"odpočet za šachty" -1*KUB_STÁV_ŠACH</t>
  </si>
  <si>
    <t>464865400</t>
  </si>
  <si>
    <t>78653351</t>
  </si>
  <si>
    <t>"křížení kabelů" ZAJKAB3*(1,0+1,0)*PRUMHL300</t>
  </si>
  <si>
    <t>1485922493</t>
  </si>
  <si>
    <t>"pažení celkové"  ((DEL300_CE+DEL150_CE)*PRUMHL300*2)</t>
  </si>
  <si>
    <t>1836595311</t>
  </si>
  <si>
    <t>-894327000</t>
  </si>
  <si>
    <t>"(vytlačený objem L-P-O ve zpevněném)-(již odečetlá toruba)" ((DEL150_CE*0,660)+(DEL300_CE*0,951))-((DEL150_CE*0,027)+(DEL300_CE*0,099))</t>
  </si>
  <si>
    <t>631634863</t>
  </si>
  <si>
    <t>1212097100</t>
  </si>
  <si>
    <t>1648704143</t>
  </si>
  <si>
    <t>189767890</t>
  </si>
  <si>
    <t>2133681691</t>
  </si>
  <si>
    <t>-1423341653</t>
  </si>
  <si>
    <t>1446756363</t>
  </si>
  <si>
    <t>(DEL300_CE*0,514)+(DEL150_CE*0,375)</t>
  </si>
  <si>
    <t>1442503236</t>
  </si>
  <si>
    <t>-1248252034</t>
  </si>
  <si>
    <t>726625356</t>
  </si>
  <si>
    <t>-620033138</t>
  </si>
  <si>
    <t>-1107870164</t>
  </si>
  <si>
    <t>(DEL300_CE*0,105)+(DEL150_CE*0,090)</t>
  </si>
  <si>
    <t>-1962302253</t>
  </si>
  <si>
    <t>(DEL300_CE*0,233)+(DEL150_CE*0,168)</t>
  </si>
  <si>
    <t>-507386132</t>
  </si>
  <si>
    <t>-243445672</t>
  </si>
  <si>
    <t>1460320293</t>
  </si>
  <si>
    <t>1498988795</t>
  </si>
  <si>
    <t>-2071107312</t>
  </si>
  <si>
    <t>2036434611</t>
  </si>
  <si>
    <t>-954251236</t>
  </si>
  <si>
    <t>-652736420</t>
  </si>
  <si>
    <t>810351811</t>
  </si>
  <si>
    <t>Bourání stávajícího potrubí z betonu DN do 200</t>
  </si>
  <si>
    <t>-677004906</t>
  </si>
  <si>
    <t>"stáv. DN150" DEL150_CE</t>
  </si>
  <si>
    <t>1975675276</t>
  </si>
  <si>
    <t>"stáv. DN300" DEL300_CE-11,79</t>
  </si>
  <si>
    <t>831312193</t>
  </si>
  <si>
    <t>Příplatek k montáži kameninového potrubí za napojení dvou dříků trub pomocí převlečné manžety DN 150</t>
  </si>
  <si>
    <t>-832545786</t>
  </si>
  <si>
    <t>59713302</t>
  </si>
  <si>
    <t>manžeta převlečná pro normální zatížení typ 2A DN 150 průměr 175-190 š 100mm</t>
  </si>
  <si>
    <t>1901522820</t>
  </si>
  <si>
    <t>831312921</t>
  </si>
  <si>
    <t>Výměna potrubí z trub kameninových hrdlových s integrovaným těsněním výkop sklon do 20% DN 150</t>
  </si>
  <si>
    <t>1521699576</t>
  </si>
  <si>
    <t>59710632</t>
  </si>
  <si>
    <t>trouba kameninová glazovaná DN 150 dl 1,00m spojovací systém F</t>
  </si>
  <si>
    <t>1161318931</t>
  </si>
  <si>
    <t>-271302298</t>
  </si>
  <si>
    <t>"počet propojení potrubí stok" 3</t>
  </si>
  <si>
    <t>419846034</t>
  </si>
  <si>
    <t>1773918647</t>
  </si>
  <si>
    <t>1444279537</t>
  </si>
  <si>
    <t>-829408978</t>
  </si>
  <si>
    <t>837312221</t>
  </si>
  <si>
    <t>Montáž kameninových tvarovek jednoosých s integrovaným těsněním otevřený výkop DN 150</t>
  </si>
  <si>
    <t>-659917445</t>
  </si>
  <si>
    <t>59710964</t>
  </si>
  <si>
    <t>koleno kameninové glazované DN 150 30° spojovací systém F</t>
  </si>
  <si>
    <t>-156111695</t>
  </si>
  <si>
    <t>PŘÍPOJKY_CE/2-0,5</t>
  </si>
  <si>
    <t>59710944</t>
  </si>
  <si>
    <t>koleno kameninové glazované DN 150 15° spojovací systém F</t>
  </si>
  <si>
    <t>198330806</t>
  </si>
  <si>
    <t>PŘÍPOJKY_CE/2+0,5</t>
  </si>
  <si>
    <t>59712514</t>
  </si>
  <si>
    <t>přechod kameninový glazovaný DN 150/200 pryžové/pryžové těsnění (spojovací systém F/F) třída pevnosti -/160</t>
  </si>
  <si>
    <t>1580354740</t>
  </si>
  <si>
    <t>837371221</t>
  </si>
  <si>
    <t>Montáž kameninových tvarovek odbočných s integrovaným těsněním otevřený výkop DN 300</t>
  </si>
  <si>
    <t>-142793472</t>
  </si>
  <si>
    <t>59711770</t>
  </si>
  <si>
    <t>odbočka kameninová glazovaná jednoduchá kolmá DN 300/150 dl 500mm spojovací systém C/F tř.160/-</t>
  </si>
  <si>
    <t>-778909697</t>
  </si>
  <si>
    <t>-756792815</t>
  </si>
  <si>
    <t>"počet šachet 6 ks, 5x GZ, 8x GA" 5+8</t>
  </si>
  <si>
    <t>-1993907972</t>
  </si>
  <si>
    <t>59710879</t>
  </si>
  <si>
    <t>trouba kameninová glazovaná zkrácená bez hrdla DN 300 dl 60(75)cm třída 160 spojovací systém C</t>
  </si>
  <si>
    <t>1051122820</t>
  </si>
  <si>
    <t>890431851</t>
  </si>
  <si>
    <t>Bourání šachet z prefabrikovaných skruží strojně obestavěného prostoru přes 1,5 do 3 m3</t>
  </si>
  <si>
    <t>1610052898</t>
  </si>
  <si>
    <t>"stoka S1" (1,24*1,24/4*3,14)*(2,16+2,34+2,14+2,05+2,02+2,42)</t>
  </si>
  <si>
    <t>894118001</t>
  </si>
  <si>
    <t>Příplatek ZKD 0,60 m výšky vstupu na potrubí</t>
  </si>
  <si>
    <t>211960164</t>
  </si>
  <si>
    <t>((2,16+2,34+2,14+2,05+2,02+2,42)-(6*1,5))/0,6</t>
  </si>
  <si>
    <t>894411121</t>
  </si>
  <si>
    <t>Zřízení šachet kanalizačních z betonových dílců na potrubí DN přes 200 do 300 dno beton tř. C 25/30</t>
  </si>
  <si>
    <t>70756650</t>
  </si>
  <si>
    <t>592283CSB.R</t>
  </si>
  <si>
    <t>TBW-Q.1 120/600/120 XA3 Vyrovnávací prstenec výška 120 mm, pro šachtový program t 120 mm , XA3</t>
  </si>
  <si>
    <t>98709480</t>
  </si>
  <si>
    <t>592281CSB.R</t>
  </si>
  <si>
    <t>TBW-Q.1 100/600/120 XA3 Vyrovnávací prstenec výška 100 mm, pro šachtový program t 120 mm , XA3</t>
  </si>
  <si>
    <t>1910999991</t>
  </si>
  <si>
    <t>592277CSB.R</t>
  </si>
  <si>
    <t>TBW-Q.1 60/600/120 XA3 Vyrovnávací prstenec výška 60 mm, pro šachtový program t 120 mm , XA3</t>
  </si>
  <si>
    <t>1948128005</t>
  </si>
  <si>
    <t>592156CSB.R</t>
  </si>
  <si>
    <t>TBR-Q.1 1000x625/600/120 SPK XA3 Kónus 1000/625 XA3 se stupadlem a kapsou, t 120 mm</t>
  </si>
  <si>
    <t>-1562961495</t>
  </si>
  <si>
    <t>592157CSB.R</t>
  </si>
  <si>
    <t>TBR-Q.1 1000x625/600/120 SPK DEHA Kónus 1000/625 se stupadlem a kapsou, t 120 mm, DEHA</t>
  </si>
  <si>
    <t>1895055520</t>
  </si>
  <si>
    <t>592367CSB.R</t>
  </si>
  <si>
    <t>TZK-Q.1 1200x625/185 Zákrytová deska DN 1200/625, t 150 mm</t>
  </si>
  <si>
    <t>625344878</t>
  </si>
  <si>
    <t>592181CSB.R</t>
  </si>
  <si>
    <t>TBS-Q.1 1000/500/120 SP XA3 Skruž šachtová se stupadly DN 1000 XA3, výška 500, t 120 mm</t>
  </si>
  <si>
    <t>-826610419</t>
  </si>
  <si>
    <t>592230CSB.R</t>
  </si>
  <si>
    <t>TBZ-Q.1 CAPITAN 300/600 XA3 Šachtové dno DN 1000, výtok 300 mm, výška 600, t 150 mm, XA3</t>
  </si>
  <si>
    <t>-1669266489</t>
  </si>
  <si>
    <t>5922411CSB.R</t>
  </si>
  <si>
    <t>TBZ-Q.1 CAPITAN 300/1200 Šachtové dno DN 1200, výtok 300 mm, výška 600, t 330 mm</t>
  </si>
  <si>
    <t>589257873</t>
  </si>
  <si>
    <t>PS-P DN 300 P1/2 TK</t>
  </si>
  <si>
    <t>Příplatek za obklad přípojky žlabu 1/2 kameninou DN 300</t>
  </si>
  <si>
    <t>-1657824299</t>
  </si>
  <si>
    <t>6+2</t>
  </si>
  <si>
    <t>PS-P DN 150 P1/2 TK</t>
  </si>
  <si>
    <t>Příplatek za obklad přípojky žlabu 1/2 kameninou DN 150</t>
  </si>
  <si>
    <t>-1355118806</t>
  </si>
  <si>
    <t>PS-P DN 300/1000 NK</t>
  </si>
  <si>
    <t>Příplatek za nástupnici z keramických dlaždic DN 300/1000</t>
  </si>
  <si>
    <t>-1452472164</t>
  </si>
  <si>
    <t>PS-P DN 600/1200 NK</t>
  </si>
  <si>
    <t>Příplatek za nástupnici z keramických dlaždic DN 600/1200</t>
  </si>
  <si>
    <t>-693190281</t>
  </si>
  <si>
    <t>1227936734</t>
  </si>
  <si>
    <t>899104112</t>
  </si>
  <si>
    <t>Osazení poklopů litinových, ocelových nebo železobetonových včetně rámů pro třídu zatížení D400, E600</t>
  </si>
  <si>
    <t>-175236256</t>
  </si>
  <si>
    <t>55241029.R</t>
  </si>
  <si>
    <t>poklop na vstupní šachtu litinový D600 D400, samonivelační bez odvětrání s logem VAKMB</t>
  </si>
  <si>
    <t>-107468901</t>
  </si>
  <si>
    <t>55241030.R</t>
  </si>
  <si>
    <t>poklop na vstupní šachtu litinový D600 D400, samonivelační s odvětráním s logem VAKMB</t>
  </si>
  <si>
    <t>-960314857</t>
  </si>
  <si>
    <t>-489098417</t>
  </si>
  <si>
    <t>"obetonování manžetového spoje DN300" ((1,05*(0,30+2*0,25)*1,0)-(0,3*0,3*3,14/4))*3</t>
  </si>
  <si>
    <t>"obetonování manžetového spoje DN150" ((0,9*(0,15+0,25)*1,0)-(0,15*0,15*3,14/4))*19</t>
  </si>
  <si>
    <t>924535789</t>
  </si>
  <si>
    <t>"pro obetonování spojů DN150" 0,9*(0,15+2*0,25)*2*19</t>
  </si>
  <si>
    <t>"pro obetonování spojů DN300" 1,05*(0,40+2*0,25)*2*1</t>
  </si>
  <si>
    <t>1264695790</t>
  </si>
  <si>
    <t>DEL150_CE+DEL300_CE</t>
  </si>
  <si>
    <t>899910201</t>
  </si>
  <si>
    <t>Výplň potrubí spádem cementopopílkovou suspenzí délky potrubí do 50 m</t>
  </si>
  <si>
    <t>360148555</t>
  </si>
  <si>
    <t>"odstavená část kanalizace mezi RŠ 3585965 a RŠ nová " 12,22</t>
  </si>
  <si>
    <t>916241113</t>
  </si>
  <si>
    <t>Osazení obrubníku kamenného ležatého s boční opěrou do lože z betonu prostého</t>
  </si>
  <si>
    <t>-140521040</t>
  </si>
  <si>
    <t>266363168</t>
  </si>
  <si>
    <t>486243207</t>
  </si>
  <si>
    <t>3,5+3,5</t>
  </si>
  <si>
    <t>1582665368</t>
  </si>
  <si>
    <t>-92687038</t>
  </si>
  <si>
    <t>-1974370165</t>
  </si>
  <si>
    <t>2005359093</t>
  </si>
  <si>
    <t>-1481334146</t>
  </si>
  <si>
    <t>-240045640</t>
  </si>
  <si>
    <t>-956096186</t>
  </si>
  <si>
    <t>1839534992</t>
  </si>
  <si>
    <t>-1831052490</t>
  </si>
  <si>
    <t>-1388586569</t>
  </si>
  <si>
    <t>((DEL300_CE+DEL150_CE)/50,0)+0,728</t>
  </si>
  <si>
    <t>-720236121</t>
  </si>
  <si>
    <t>-780468224</t>
  </si>
  <si>
    <t>-1890075284</t>
  </si>
  <si>
    <t>249165356</t>
  </si>
  <si>
    <t>1146331920</t>
  </si>
  <si>
    <t>1402989407</t>
  </si>
  <si>
    <t>-21587452</t>
  </si>
  <si>
    <t>POKLOP_T*31</t>
  </si>
  <si>
    <t>-1463912767</t>
  </si>
  <si>
    <t>76611568</t>
  </si>
  <si>
    <t>"vybourané poklopy do sběrny" 0,1*BOUR_POKLOP</t>
  </si>
  <si>
    <t>-1051815523</t>
  </si>
  <si>
    <t>(0,18*DEL150_BOUR)+(0,319998618*DEL300_BOUR)+(0,60*BOURŠACH1000)</t>
  </si>
  <si>
    <t>1204143768</t>
  </si>
  <si>
    <t>-714498308</t>
  </si>
  <si>
    <t>(0,750001003*ODSTRPODK_Ž1)+(0,29*ODSTRPODK_D3)</t>
  </si>
  <si>
    <t>-571913985</t>
  </si>
  <si>
    <t>"přesun hmot z oddílu 8-Trubní vedení" 71,513</t>
  </si>
  <si>
    <t>902524295</t>
  </si>
  <si>
    <t>Práce a dodávky M</t>
  </si>
  <si>
    <t>23-M</t>
  </si>
  <si>
    <t>Montáže potrubí</t>
  </si>
  <si>
    <t>230200101</t>
  </si>
  <si>
    <t>Montáž chrániček podélně půlených D 219 mm tl stěny 6,3 mm</t>
  </si>
  <si>
    <t>1855910118</t>
  </si>
  <si>
    <t>"montáž půlených chrániček na plynovodní potrubí v min. délce 1,0 m za obrys kanal. šachet" 5*(1,0+1,24+1,0)</t>
  </si>
  <si>
    <t>34571098</t>
  </si>
  <si>
    <t>trubka elektroinstalační dělená (chránička) D 100/110mm, HDPE</t>
  </si>
  <si>
    <t>-185789775</t>
  </si>
  <si>
    <t>-1929368484</t>
  </si>
  <si>
    <t>264279641</t>
  </si>
  <si>
    <t>-222911083</t>
  </si>
  <si>
    <t>1236163084</t>
  </si>
  <si>
    <t>1111233607</t>
  </si>
  <si>
    <t>-2081929825</t>
  </si>
  <si>
    <t>14,9</t>
  </si>
  <si>
    <t>8,1</t>
  </si>
  <si>
    <t>29,368</t>
  </si>
  <si>
    <t>15,965</t>
  </si>
  <si>
    <t>6,035</t>
  </si>
  <si>
    <t>2340-4-1 - IO 02.2-Kanalizační přípojky ul. V Koreji</t>
  </si>
  <si>
    <t>KUB_STÁV_POTR_D3</t>
  </si>
  <si>
    <t>1,625</t>
  </si>
  <si>
    <t>14,58</t>
  </si>
  <si>
    <t>13,41</t>
  </si>
  <si>
    <t>7,29</t>
  </si>
  <si>
    <t>36,1</t>
  </si>
  <si>
    <t>33,962</t>
  </si>
  <si>
    <t>16,753</t>
  </si>
  <si>
    <t>50,715</t>
  </si>
  <si>
    <t>25,358</t>
  </si>
  <si>
    <t>144,54</t>
  </si>
  <si>
    <t>14,559</t>
  </si>
  <si>
    <t>20,146</t>
  </si>
  <si>
    <t>40,292</t>
  </si>
  <si>
    <t>19,403</t>
  </si>
  <si>
    <t>12,375</t>
  </si>
  <si>
    <t>12,172</t>
  </si>
  <si>
    <t>18,207</t>
  </si>
  <si>
    <t>5,94</t>
  </si>
  <si>
    <t>1,087</t>
  </si>
  <si>
    <t>DEL150_N2</t>
  </si>
  <si>
    <t>KUB150_N2</t>
  </si>
  <si>
    <t>19,71</t>
  </si>
  <si>
    <t>KUB_STÁV_POTR_N2</t>
  </si>
  <si>
    <t>0,707</t>
  </si>
  <si>
    <t>1199013281</t>
  </si>
  <si>
    <t>"délka DN150 Komunik. místní-živice-Ž1" (1,9+1,7+1,6+2,2+2,0+1,5+1,8+1,7+1,7+1,7+1,7+1,6+1,8+1,7+1,7+1,7+1,7+1,9+2,3)-(19*1,0)</t>
  </si>
  <si>
    <t>"délka DN150 dlažba bet.desky-chodník-D3"(0+0+0+0+1,2+0+0+1,3+0+1,3+0+0+1,9+0+1,2+0+1,2+0+0)</t>
  </si>
  <si>
    <t>"délka DN150terén nezpev.-ornice-N2"(2,0+0,8+0,8+0+0+0,8+0+0,7+0+0,8+0,8+0+0,9+0+1,0+0+0+1,4)</t>
  </si>
  <si>
    <t>"zákl.objem přípojky" DEL150_N2*PRUMHL300*0,9</t>
  </si>
  <si>
    <t>"objem stáv. potrubí" (0,15*0,15*3,14)*(DEL150_Ž1+DEL150_D3)</t>
  </si>
  <si>
    <t>"objem stáv. potrubí" (0,15*0,15*3,14)*(DEL150_N2)</t>
  </si>
  <si>
    <t>-1903273131</t>
  </si>
  <si>
    <t>(DEL150_Ž1*0,9)</t>
  </si>
  <si>
    <t>1658675076</t>
  </si>
  <si>
    <t>18854329</t>
  </si>
  <si>
    <t>1334592391</t>
  </si>
  <si>
    <t>(19*(0,90+2*0,5))</t>
  </si>
  <si>
    <t>-1091227304</t>
  </si>
  <si>
    <t>"výkop m3 v živici-Ž1" ((KUB150_Ž1)-(DEL150_Ž1*0,9*0,58))</t>
  </si>
  <si>
    <t>"odpočet za potrubí" -1*KUB_STÁV_POTR_D3</t>
  </si>
  <si>
    <t>"výkop v nezpevněném N2, N1" ((KUB150_N2)-((DEL150_N2)*0,9*0,25))-KUB_STÁV_POTR_N2</t>
  </si>
  <si>
    <t>-85811911</t>
  </si>
  <si>
    <t>1007968715</t>
  </si>
  <si>
    <t>"pažení celkové"  ((DEL150_CE)*PRUMHL300*2)</t>
  </si>
  <si>
    <t>-853820932</t>
  </si>
  <si>
    <t>1194624861</t>
  </si>
  <si>
    <t>"(vytlačený objem L-P-O ve zpevněném)-(již odečetlá toruba)" ((DEL150_Ž1+DEL150_D3)*0,660)-((DEL150_Ž1+DEL150_D3)*0,027)</t>
  </si>
  <si>
    <t>"vytlačený objem L-P-O v nezpevněném" (DEL150_N2*0,660)-(DEL150_N2*0,027)</t>
  </si>
  <si>
    <t>-1758498459</t>
  </si>
  <si>
    <t>-949831531</t>
  </si>
  <si>
    <t>-1815234853</t>
  </si>
  <si>
    <t>1795481842</t>
  </si>
  <si>
    <t>1305875291</t>
  </si>
  <si>
    <t>-247878536</t>
  </si>
  <si>
    <t>-1786682548</t>
  </si>
  <si>
    <t>(DEL150_CE*0,375)</t>
  </si>
  <si>
    <t>-582015713</t>
  </si>
  <si>
    <t>-1216499926</t>
  </si>
  <si>
    <t>(DEL150_CE*0,090)</t>
  </si>
  <si>
    <t>1127931907</t>
  </si>
  <si>
    <t>(DEL150_CE*0,168)</t>
  </si>
  <si>
    <t>2045835479</t>
  </si>
  <si>
    <t>2072960013</t>
  </si>
  <si>
    <t>-1837917862</t>
  </si>
  <si>
    <t>-553843004</t>
  </si>
  <si>
    <t>456012820</t>
  </si>
  <si>
    <t>1344041563</t>
  </si>
  <si>
    <t>1378184577</t>
  </si>
  <si>
    <t>-247280132</t>
  </si>
  <si>
    <t>"celkem kusů přípojek" 19</t>
  </si>
  <si>
    <t>-980708448</t>
  </si>
  <si>
    <t>1548565834</t>
  </si>
  <si>
    <t>602963349</t>
  </si>
  <si>
    <t>1853571023</t>
  </si>
  <si>
    <t>1022819102</t>
  </si>
  <si>
    <t>1861876527</t>
  </si>
  <si>
    <t>556541495</t>
  </si>
  <si>
    <t>1683185718</t>
  </si>
  <si>
    <t>2033544210</t>
  </si>
  <si>
    <t>1694125887</t>
  </si>
  <si>
    <t>1449046738</t>
  </si>
  <si>
    <t>-468064839</t>
  </si>
  <si>
    <t>1261023020</t>
  </si>
  <si>
    <t>-1224116709</t>
  </si>
  <si>
    <t>-65102525</t>
  </si>
  <si>
    <t>1980211294</t>
  </si>
  <si>
    <t>(0,18*DEL150_BOUR)</t>
  </si>
  <si>
    <t>929146865</t>
  </si>
  <si>
    <t>" 100% VAKMB z celkových 100% obrusné vrstvy (ZÁM)" (0,45000*ODSTRRÝH_Ž1)*1,00</t>
  </si>
  <si>
    <t>-2008287516</t>
  </si>
  <si>
    <t>(0,75*ODSTRPODK_Ž1)+(0,29*ODSTRPODK_D3)</t>
  </si>
  <si>
    <t>414614256</t>
  </si>
  <si>
    <t>"přesun hmot z oddílu 8-Trubní vedení" 1,087</t>
  </si>
  <si>
    <t>-898665956</t>
  </si>
  <si>
    <t>SEZNAM FIGUR</t>
  </si>
  <si>
    <t>Výměra</t>
  </si>
  <si>
    <t xml:space="preserve"> 2340-1</t>
  </si>
  <si>
    <t>Použití figury:</t>
  </si>
  <si>
    <t>PROVIZ_ROZV63</t>
  </si>
  <si>
    <t>"mezi staničeními 0-144,16" 53,0</t>
  </si>
  <si>
    <t xml:space="preserve"> 2340-1/ 2340-1-1</t>
  </si>
  <si>
    <t>DEL50_D2</t>
  </si>
  <si>
    <t>DEL50_Ž1</t>
  </si>
  <si>
    <t>DEL80_D2</t>
  </si>
  <si>
    <t>DEL80_N2</t>
  </si>
  <si>
    <t>KUB50_D2</t>
  </si>
  <si>
    <t>KUB50_Ž1</t>
  </si>
  <si>
    <t>KUB80_D2</t>
  </si>
  <si>
    <t>KUB80_N2</t>
  </si>
  <si>
    <t xml:space="preserve"> 2340-2</t>
  </si>
  <si>
    <t xml:space="preserve"> 2340-2/ 2340-2-1</t>
  </si>
  <si>
    <t xml:space="preserve"> 2340-3/ 2340-3-2</t>
  </si>
  <si>
    <t>DEL300VÝK_CE</t>
  </si>
  <si>
    <t xml:space="preserve"> 2340-3/ 2340-3-2/ 2340-3-3</t>
  </si>
  <si>
    <t xml:space="preserve"> 2340-4</t>
  </si>
  <si>
    <t xml:space="preserve"> 2340-4/ 2340-4-1</t>
  </si>
  <si>
    <t>"100% VAKMB z celkových 100%" (ODSTRRÝH_Ž1)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</si>
</sst>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8" t="s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49</v>
      </c>
      <c r="E29" s="49"/>
      <c r="F29" s="33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59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60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61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60</v>
      </c>
      <c r="AI60" s="44"/>
      <c r="AJ60" s="44"/>
      <c r="AK60" s="44"/>
      <c r="AL60" s="44"/>
      <c r="AM60" s="66" t="s">
        <v>61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63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60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61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60</v>
      </c>
      <c r="AI75" s="44"/>
      <c r="AJ75" s="44"/>
      <c r="AK75" s="44"/>
      <c r="AL75" s="44"/>
      <c r="AM75" s="66" t="s">
        <v>61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2340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Benátky nad Jizerou Komenského, V Koreji, obnova vodovodu a kanalizace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Benátky nad Jizerou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27. 11. 2023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Vodovody a kanalizace Mladá Boleslav, a.s.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38</v>
      </c>
      <c r="AJ89" s="42"/>
      <c r="AK89" s="42"/>
      <c r="AL89" s="42"/>
      <c r="AM89" s="82" t="str">
        <f>IF(E17="","",E17)</f>
        <v>Ing. Petr Čepický</v>
      </c>
      <c r="AN89" s="73"/>
      <c r="AO89" s="73"/>
      <c r="AP89" s="73"/>
      <c r="AQ89" s="42"/>
      <c r="AR89" s="46"/>
      <c r="AS89" s="83" t="s">
        <v>65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36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43</v>
      </c>
      <c r="AJ90" s="42"/>
      <c r="AK90" s="42"/>
      <c r="AL90" s="42"/>
      <c r="AM90" s="82" t="str">
        <f>IF(E20="","",E20)</f>
        <v>Ing. Petr Čepický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66</v>
      </c>
      <c r="D92" s="96"/>
      <c r="E92" s="96"/>
      <c r="F92" s="96"/>
      <c r="G92" s="96"/>
      <c r="H92" s="97"/>
      <c r="I92" s="98" t="s">
        <v>67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68</v>
      </c>
      <c r="AH92" s="96"/>
      <c r="AI92" s="96"/>
      <c r="AJ92" s="96"/>
      <c r="AK92" s="96"/>
      <c r="AL92" s="96"/>
      <c r="AM92" s="96"/>
      <c r="AN92" s="98" t="s">
        <v>69</v>
      </c>
      <c r="AO92" s="96"/>
      <c r="AP92" s="100"/>
      <c r="AQ92" s="101" t="s">
        <v>70</v>
      </c>
      <c r="AR92" s="46"/>
      <c r="AS92" s="102" t="s">
        <v>71</v>
      </c>
      <c r="AT92" s="103" t="s">
        <v>72</v>
      </c>
      <c r="AU92" s="103" t="s">
        <v>73</v>
      </c>
      <c r="AV92" s="103" t="s">
        <v>74</v>
      </c>
      <c r="AW92" s="103" t="s">
        <v>75</v>
      </c>
      <c r="AX92" s="103" t="s">
        <v>76</v>
      </c>
      <c r="AY92" s="103" t="s">
        <v>77</v>
      </c>
      <c r="AZ92" s="103" t="s">
        <v>78</v>
      </c>
      <c r="BA92" s="103" t="s">
        <v>79</v>
      </c>
      <c r="BB92" s="103" t="s">
        <v>80</v>
      </c>
      <c r="BC92" s="103" t="s">
        <v>81</v>
      </c>
      <c r="BD92" s="104" t="s">
        <v>82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83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ROUND(AG95+AG98+AG101+AG107,2)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ROUND(AS95+AS98+AS101+AS107,2)</f>
        <v>0</v>
      </c>
      <c r="AT94" s="116">
        <f>ROUND(SUM(AV94:AW94),2)</f>
        <v>0</v>
      </c>
      <c r="AU94" s="117">
        <f>ROUND(AU95+AU98+AU101+AU107,5)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ROUND(AZ95+AZ98+AZ101+AZ107,2)</f>
        <v>0</v>
      </c>
      <c r="BA94" s="116">
        <f>ROUND(BA95+BA98+BA101+BA107,2)</f>
        <v>0</v>
      </c>
      <c r="BB94" s="116">
        <f>ROUND(BB95+BB98+BB101+BB107,2)</f>
        <v>0</v>
      </c>
      <c r="BC94" s="116">
        <f>ROUND(BC95+BC98+BC101+BC107,2)</f>
        <v>0</v>
      </c>
      <c r="BD94" s="118">
        <f>ROUND(BD95+BD98+BD101+BD107,2)</f>
        <v>0</v>
      </c>
      <c r="BE94" s="6"/>
      <c r="BS94" s="119" t="s">
        <v>84</v>
      </c>
      <c r="BT94" s="119" t="s">
        <v>85</v>
      </c>
      <c r="BU94" s="120" t="s">
        <v>86</v>
      </c>
      <c r="BV94" s="119" t="s">
        <v>87</v>
      </c>
      <c r="BW94" s="119" t="s">
        <v>5</v>
      </c>
      <c r="BX94" s="119" t="s">
        <v>88</v>
      </c>
      <c r="CL94" s="119" t="s">
        <v>19</v>
      </c>
    </row>
    <row r="95" spans="1:91" s="7" customFormat="1" ht="16.5" customHeight="1">
      <c r="A95" s="7"/>
      <c r="B95" s="121"/>
      <c r="C95" s="122"/>
      <c r="D95" s="123" t="s">
        <v>89</v>
      </c>
      <c r="E95" s="123"/>
      <c r="F95" s="123"/>
      <c r="G95" s="123"/>
      <c r="H95" s="123"/>
      <c r="I95" s="124"/>
      <c r="J95" s="123" t="s">
        <v>90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ROUND(SUM(AG96:AG97),2)</f>
        <v>0</v>
      </c>
      <c r="AH95" s="124"/>
      <c r="AI95" s="124"/>
      <c r="AJ95" s="124"/>
      <c r="AK95" s="124"/>
      <c r="AL95" s="124"/>
      <c r="AM95" s="124"/>
      <c r="AN95" s="126">
        <f>SUM(AG95,AT95)</f>
        <v>0</v>
      </c>
      <c r="AO95" s="124"/>
      <c r="AP95" s="124"/>
      <c r="AQ95" s="127" t="s">
        <v>91</v>
      </c>
      <c r="AR95" s="128"/>
      <c r="AS95" s="129">
        <f>ROUND(SUM(AS96:AS97),2)</f>
        <v>0</v>
      </c>
      <c r="AT95" s="130">
        <f>ROUND(SUM(AV95:AW95),2)</f>
        <v>0</v>
      </c>
      <c r="AU95" s="131">
        <f>ROUND(SUM(AU96:AU97),5)</f>
        <v>0</v>
      </c>
      <c r="AV95" s="130">
        <f>ROUND(AZ95*L29,2)</f>
        <v>0</v>
      </c>
      <c r="AW95" s="130">
        <f>ROUND(BA95*L30,2)</f>
        <v>0</v>
      </c>
      <c r="AX95" s="130">
        <f>ROUND(BB95*L29,2)</f>
        <v>0</v>
      </c>
      <c r="AY95" s="130">
        <f>ROUND(BC95*L30,2)</f>
        <v>0</v>
      </c>
      <c r="AZ95" s="130">
        <f>ROUND(SUM(AZ96:AZ97),2)</f>
        <v>0</v>
      </c>
      <c r="BA95" s="130">
        <f>ROUND(SUM(BA96:BA97),2)</f>
        <v>0</v>
      </c>
      <c r="BB95" s="130">
        <f>ROUND(SUM(BB96:BB97),2)</f>
        <v>0</v>
      </c>
      <c r="BC95" s="130">
        <f>ROUND(SUM(BC96:BC97),2)</f>
        <v>0</v>
      </c>
      <c r="BD95" s="132">
        <f>ROUND(SUM(BD96:BD97),2)</f>
        <v>0</v>
      </c>
      <c r="BE95" s="7"/>
      <c r="BS95" s="133" t="s">
        <v>84</v>
      </c>
      <c r="BT95" s="133" t="s">
        <v>92</v>
      </c>
      <c r="BV95" s="133" t="s">
        <v>87</v>
      </c>
      <c r="BW95" s="133" t="s">
        <v>93</v>
      </c>
      <c r="BX95" s="133" t="s">
        <v>5</v>
      </c>
      <c r="CL95" s="133" t="s">
        <v>94</v>
      </c>
      <c r="CM95" s="133" t="s">
        <v>95</v>
      </c>
    </row>
    <row r="96" spans="1:91" s="4" customFormat="1" ht="16.5" customHeight="1">
      <c r="A96" s="134" t="s">
        <v>96</v>
      </c>
      <c r="B96" s="72"/>
      <c r="C96" s="135"/>
      <c r="D96" s="135"/>
      <c r="E96" s="136" t="s">
        <v>89</v>
      </c>
      <c r="F96" s="136"/>
      <c r="G96" s="136"/>
      <c r="H96" s="136"/>
      <c r="I96" s="136"/>
      <c r="J96" s="135"/>
      <c r="K96" s="136" t="s">
        <v>90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'2340-1 - IO 01.1 - Vodovo...'!J30</f>
        <v>0</v>
      </c>
      <c r="AH96" s="135"/>
      <c r="AI96" s="135"/>
      <c r="AJ96" s="135"/>
      <c r="AK96" s="135"/>
      <c r="AL96" s="135"/>
      <c r="AM96" s="135"/>
      <c r="AN96" s="137">
        <f>SUM(AG96,AT96)</f>
        <v>0</v>
      </c>
      <c r="AO96" s="135"/>
      <c r="AP96" s="135"/>
      <c r="AQ96" s="138" t="s">
        <v>97</v>
      </c>
      <c r="AR96" s="74"/>
      <c r="AS96" s="139">
        <v>0</v>
      </c>
      <c r="AT96" s="140">
        <f>ROUND(SUM(AV96:AW96),2)</f>
        <v>0</v>
      </c>
      <c r="AU96" s="141">
        <f>'2340-1 - IO 01.1 - Vodovo...'!P128</f>
        <v>0</v>
      </c>
      <c r="AV96" s="140">
        <f>'2340-1 - IO 01.1 - Vodovo...'!J33</f>
        <v>0</v>
      </c>
      <c r="AW96" s="140">
        <f>'2340-1 - IO 01.1 - Vodovo...'!J34</f>
        <v>0</v>
      </c>
      <c r="AX96" s="140">
        <f>'2340-1 - IO 01.1 - Vodovo...'!J35</f>
        <v>0</v>
      </c>
      <c r="AY96" s="140">
        <f>'2340-1 - IO 01.1 - Vodovo...'!J36</f>
        <v>0</v>
      </c>
      <c r="AZ96" s="140">
        <f>'2340-1 - IO 01.1 - Vodovo...'!F33</f>
        <v>0</v>
      </c>
      <c r="BA96" s="140">
        <f>'2340-1 - IO 01.1 - Vodovo...'!F34</f>
        <v>0</v>
      </c>
      <c r="BB96" s="140">
        <f>'2340-1 - IO 01.1 - Vodovo...'!F35</f>
        <v>0</v>
      </c>
      <c r="BC96" s="140">
        <f>'2340-1 - IO 01.1 - Vodovo...'!F36</f>
        <v>0</v>
      </c>
      <c r="BD96" s="142">
        <f>'2340-1 - IO 01.1 - Vodovo...'!F37</f>
        <v>0</v>
      </c>
      <c r="BE96" s="4"/>
      <c r="BT96" s="143" t="s">
        <v>95</v>
      </c>
      <c r="BU96" s="143" t="s">
        <v>98</v>
      </c>
      <c r="BV96" s="143" t="s">
        <v>87</v>
      </c>
      <c r="BW96" s="143" t="s">
        <v>93</v>
      </c>
      <c r="BX96" s="143" t="s">
        <v>5</v>
      </c>
      <c r="CL96" s="143" t="s">
        <v>94</v>
      </c>
      <c r="CM96" s="143" t="s">
        <v>95</v>
      </c>
    </row>
    <row r="97" spans="1:90" s="4" customFormat="1" ht="23.25" customHeight="1">
      <c r="A97" s="134" t="s">
        <v>96</v>
      </c>
      <c r="B97" s="72"/>
      <c r="C97" s="135"/>
      <c r="D97" s="135"/>
      <c r="E97" s="136" t="s">
        <v>99</v>
      </c>
      <c r="F97" s="136"/>
      <c r="G97" s="136"/>
      <c r="H97" s="136"/>
      <c r="I97" s="136"/>
      <c r="J97" s="135"/>
      <c r="K97" s="136" t="s">
        <v>100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'2340-1-1 - IO 01.1-Vodovo...'!J32</f>
        <v>0</v>
      </c>
      <c r="AH97" s="135"/>
      <c r="AI97" s="135"/>
      <c r="AJ97" s="135"/>
      <c r="AK97" s="135"/>
      <c r="AL97" s="135"/>
      <c r="AM97" s="135"/>
      <c r="AN97" s="137">
        <f>SUM(AG97,AT97)</f>
        <v>0</v>
      </c>
      <c r="AO97" s="135"/>
      <c r="AP97" s="135"/>
      <c r="AQ97" s="138" t="s">
        <v>97</v>
      </c>
      <c r="AR97" s="74"/>
      <c r="AS97" s="139">
        <v>0</v>
      </c>
      <c r="AT97" s="140">
        <f>ROUND(SUM(AV97:AW97),2)</f>
        <v>0</v>
      </c>
      <c r="AU97" s="141">
        <f>'2340-1-1 - IO 01.1-Vodovo...'!P128</f>
        <v>0</v>
      </c>
      <c r="AV97" s="140">
        <f>'2340-1-1 - IO 01.1-Vodovo...'!J35</f>
        <v>0</v>
      </c>
      <c r="AW97" s="140">
        <f>'2340-1-1 - IO 01.1-Vodovo...'!J36</f>
        <v>0</v>
      </c>
      <c r="AX97" s="140">
        <f>'2340-1-1 - IO 01.1-Vodovo...'!J37</f>
        <v>0</v>
      </c>
      <c r="AY97" s="140">
        <f>'2340-1-1 - IO 01.1-Vodovo...'!J38</f>
        <v>0</v>
      </c>
      <c r="AZ97" s="140">
        <f>'2340-1-1 - IO 01.1-Vodovo...'!F35</f>
        <v>0</v>
      </c>
      <c r="BA97" s="140">
        <f>'2340-1-1 - IO 01.1-Vodovo...'!F36</f>
        <v>0</v>
      </c>
      <c r="BB97" s="140">
        <f>'2340-1-1 - IO 01.1-Vodovo...'!F37</f>
        <v>0</v>
      </c>
      <c r="BC97" s="140">
        <f>'2340-1-1 - IO 01.1-Vodovo...'!F38</f>
        <v>0</v>
      </c>
      <c r="BD97" s="142">
        <f>'2340-1-1 - IO 01.1-Vodovo...'!F39</f>
        <v>0</v>
      </c>
      <c r="BE97" s="4"/>
      <c r="BT97" s="143" t="s">
        <v>95</v>
      </c>
      <c r="BV97" s="143" t="s">
        <v>87</v>
      </c>
      <c r="BW97" s="143" t="s">
        <v>101</v>
      </c>
      <c r="BX97" s="143" t="s">
        <v>93</v>
      </c>
      <c r="CL97" s="143" t="s">
        <v>94</v>
      </c>
    </row>
    <row r="98" spans="1:91" s="7" customFormat="1" ht="16.5" customHeight="1">
      <c r="A98" s="7"/>
      <c r="B98" s="121"/>
      <c r="C98" s="122"/>
      <c r="D98" s="123" t="s">
        <v>102</v>
      </c>
      <c r="E98" s="123"/>
      <c r="F98" s="123"/>
      <c r="G98" s="123"/>
      <c r="H98" s="123"/>
      <c r="I98" s="124"/>
      <c r="J98" s="123" t="s">
        <v>103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ROUND(SUM(AG99:AG100),2)</f>
        <v>0</v>
      </c>
      <c r="AH98" s="124"/>
      <c r="AI98" s="124"/>
      <c r="AJ98" s="124"/>
      <c r="AK98" s="124"/>
      <c r="AL98" s="124"/>
      <c r="AM98" s="124"/>
      <c r="AN98" s="126">
        <f>SUM(AG98,AT98)</f>
        <v>0</v>
      </c>
      <c r="AO98" s="124"/>
      <c r="AP98" s="124"/>
      <c r="AQ98" s="127" t="s">
        <v>91</v>
      </c>
      <c r="AR98" s="128"/>
      <c r="AS98" s="129">
        <f>ROUND(SUM(AS99:AS100),2)</f>
        <v>0</v>
      </c>
      <c r="AT98" s="130">
        <f>ROUND(SUM(AV98:AW98),2)</f>
        <v>0</v>
      </c>
      <c r="AU98" s="131">
        <f>ROUND(SUM(AU99:AU100),5)</f>
        <v>0</v>
      </c>
      <c r="AV98" s="130">
        <f>ROUND(AZ98*L29,2)</f>
        <v>0</v>
      </c>
      <c r="AW98" s="130">
        <f>ROUND(BA98*L30,2)</f>
        <v>0</v>
      </c>
      <c r="AX98" s="130">
        <f>ROUND(BB98*L29,2)</f>
        <v>0</v>
      </c>
      <c r="AY98" s="130">
        <f>ROUND(BC98*L30,2)</f>
        <v>0</v>
      </c>
      <c r="AZ98" s="130">
        <f>ROUND(SUM(AZ99:AZ100),2)</f>
        <v>0</v>
      </c>
      <c r="BA98" s="130">
        <f>ROUND(SUM(BA99:BA100),2)</f>
        <v>0</v>
      </c>
      <c r="BB98" s="130">
        <f>ROUND(SUM(BB99:BB100),2)</f>
        <v>0</v>
      </c>
      <c r="BC98" s="130">
        <f>ROUND(SUM(BC99:BC100),2)</f>
        <v>0</v>
      </c>
      <c r="BD98" s="132">
        <f>ROUND(SUM(BD99:BD100),2)</f>
        <v>0</v>
      </c>
      <c r="BE98" s="7"/>
      <c r="BS98" s="133" t="s">
        <v>84</v>
      </c>
      <c r="BT98" s="133" t="s">
        <v>92</v>
      </c>
      <c r="BV98" s="133" t="s">
        <v>87</v>
      </c>
      <c r="BW98" s="133" t="s">
        <v>104</v>
      </c>
      <c r="BX98" s="133" t="s">
        <v>5</v>
      </c>
      <c r="CL98" s="133" t="s">
        <v>105</v>
      </c>
      <c r="CM98" s="133" t="s">
        <v>95</v>
      </c>
    </row>
    <row r="99" spans="1:91" s="4" customFormat="1" ht="16.5" customHeight="1">
      <c r="A99" s="134" t="s">
        <v>96</v>
      </c>
      <c r="B99" s="72"/>
      <c r="C99" s="135"/>
      <c r="D99" s="135"/>
      <c r="E99" s="136" t="s">
        <v>102</v>
      </c>
      <c r="F99" s="136"/>
      <c r="G99" s="136"/>
      <c r="H99" s="136"/>
      <c r="I99" s="136"/>
      <c r="J99" s="135"/>
      <c r="K99" s="136" t="s">
        <v>103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7">
        <f>'2340-2 - IO 01.2 - Výměna...'!J30</f>
        <v>0</v>
      </c>
      <c r="AH99" s="135"/>
      <c r="AI99" s="135"/>
      <c r="AJ99" s="135"/>
      <c r="AK99" s="135"/>
      <c r="AL99" s="135"/>
      <c r="AM99" s="135"/>
      <c r="AN99" s="137">
        <f>SUM(AG99,AT99)</f>
        <v>0</v>
      </c>
      <c r="AO99" s="135"/>
      <c r="AP99" s="135"/>
      <c r="AQ99" s="138" t="s">
        <v>97</v>
      </c>
      <c r="AR99" s="74"/>
      <c r="AS99" s="139">
        <v>0</v>
      </c>
      <c r="AT99" s="140">
        <f>ROUND(SUM(AV99:AW99),2)</f>
        <v>0</v>
      </c>
      <c r="AU99" s="141">
        <f>'2340-2 - IO 01.2 - Výměna...'!P127</f>
        <v>0</v>
      </c>
      <c r="AV99" s="140">
        <f>'2340-2 - IO 01.2 - Výměna...'!J33</f>
        <v>0</v>
      </c>
      <c r="AW99" s="140">
        <f>'2340-2 - IO 01.2 - Výměna...'!J34</f>
        <v>0</v>
      </c>
      <c r="AX99" s="140">
        <f>'2340-2 - IO 01.2 - Výměna...'!J35</f>
        <v>0</v>
      </c>
      <c r="AY99" s="140">
        <f>'2340-2 - IO 01.2 - Výměna...'!J36</f>
        <v>0</v>
      </c>
      <c r="AZ99" s="140">
        <f>'2340-2 - IO 01.2 - Výměna...'!F33</f>
        <v>0</v>
      </c>
      <c r="BA99" s="140">
        <f>'2340-2 - IO 01.2 - Výměna...'!F34</f>
        <v>0</v>
      </c>
      <c r="BB99" s="140">
        <f>'2340-2 - IO 01.2 - Výměna...'!F35</f>
        <v>0</v>
      </c>
      <c r="BC99" s="140">
        <f>'2340-2 - IO 01.2 - Výměna...'!F36</f>
        <v>0</v>
      </c>
      <c r="BD99" s="142">
        <f>'2340-2 - IO 01.2 - Výměna...'!F37</f>
        <v>0</v>
      </c>
      <c r="BE99" s="4"/>
      <c r="BT99" s="143" t="s">
        <v>95</v>
      </c>
      <c r="BU99" s="143" t="s">
        <v>98</v>
      </c>
      <c r="BV99" s="143" t="s">
        <v>87</v>
      </c>
      <c r="BW99" s="143" t="s">
        <v>104</v>
      </c>
      <c r="BX99" s="143" t="s">
        <v>5</v>
      </c>
      <c r="CL99" s="143" t="s">
        <v>105</v>
      </c>
      <c r="CM99" s="143" t="s">
        <v>95</v>
      </c>
    </row>
    <row r="100" spans="1:90" s="4" customFormat="1" ht="16.5" customHeight="1">
      <c r="A100" s="134" t="s">
        <v>96</v>
      </c>
      <c r="B100" s="72"/>
      <c r="C100" s="135"/>
      <c r="D100" s="135"/>
      <c r="E100" s="136" t="s">
        <v>106</v>
      </c>
      <c r="F100" s="136"/>
      <c r="G100" s="136"/>
      <c r="H100" s="136"/>
      <c r="I100" s="136"/>
      <c r="J100" s="135"/>
      <c r="K100" s="136" t="s">
        <v>107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7">
        <f>'2340-2-1 - Vodovodní příp...'!J32</f>
        <v>0</v>
      </c>
      <c r="AH100" s="135"/>
      <c r="AI100" s="135"/>
      <c r="AJ100" s="135"/>
      <c r="AK100" s="135"/>
      <c r="AL100" s="135"/>
      <c r="AM100" s="135"/>
      <c r="AN100" s="137">
        <f>SUM(AG100,AT100)</f>
        <v>0</v>
      </c>
      <c r="AO100" s="135"/>
      <c r="AP100" s="135"/>
      <c r="AQ100" s="138" t="s">
        <v>97</v>
      </c>
      <c r="AR100" s="74"/>
      <c r="AS100" s="139">
        <v>0</v>
      </c>
      <c r="AT100" s="140">
        <f>ROUND(SUM(AV100:AW100),2)</f>
        <v>0</v>
      </c>
      <c r="AU100" s="141">
        <f>'2340-2-1 - Vodovodní příp...'!P128</f>
        <v>0</v>
      </c>
      <c r="AV100" s="140">
        <f>'2340-2-1 - Vodovodní příp...'!J35</f>
        <v>0</v>
      </c>
      <c r="AW100" s="140">
        <f>'2340-2-1 - Vodovodní příp...'!J36</f>
        <v>0</v>
      </c>
      <c r="AX100" s="140">
        <f>'2340-2-1 - Vodovodní příp...'!J37</f>
        <v>0</v>
      </c>
      <c r="AY100" s="140">
        <f>'2340-2-1 - Vodovodní příp...'!J38</f>
        <v>0</v>
      </c>
      <c r="AZ100" s="140">
        <f>'2340-2-1 - Vodovodní příp...'!F35</f>
        <v>0</v>
      </c>
      <c r="BA100" s="140">
        <f>'2340-2-1 - Vodovodní příp...'!F36</f>
        <v>0</v>
      </c>
      <c r="BB100" s="140">
        <f>'2340-2-1 - Vodovodní příp...'!F37</f>
        <v>0</v>
      </c>
      <c r="BC100" s="140">
        <f>'2340-2-1 - Vodovodní příp...'!F38</f>
        <v>0</v>
      </c>
      <c r="BD100" s="142">
        <f>'2340-2-1 - Vodovodní příp...'!F39</f>
        <v>0</v>
      </c>
      <c r="BE100" s="4"/>
      <c r="BT100" s="143" t="s">
        <v>95</v>
      </c>
      <c r="BV100" s="143" t="s">
        <v>87</v>
      </c>
      <c r="BW100" s="143" t="s">
        <v>108</v>
      </c>
      <c r="BX100" s="143" t="s">
        <v>104</v>
      </c>
      <c r="CL100" s="143" t="s">
        <v>105</v>
      </c>
    </row>
    <row r="101" spans="1:91" s="7" customFormat="1" ht="24.75" customHeight="1">
      <c r="A101" s="7"/>
      <c r="B101" s="121"/>
      <c r="C101" s="122"/>
      <c r="D101" s="123" t="s">
        <v>109</v>
      </c>
      <c r="E101" s="123"/>
      <c r="F101" s="123"/>
      <c r="G101" s="123"/>
      <c r="H101" s="123"/>
      <c r="I101" s="124"/>
      <c r="J101" s="123" t="s">
        <v>110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ROUND(AG102+AG103+AG104,2)</f>
        <v>0</v>
      </c>
      <c r="AH101" s="124"/>
      <c r="AI101" s="124"/>
      <c r="AJ101" s="124"/>
      <c r="AK101" s="124"/>
      <c r="AL101" s="124"/>
      <c r="AM101" s="124"/>
      <c r="AN101" s="126">
        <f>SUM(AG101,AT101)</f>
        <v>0</v>
      </c>
      <c r="AO101" s="124"/>
      <c r="AP101" s="124"/>
      <c r="AQ101" s="127" t="s">
        <v>91</v>
      </c>
      <c r="AR101" s="128"/>
      <c r="AS101" s="129">
        <f>ROUND(AS102+AS103+AS104,2)</f>
        <v>0</v>
      </c>
      <c r="AT101" s="130">
        <f>ROUND(SUM(AV101:AW101),2)</f>
        <v>0</v>
      </c>
      <c r="AU101" s="131">
        <f>ROUND(AU102+AU103+AU104,5)</f>
        <v>0</v>
      </c>
      <c r="AV101" s="130">
        <f>ROUND(AZ101*L29,2)</f>
        <v>0</v>
      </c>
      <c r="AW101" s="130">
        <f>ROUND(BA101*L30,2)</f>
        <v>0</v>
      </c>
      <c r="AX101" s="130">
        <f>ROUND(BB101*L29,2)</f>
        <v>0</v>
      </c>
      <c r="AY101" s="130">
        <f>ROUND(BC101*L30,2)</f>
        <v>0</v>
      </c>
      <c r="AZ101" s="130">
        <f>ROUND(AZ102+AZ103+AZ104,2)</f>
        <v>0</v>
      </c>
      <c r="BA101" s="130">
        <f>ROUND(BA102+BA103+BA104,2)</f>
        <v>0</v>
      </c>
      <c r="BB101" s="130">
        <f>ROUND(BB102+BB103+BB104,2)</f>
        <v>0</v>
      </c>
      <c r="BC101" s="130">
        <f>ROUND(BC102+BC103+BC104,2)</f>
        <v>0</v>
      </c>
      <c r="BD101" s="132">
        <f>ROUND(BD102+BD103+BD104,2)</f>
        <v>0</v>
      </c>
      <c r="BE101" s="7"/>
      <c r="BS101" s="133" t="s">
        <v>84</v>
      </c>
      <c r="BT101" s="133" t="s">
        <v>92</v>
      </c>
      <c r="BV101" s="133" t="s">
        <v>87</v>
      </c>
      <c r="BW101" s="133" t="s">
        <v>111</v>
      </c>
      <c r="BX101" s="133" t="s">
        <v>5</v>
      </c>
      <c r="CL101" s="133" t="s">
        <v>19</v>
      </c>
      <c r="CM101" s="133" t="s">
        <v>95</v>
      </c>
    </row>
    <row r="102" spans="1:91" s="4" customFormat="1" ht="23.25" customHeight="1">
      <c r="A102" s="134" t="s">
        <v>96</v>
      </c>
      <c r="B102" s="72"/>
      <c r="C102" s="135"/>
      <c r="D102" s="135"/>
      <c r="E102" s="136" t="s">
        <v>109</v>
      </c>
      <c r="F102" s="136"/>
      <c r="G102" s="136"/>
      <c r="H102" s="136"/>
      <c r="I102" s="136"/>
      <c r="J102" s="135"/>
      <c r="K102" s="136" t="s">
        <v>110</v>
      </c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7">
        <f>'2340-3 - IO 02.1 - Bezvýk...'!J30</f>
        <v>0</v>
      </c>
      <c r="AH102" s="135"/>
      <c r="AI102" s="135"/>
      <c r="AJ102" s="135"/>
      <c r="AK102" s="135"/>
      <c r="AL102" s="135"/>
      <c r="AM102" s="135"/>
      <c r="AN102" s="137">
        <f>SUM(AG102,AT102)</f>
        <v>0</v>
      </c>
      <c r="AO102" s="135"/>
      <c r="AP102" s="135"/>
      <c r="AQ102" s="138" t="s">
        <v>97</v>
      </c>
      <c r="AR102" s="74"/>
      <c r="AS102" s="139">
        <v>0</v>
      </c>
      <c r="AT102" s="140">
        <f>ROUND(SUM(AV102:AW102),2)</f>
        <v>0</v>
      </c>
      <c r="AU102" s="141">
        <f>'2340-3 - IO 02.1 - Bezvýk...'!P126</f>
        <v>0</v>
      </c>
      <c r="AV102" s="140">
        <f>'2340-3 - IO 02.1 - Bezvýk...'!J33</f>
        <v>0</v>
      </c>
      <c r="AW102" s="140">
        <f>'2340-3 - IO 02.1 - Bezvýk...'!J34</f>
        <v>0</v>
      </c>
      <c r="AX102" s="140">
        <f>'2340-3 - IO 02.1 - Bezvýk...'!J35</f>
        <v>0</v>
      </c>
      <c r="AY102" s="140">
        <f>'2340-3 - IO 02.1 - Bezvýk...'!J36</f>
        <v>0</v>
      </c>
      <c r="AZ102" s="140">
        <f>'2340-3 - IO 02.1 - Bezvýk...'!F33</f>
        <v>0</v>
      </c>
      <c r="BA102" s="140">
        <f>'2340-3 - IO 02.1 - Bezvýk...'!F34</f>
        <v>0</v>
      </c>
      <c r="BB102" s="140">
        <f>'2340-3 - IO 02.1 - Bezvýk...'!F35</f>
        <v>0</v>
      </c>
      <c r="BC102" s="140">
        <f>'2340-3 - IO 02.1 - Bezvýk...'!F36</f>
        <v>0</v>
      </c>
      <c r="BD102" s="142">
        <f>'2340-3 - IO 02.1 - Bezvýk...'!F37</f>
        <v>0</v>
      </c>
      <c r="BE102" s="4"/>
      <c r="BT102" s="143" t="s">
        <v>95</v>
      </c>
      <c r="BU102" s="143" t="s">
        <v>98</v>
      </c>
      <c r="BV102" s="143" t="s">
        <v>87</v>
      </c>
      <c r="BW102" s="143" t="s">
        <v>111</v>
      </c>
      <c r="BX102" s="143" t="s">
        <v>5</v>
      </c>
      <c r="CL102" s="143" t="s">
        <v>19</v>
      </c>
      <c r="CM102" s="143" t="s">
        <v>95</v>
      </c>
    </row>
    <row r="103" spans="1:90" s="4" customFormat="1" ht="23.25" customHeight="1">
      <c r="A103" s="134" t="s">
        <v>96</v>
      </c>
      <c r="B103" s="72"/>
      <c r="C103" s="135"/>
      <c r="D103" s="135"/>
      <c r="E103" s="136" t="s">
        <v>112</v>
      </c>
      <c r="F103" s="136"/>
      <c r="G103" s="136"/>
      <c r="H103" s="136"/>
      <c r="I103" s="136"/>
      <c r="J103" s="135"/>
      <c r="K103" s="136" t="s">
        <v>113</v>
      </c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7">
        <f>'2340-3-1 - IO 02.1 - Bezv...'!J32</f>
        <v>0</v>
      </c>
      <c r="AH103" s="135"/>
      <c r="AI103" s="135"/>
      <c r="AJ103" s="135"/>
      <c r="AK103" s="135"/>
      <c r="AL103" s="135"/>
      <c r="AM103" s="135"/>
      <c r="AN103" s="137">
        <f>SUM(AG103,AT103)</f>
        <v>0</v>
      </c>
      <c r="AO103" s="135"/>
      <c r="AP103" s="135"/>
      <c r="AQ103" s="138" t="s">
        <v>97</v>
      </c>
      <c r="AR103" s="74"/>
      <c r="AS103" s="139">
        <v>0</v>
      </c>
      <c r="AT103" s="140">
        <f>ROUND(SUM(AV103:AW103),2)</f>
        <v>0</v>
      </c>
      <c r="AU103" s="141">
        <f>'2340-3-1 - IO 02.1 - Bezv...'!P131</f>
        <v>0</v>
      </c>
      <c r="AV103" s="140">
        <f>'2340-3-1 - IO 02.1 - Bezv...'!J35</f>
        <v>0</v>
      </c>
      <c r="AW103" s="140">
        <f>'2340-3-1 - IO 02.1 - Bezv...'!J36</f>
        <v>0</v>
      </c>
      <c r="AX103" s="140">
        <f>'2340-3-1 - IO 02.1 - Bezv...'!J37</f>
        <v>0</v>
      </c>
      <c r="AY103" s="140">
        <f>'2340-3-1 - IO 02.1 - Bezv...'!J38</f>
        <v>0</v>
      </c>
      <c r="AZ103" s="140">
        <f>'2340-3-1 - IO 02.1 - Bezv...'!F35</f>
        <v>0</v>
      </c>
      <c r="BA103" s="140">
        <f>'2340-3-1 - IO 02.1 - Bezv...'!F36</f>
        <v>0</v>
      </c>
      <c r="BB103" s="140">
        <f>'2340-3-1 - IO 02.1 - Bezv...'!F37</f>
        <v>0</v>
      </c>
      <c r="BC103" s="140">
        <f>'2340-3-1 - IO 02.1 - Bezv...'!F38</f>
        <v>0</v>
      </c>
      <c r="BD103" s="142">
        <f>'2340-3-1 - IO 02.1 - Bezv...'!F39</f>
        <v>0</v>
      </c>
      <c r="BE103" s="4"/>
      <c r="BT103" s="143" t="s">
        <v>95</v>
      </c>
      <c r="BV103" s="143" t="s">
        <v>87</v>
      </c>
      <c r="BW103" s="143" t="s">
        <v>114</v>
      </c>
      <c r="BX103" s="143" t="s">
        <v>111</v>
      </c>
      <c r="CL103" s="143" t="s">
        <v>19</v>
      </c>
    </row>
    <row r="104" spans="1:90" s="4" customFormat="1" ht="23.25" customHeight="1">
      <c r="A104" s="4"/>
      <c r="B104" s="72"/>
      <c r="C104" s="135"/>
      <c r="D104" s="135"/>
      <c r="E104" s="136" t="s">
        <v>115</v>
      </c>
      <c r="F104" s="136"/>
      <c r="G104" s="136"/>
      <c r="H104" s="136"/>
      <c r="I104" s="136"/>
      <c r="J104" s="135"/>
      <c r="K104" s="136" t="s">
        <v>116</v>
      </c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44">
        <f>ROUND(SUM(AG105:AG106),2)</f>
        <v>0</v>
      </c>
      <c r="AH104" s="135"/>
      <c r="AI104" s="135"/>
      <c r="AJ104" s="135"/>
      <c r="AK104" s="135"/>
      <c r="AL104" s="135"/>
      <c r="AM104" s="135"/>
      <c r="AN104" s="137">
        <f>SUM(AG104,AT104)</f>
        <v>0</v>
      </c>
      <c r="AO104" s="135"/>
      <c r="AP104" s="135"/>
      <c r="AQ104" s="138" t="s">
        <v>97</v>
      </c>
      <c r="AR104" s="74"/>
      <c r="AS104" s="139">
        <f>ROUND(SUM(AS105:AS106),2)</f>
        <v>0</v>
      </c>
      <c r="AT104" s="140">
        <f>ROUND(SUM(AV104:AW104),2)</f>
        <v>0</v>
      </c>
      <c r="AU104" s="141">
        <f>ROUND(SUM(AU105:AU106),5)</f>
        <v>0</v>
      </c>
      <c r="AV104" s="140">
        <f>ROUND(AZ104*L29,2)</f>
        <v>0</v>
      </c>
      <c r="AW104" s="140">
        <f>ROUND(BA104*L30,2)</f>
        <v>0</v>
      </c>
      <c r="AX104" s="140">
        <f>ROUND(BB104*L29,2)</f>
        <v>0</v>
      </c>
      <c r="AY104" s="140">
        <f>ROUND(BC104*L30,2)</f>
        <v>0</v>
      </c>
      <c r="AZ104" s="140">
        <f>ROUND(SUM(AZ105:AZ106),2)</f>
        <v>0</v>
      </c>
      <c r="BA104" s="140">
        <f>ROUND(SUM(BA105:BA106),2)</f>
        <v>0</v>
      </c>
      <c r="BB104" s="140">
        <f>ROUND(SUM(BB105:BB106),2)</f>
        <v>0</v>
      </c>
      <c r="BC104" s="140">
        <f>ROUND(SUM(BC105:BC106),2)</f>
        <v>0</v>
      </c>
      <c r="BD104" s="142">
        <f>ROUND(SUM(BD105:BD106),2)</f>
        <v>0</v>
      </c>
      <c r="BE104" s="4"/>
      <c r="BS104" s="143" t="s">
        <v>84</v>
      </c>
      <c r="BT104" s="143" t="s">
        <v>95</v>
      </c>
      <c r="BV104" s="143" t="s">
        <v>87</v>
      </c>
      <c r="BW104" s="143" t="s">
        <v>117</v>
      </c>
      <c r="BX104" s="143" t="s">
        <v>111</v>
      </c>
      <c r="CL104" s="143" t="s">
        <v>19</v>
      </c>
    </row>
    <row r="105" spans="1:90" s="4" customFormat="1" ht="23.25" customHeight="1">
      <c r="A105" s="134" t="s">
        <v>96</v>
      </c>
      <c r="B105" s="72"/>
      <c r="C105" s="135"/>
      <c r="D105" s="135"/>
      <c r="E105" s="135"/>
      <c r="F105" s="136" t="s">
        <v>115</v>
      </c>
      <c r="G105" s="136"/>
      <c r="H105" s="136"/>
      <c r="I105" s="136"/>
      <c r="J105" s="136"/>
      <c r="K105" s="135"/>
      <c r="L105" s="136" t="s">
        <v>116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7">
        <f>'2340-3-2 - IO 02.1 - Bezv...'!J32</f>
        <v>0</v>
      </c>
      <c r="AH105" s="135"/>
      <c r="AI105" s="135"/>
      <c r="AJ105" s="135"/>
      <c r="AK105" s="135"/>
      <c r="AL105" s="135"/>
      <c r="AM105" s="135"/>
      <c r="AN105" s="137">
        <f>SUM(AG105,AT105)</f>
        <v>0</v>
      </c>
      <c r="AO105" s="135"/>
      <c r="AP105" s="135"/>
      <c r="AQ105" s="138" t="s">
        <v>97</v>
      </c>
      <c r="AR105" s="74"/>
      <c r="AS105" s="139">
        <v>0</v>
      </c>
      <c r="AT105" s="140">
        <f>ROUND(SUM(AV105:AW105),2)</f>
        <v>0</v>
      </c>
      <c r="AU105" s="141">
        <f>'2340-3-2 - IO 02.1 - Bezv...'!P125</f>
        <v>0</v>
      </c>
      <c r="AV105" s="140">
        <f>'2340-3-2 - IO 02.1 - Bezv...'!J35</f>
        <v>0</v>
      </c>
      <c r="AW105" s="140">
        <f>'2340-3-2 - IO 02.1 - Bezv...'!J36</f>
        <v>0</v>
      </c>
      <c r="AX105" s="140">
        <f>'2340-3-2 - IO 02.1 - Bezv...'!J37</f>
        <v>0</v>
      </c>
      <c r="AY105" s="140">
        <f>'2340-3-2 - IO 02.1 - Bezv...'!J38</f>
        <v>0</v>
      </c>
      <c r="AZ105" s="140">
        <f>'2340-3-2 - IO 02.1 - Bezv...'!F35</f>
        <v>0</v>
      </c>
      <c r="BA105" s="140">
        <f>'2340-3-2 - IO 02.1 - Bezv...'!F36</f>
        <v>0</v>
      </c>
      <c r="BB105" s="140">
        <f>'2340-3-2 - IO 02.1 - Bezv...'!F37</f>
        <v>0</v>
      </c>
      <c r="BC105" s="140">
        <f>'2340-3-2 - IO 02.1 - Bezv...'!F38</f>
        <v>0</v>
      </c>
      <c r="BD105" s="142">
        <f>'2340-3-2 - IO 02.1 - Bezv...'!F39</f>
        <v>0</v>
      </c>
      <c r="BE105" s="4"/>
      <c r="BT105" s="143" t="s">
        <v>118</v>
      </c>
      <c r="BU105" s="143" t="s">
        <v>98</v>
      </c>
      <c r="BV105" s="143" t="s">
        <v>87</v>
      </c>
      <c r="BW105" s="143" t="s">
        <v>117</v>
      </c>
      <c r="BX105" s="143" t="s">
        <v>111</v>
      </c>
      <c r="CL105" s="143" t="s">
        <v>19</v>
      </c>
    </row>
    <row r="106" spans="1:90" s="4" customFormat="1" ht="23.25" customHeight="1">
      <c r="A106" s="134" t="s">
        <v>96</v>
      </c>
      <c r="B106" s="72"/>
      <c r="C106" s="135"/>
      <c r="D106" s="135"/>
      <c r="E106" s="135"/>
      <c r="F106" s="136" t="s">
        <v>119</v>
      </c>
      <c r="G106" s="136"/>
      <c r="H106" s="136"/>
      <c r="I106" s="136"/>
      <c r="J106" s="136"/>
      <c r="K106" s="135"/>
      <c r="L106" s="136" t="s">
        <v>120</v>
      </c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7">
        <f>'2340-3-3 - IO 02.1 - Bezv...'!J34</f>
        <v>0</v>
      </c>
      <c r="AH106" s="135"/>
      <c r="AI106" s="135"/>
      <c r="AJ106" s="135"/>
      <c r="AK106" s="135"/>
      <c r="AL106" s="135"/>
      <c r="AM106" s="135"/>
      <c r="AN106" s="137">
        <f>SUM(AG106,AT106)</f>
        <v>0</v>
      </c>
      <c r="AO106" s="135"/>
      <c r="AP106" s="135"/>
      <c r="AQ106" s="138" t="s">
        <v>97</v>
      </c>
      <c r="AR106" s="74"/>
      <c r="AS106" s="139">
        <v>0</v>
      </c>
      <c r="AT106" s="140">
        <f>ROUND(SUM(AV106:AW106),2)</f>
        <v>0</v>
      </c>
      <c r="AU106" s="141">
        <f>'2340-3-3 - IO 02.1 - Bezv...'!P135</f>
        <v>0</v>
      </c>
      <c r="AV106" s="140">
        <f>'2340-3-3 - IO 02.1 - Bezv...'!J37</f>
        <v>0</v>
      </c>
      <c r="AW106" s="140">
        <f>'2340-3-3 - IO 02.1 - Bezv...'!J38</f>
        <v>0</v>
      </c>
      <c r="AX106" s="140">
        <f>'2340-3-3 - IO 02.1 - Bezv...'!J39</f>
        <v>0</v>
      </c>
      <c r="AY106" s="140">
        <f>'2340-3-3 - IO 02.1 - Bezv...'!J40</f>
        <v>0</v>
      </c>
      <c r="AZ106" s="140">
        <f>'2340-3-3 - IO 02.1 - Bezv...'!F37</f>
        <v>0</v>
      </c>
      <c r="BA106" s="140">
        <f>'2340-3-3 - IO 02.1 - Bezv...'!F38</f>
        <v>0</v>
      </c>
      <c r="BB106" s="140">
        <f>'2340-3-3 - IO 02.1 - Bezv...'!F39</f>
        <v>0</v>
      </c>
      <c r="BC106" s="140">
        <f>'2340-3-3 - IO 02.1 - Bezv...'!F40</f>
        <v>0</v>
      </c>
      <c r="BD106" s="142">
        <f>'2340-3-3 - IO 02.1 - Bezv...'!F41</f>
        <v>0</v>
      </c>
      <c r="BE106" s="4"/>
      <c r="BT106" s="143" t="s">
        <v>118</v>
      </c>
      <c r="BV106" s="143" t="s">
        <v>87</v>
      </c>
      <c r="BW106" s="143" t="s">
        <v>121</v>
      </c>
      <c r="BX106" s="143" t="s">
        <v>117</v>
      </c>
      <c r="CL106" s="143" t="s">
        <v>19</v>
      </c>
    </row>
    <row r="107" spans="1:91" s="7" customFormat="1" ht="24.75" customHeight="1">
      <c r="A107" s="7"/>
      <c r="B107" s="121"/>
      <c r="C107" s="122"/>
      <c r="D107" s="123" t="s">
        <v>122</v>
      </c>
      <c r="E107" s="123"/>
      <c r="F107" s="123"/>
      <c r="G107" s="123"/>
      <c r="H107" s="123"/>
      <c r="I107" s="124"/>
      <c r="J107" s="123" t="s">
        <v>123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ROUND(SUM(AG108:AG109),2)</f>
        <v>0</v>
      </c>
      <c r="AH107" s="124"/>
      <c r="AI107" s="124"/>
      <c r="AJ107" s="124"/>
      <c r="AK107" s="124"/>
      <c r="AL107" s="124"/>
      <c r="AM107" s="124"/>
      <c r="AN107" s="126">
        <f>SUM(AG107,AT107)</f>
        <v>0</v>
      </c>
      <c r="AO107" s="124"/>
      <c r="AP107" s="124"/>
      <c r="AQ107" s="127" t="s">
        <v>91</v>
      </c>
      <c r="AR107" s="128"/>
      <c r="AS107" s="129">
        <f>ROUND(SUM(AS108:AS109),2)</f>
        <v>0</v>
      </c>
      <c r="AT107" s="130">
        <f>ROUND(SUM(AV107:AW107),2)</f>
        <v>0</v>
      </c>
      <c r="AU107" s="131">
        <f>ROUND(SUM(AU108:AU109),5)</f>
        <v>0</v>
      </c>
      <c r="AV107" s="130">
        <f>ROUND(AZ107*L29,2)</f>
        <v>0</v>
      </c>
      <c r="AW107" s="130">
        <f>ROUND(BA107*L30,2)</f>
        <v>0</v>
      </c>
      <c r="AX107" s="130">
        <f>ROUND(BB107*L29,2)</f>
        <v>0</v>
      </c>
      <c r="AY107" s="130">
        <f>ROUND(BC107*L30,2)</f>
        <v>0</v>
      </c>
      <c r="AZ107" s="130">
        <f>ROUND(SUM(AZ108:AZ109),2)</f>
        <v>0</v>
      </c>
      <c r="BA107" s="130">
        <f>ROUND(SUM(BA108:BA109),2)</f>
        <v>0</v>
      </c>
      <c r="BB107" s="130">
        <f>ROUND(SUM(BB108:BB109),2)</f>
        <v>0</v>
      </c>
      <c r="BC107" s="130">
        <f>ROUND(SUM(BC108:BC109),2)</f>
        <v>0</v>
      </c>
      <c r="BD107" s="132">
        <f>ROUND(SUM(BD108:BD109),2)</f>
        <v>0</v>
      </c>
      <c r="BE107" s="7"/>
      <c r="BS107" s="133" t="s">
        <v>84</v>
      </c>
      <c r="BT107" s="133" t="s">
        <v>92</v>
      </c>
      <c r="BV107" s="133" t="s">
        <v>87</v>
      </c>
      <c r="BW107" s="133" t="s">
        <v>124</v>
      </c>
      <c r="BX107" s="133" t="s">
        <v>5</v>
      </c>
      <c r="CL107" s="133" t="s">
        <v>125</v>
      </c>
      <c r="CM107" s="133" t="s">
        <v>95</v>
      </c>
    </row>
    <row r="108" spans="1:91" s="4" customFormat="1" ht="23.25" customHeight="1">
      <c r="A108" s="134" t="s">
        <v>96</v>
      </c>
      <c r="B108" s="72"/>
      <c r="C108" s="135"/>
      <c r="D108" s="135"/>
      <c r="E108" s="136" t="s">
        <v>122</v>
      </c>
      <c r="F108" s="136"/>
      <c r="G108" s="136"/>
      <c r="H108" s="136"/>
      <c r="I108" s="136"/>
      <c r="J108" s="135"/>
      <c r="K108" s="136" t="s">
        <v>123</v>
      </c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7">
        <f>'2340-4 - IO 02.2 - Obnova...'!J30</f>
        <v>0</v>
      </c>
      <c r="AH108" s="135"/>
      <c r="AI108" s="135"/>
      <c r="AJ108" s="135"/>
      <c r="AK108" s="135"/>
      <c r="AL108" s="135"/>
      <c r="AM108" s="135"/>
      <c r="AN108" s="137">
        <f>SUM(AG108,AT108)</f>
        <v>0</v>
      </c>
      <c r="AO108" s="135"/>
      <c r="AP108" s="135"/>
      <c r="AQ108" s="138" t="s">
        <v>97</v>
      </c>
      <c r="AR108" s="74"/>
      <c r="AS108" s="139">
        <v>0</v>
      </c>
      <c r="AT108" s="140">
        <f>ROUND(SUM(AV108:AW108),2)</f>
        <v>0</v>
      </c>
      <c r="AU108" s="141">
        <f>'2340-4 - IO 02.2 - Obnova...'!P132</f>
        <v>0</v>
      </c>
      <c r="AV108" s="140">
        <f>'2340-4 - IO 02.2 - Obnova...'!J33</f>
        <v>0</v>
      </c>
      <c r="AW108" s="140">
        <f>'2340-4 - IO 02.2 - Obnova...'!J34</f>
        <v>0</v>
      </c>
      <c r="AX108" s="140">
        <f>'2340-4 - IO 02.2 - Obnova...'!J35</f>
        <v>0</v>
      </c>
      <c r="AY108" s="140">
        <f>'2340-4 - IO 02.2 - Obnova...'!J36</f>
        <v>0</v>
      </c>
      <c r="AZ108" s="140">
        <f>'2340-4 - IO 02.2 - Obnova...'!F33</f>
        <v>0</v>
      </c>
      <c r="BA108" s="140">
        <f>'2340-4 - IO 02.2 - Obnova...'!F34</f>
        <v>0</v>
      </c>
      <c r="BB108" s="140">
        <f>'2340-4 - IO 02.2 - Obnova...'!F35</f>
        <v>0</v>
      </c>
      <c r="BC108" s="140">
        <f>'2340-4 - IO 02.2 - Obnova...'!F36</f>
        <v>0</v>
      </c>
      <c r="BD108" s="142">
        <f>'2340-4 - IO 02.2 - Obnova...'!F37</f>
        <v>0</v>
      </c>
      <c r="BE108" s="4"/>
      <c r="BT108" s="143" t="s">
        <v>95</v>
      </c>
      <c r="BU108" s="143" t="s">
        <v>98</v>
      </c>
      <c r="BV108" s="143" t="s">
        <v>87</v>
      </c>
      <c r="BW108" s="143" t="s">
        <v>124</v>
      </c>
      <c r="BX108" s="143" t="s">
        <v>5</v>
      </c>
      <c r="CL108" s="143" t="s">
        <v>125</v>
      </c>
      <c r="CM108" s="143" t="s">
        <v>95</v>
      </c>
    </row>
    <row r="109" spans="1:90" s="4" customFormat="1" ht="16.5" customHeight="1">
      <c r="A109" s="134" t="s">
        <v>96</v>
      </c>
      <c r="B109" s="72"/>
      <c r="C109" s="135"/>
      <c r="D109" s="135"/>
      <c r="E109" s="136" t="s">
        <v>126</v>
      </c>
      <c r="F109" s="136"/>
      <c r="G109" s="136"/>
      <c r="H109" s="136"/>
      <c r="I109" s="136"/>
      <c r="J109" s="135"/>
      <c r="K109" s="136" t="s">
        <v>127</v>
      </c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7">
        <f>'2340-4-1 - IO 02.2-Kanali...'!J32</f>
        <v>0</v>
      </c>
      <c r="AH109" s="135"/>
      <c r="AI109" s="135"/>
      <c r="AJ109" s="135"/>
      <c r="AK109" s="135"/>
      <c r="AL109" s="135"/>
      <c r="AM109" s="135"/>
      <c r="AN109" s="137">
        <f>SUM(AG109,AT109)</f>
        <v>0</v>
      </c>
      <c r="AO109" s="135"/>
      <c r="AP109" s="135"/>
      <c r="AQ109" s="138" t="s">
        <v>97</v>
      </c>
      <c r="AR109" s="74"/>
      <c r="AS109" s="145">
        <v>0</v>
      </c>
      <c r="AT109" s="146">
        <f>ROUND(SUM(AV109:AW109),2)</f>
        <v>0</v>
      </c>
      <c r="AU109" s="147">
        <f>'2340-4-1 - IO 02.2-Kanali...'!P128</f>
        <v>0</v>
      </c>
      <c r="AV109" s="146">
        <f>'2340-4-1 - IO 02.2-Kanali...'!J35</f>
        <v>0</v>
      </c>
      <c r="AW109" s="146">
        <f>'2340-4-1 - IO 02.2-Kanali...'!J36</f>
        <v>0</v>
      </c>
      <c r="AX109" s="146">
        <f>'2340-4-1 - IO 02.2-Kanali...'!J37</f>
        <v>0</v>
      </c>
      <c r="AY109" s="146">
        <f>'2340-4-1 - IO 02.2-Kanali...'!J38</f>
        <v>0</v>
      </c>
      <c r="AZ109" s="146">
        <f>'2340-4-1 - IO 02.2-Kanali...'!F35</f>
        <v>0</v>
      </c>
      <c r="BA109" s="146">
        <f>'2340-4-1 - IO 02.2-Kanali...'!F36</f>
        <v>0</v>
      </c>
      <c r="BB109" s="146">
        <f>'2340-4-1 - IO 02.2-Kanali...'!F37</f>
        <v>0</v>
      </c>
      <c r="BC109" s="146">
        <f>'2340-4-1 - IO 02.2-Kanali...'!F38</f>
        <v>0</v>
      </c>
      <c r="BD109" s="148">
        <f>'2340-4-1 - IO 02.2-Kanali...'!F39</f>
        <v>0</v>
      </c>
      <c r="BE109" s="4"/>
      <c r="BT109" s="143" t="s">
        <v>95</v>
      </c>
      <c r="BV109" s="143" t="s">
        <v>87</v>
      </c>
      <c r="BW109" s="143" t="s">
        <v>128</v>
      </c>
      <c r="BX109" s="143" t="s">
        <v>124</v>
      </c>
      <c r="CL109" s="143" t="s">
        <v>125</v>
      </c>
    </row>
    <row r="110" spans="1:57" s="2" customFormat="1" ht="30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6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46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</sheetData>
  <sheetProtection password="CC35" sheet="1" objects="1" scenarios="1" formatColumns="0" formatRows="0"/>
  <mergeCells count="98">
    <mergeCell ref="C92:G92"/>
    <mergeCell ref="D101:H101"/>
    <mergeCell ref="D95:H95"/>
    <mergeCell ref="D98:H98"/>
    <mergeCell ref="E100:I100"/>
    <mergeCell ref="E96:I96"/>
    <mergeCell ref="E102:I102"/>
    <mergeCell ref="E99:I99"/>
    <mergeCell ref="E104:I104"/>
    <mergeCell ref="E103:I103"/>
    <mergeCell ref="E97:I97"/>
    <mergeCell ref="I92:AF92"/>
    <mergeCell ref="J101:AF101"/>
    <mergeCell ref="J95:AF95"/>
    <mergeCell ref="J98:AF98"/>
    <mergeCell ref="K99:AF99"/>
    <mergeCell ref="K102:AF102"/>
    <mergeCell ref="K97:AF97"/>
    <mergeCell ref="K103:AF103"/>
    <mergeCell ref="K100:AF100"/>
    <mergeCell ref="K96:AF96"/>
    <mergeCell ref="K104:AF104"/>
    <mergeCell ref="L85:AO85"/>
    <mergeCell ref="F105:J105"/>
    <mergeCell ref="L105:AF105"/>
    <mergeCell ref="F106:J106"/>
    <mergeCell ref="L106:AF106"/>
    <mergeCell ref="D107:H107"/>
    <mergeCell ref="J107:AF107"/>
    <mergeCell ref="E108:I108"/>
    <mergeCell ref="K108:AF108"/>
    <mergeCell ref="E109:I109"/>
    <mergeCell ref="K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103:AM103"/>
    <mergeCell ref="AG99:AM99"/>
    <mergeCell ref="AG101:AM101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102:AP102"/>
    <mergeCell ref="AN101:AP101"/>
    <mergeCell ref="AN95:AP95"/>
    <mergeCell ref="AN100:AP100"/>
    <mergeCell ref="AN96:AP96"/>
    <mergeCell ref="AN97:AP97"/>
    <mergeCell ref="AN99:AP99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6" location="'2340-1 - IO 01.1 - Vodovo...'!C2" display="/"/>
    <hyperlink ref="A97" location="'2340-1-1 - IO 01.1-Vodovo...'!C2" display="/"/>
    <hyperlink ref="A99" location="'2340-2 - IO 01.2 - Výměna...'!C2" display="/"/>
    <hyperlink ref="A100" location="'2340-2-1 - Vodovodní příp...'!C2" display="/"/>
    <hyperlink ref="A102" location="'2340-3 - IO 02.1 - Bezvýk...'!C2" display="/"/>
    <hyperlink ref="A103" location="'2340-3-1 - IO 02.1 - Bezv...'!C2" display="/"/>
    <hyperlink ref="A105" location="'2340-3-2 - IO 02.1 - Bezv...'!C2" display="/"/>
    <hyperlink ref="A106" location="'2340-3-3 - IO 02.1 - Bezv...'!C2" display="/"/>
    <hyperlink ref="A108" location="'2340-4 - IO 02.2 - Obnova...'!C2" display="/"/>
    <hyperlink ref="A109" location="'2340-4-1 - IO 02.2-Kanal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  <c r="AZ2" s="149" t="s">
        <v>169</v>
      </c>
      <c r="BA2" s="149" t="s">
        <v>1</v>
      </c>
      <c r="BB2" s="149" t="s">
        <v>1</v>
      </c>
      <c r="BC2" s="149" t="s">
        <v>1725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171</v>
      </c>
      <c r="BA3" s="149" t="s">
        <v>1</v>
      </c>
      <c r="BB3" s="149" t="s">
        <v>1</v>
      </c>
      <c r="BC3" s="149" t="s">
        <v>1726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173</v>
      </c>
      <c r="BA4" s="149" t="s">
        <v>1</v>
      </c>
      <c r="BB4" s="149" t="s">
        <v>1</v>
      </c>
      <c r="BC4" s="149" t="s">
        <v>85</v>
      </c>
      <c r="BD4" s="149" t="s">
        <v>95</v>
      </c>
    </row>
    <row r="5" spans="2:56" s="1" customFormat="1" ht="6.95" customHeight="1">
      <c r="B5" s="21"/>
      <c r="L5" s="21"/>
      <c r="AZ5" s="149" t="s">
        <v>174</v>
      </c>
      <c r="BA5" s="149" t="s">
        <v>1</v>
      </c>
      <c r="BB5" s="149" t="s">
        <v>1</v>
      </c>
      <c r="BC5" s="149" t="s">
        <v>1727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175</v>
      </c>
      <c r="BA6" s="149" t="s">
        <v>1</v>
      </c>
      <c r="BB6" s="149" t="s">
        <v>1</v>
      </c>
      <c r="BC6" s="149" t="s">
        <v>1727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176</v>
      </c>
      <c r="BA7" s="149" t="s">
        <v>1</v>
      </c>
      <c r="BB7" s="149" t="s">
        <v>1</v>
      </c>
      <c r="BC7" s="149" t="s">
        <v>1728</v>
      </c>
      <c r="BD7" s="149" t="s">
        <v>95</v>
      </c>
    </row>
    <row r="8" spans="1:56" s="2" customFormat="1" ht="12" customHeight="1">
      <c r="A8" s="40"/>
      <c r="B8" s="46"/>
      <c r="C8" s="40"/>
      <c r="D8" s="154" t="s">
        <v>141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9" t="s">
        <v>177</v>
      </c>
      <c r="BA8" s="149" t="s">
        <v>1</v>
      </c>
      <c r="BB8" s="149" t="s">
        <v>1</v>
      </c>
      <c r="BC8" s="149" t="s">
        <v>1729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1730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179</v>
      </c>
      <c r="BA9" s="149" t="s">
        <v>1</v>
      </c>
      <c r="BB9" s="149" t="s">
        <v>1</v>
      </c>
      <c r="BC9" s="149" t="s">
        <v>1731</v>
      </c>
      <c r="BD9" s="149" t="s">
        <v>95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1732</v>
      </c>
      <c r="BA10" s="149" t="s">
        <v>1</v>
      </c>
      <c r="BB10" s="149" t="s">
        <v>1</v>
      </c>
      <c r="BC10" s="149" t="s">
        <v>1733</v>
      </c>
      <c r="BD10" s="149" t="s">
        <v>95</v>
      </c>
    </row>
    <row r="11" spans="1:56" s="2" customFormat="1" ht="12" customHeight="1">
      <c r="A11" s="40"/>
      <c r="B11" s="46"/>
      <c r="C11" s="40"/>
      <c r="D11" s="154" t="s">
        <v>18</v>
      </c>
      <c r="E11" s="40"/>
      <c r="F11" s="143" t="s">
        <v>125</v>
      </c>
      <c r="G11" s="40"/>
      <c r="H11" s="40"/>
      <c r="I11" s="154" t="s">
        <v>20</v>
      </c>
      <c r="J11" s="143" t="s">
        <v>1734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1735</v>
      </c>
      <c r="BA11" s="149" t="s">
        <v>1</v>
      </c>
      <c r="BB11" s="149" t="s">
        <v>1</v>
      </c>
      <c r="BC11" s="149" t="s">
        <v>1736</v>
      </c>
      <c r="BD11" s="149" t="s">
        <v>95</v>
      </c>
    </row>
    <row r="12" spans="1:56" s="2" customFormat="1" ht="12" customHeight="1">
      <c r="A12" s="40"/>
      <c r="B12" s="46"/>
      <c r="C12" s="40"/>
      <c r="D12" s="154" t="s">
        <v>22</v>
      </c>
      <c r="E12" s="40"/>
      <c r="F12" s="143" t="s">
        <v>23</v>
      </c>
      <c r="G12" s="40"/>
      <c r="H12" s="40"/>
      <c r="I12" s="154" t="s">
        <v>24</v>
      </c>
      <c r="J12" s="157" t="str">
        <f>'Rekapitulace stavby'!AN8</f>
        <v>27. 11. 2023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1737</v>
      </c>
      <c r="BA12" s="149" t="s">
        <v>1</v>
      </c>
      <c r="BB12" s="149" t="s">
        <v>1</v>
      </c>
      <c r="BC12" s="149" t="s">
        <v>1738</v>
      </c>
      <c r="BD12" s="149" t="s">
        <v>95</v>
      </c>
    </row>
    <row r="13" spans="1:56" s="2" customFormat="1" ht="21.8" customHeight="1">
      <c r="A13" s="40"/>
      <c r="B13" s="46"/>
      <c r="C13" s="40"/>
      <c r="D13" s="158" t="s">
        <v>26</v>
      </c>
      <c r="E13" s="40"/>
      <c r="F13" s="159" t="s">
        <v>153</v>
      </c>
      <c r="G13" s="40"/>
      <c r="H13" s="40"/>
      <c r="I13" s="158" t="s">
        <v>28</v>
      </c>
      <c r="J13" s="159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1567</v>
      </c>
      <c r="BA13" s="149" t="s">
        <v>1</v>
      </c>
      <c r="BB13" s="149" t="s">
        <v>1</v>
      </c>
      <c r="BC13" s="149" t="s">
        <v>1739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30</v>
      </c>
      <c r="E14" s="40"/>
      <c r="F14" s="40"/>
      <c r="G14" s="40"/>
      <c r="H14" s="40"/>
      <c r="I14" s="154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181</v>
      </c>
      <c r="BA14" s="149" t="s">
        <v>1</v>
      </c>
      <c r="BB14" s="149" t="s">
        <v>1</v>
      </c>
      <c r="BC14" s="149" t="s">
        <v>1740</v>
      </c>
      <c r="BD14" s="149" t="s">
        <v>95</v>
      </c>
    </row>
    <row r="15" spans="1:56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4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183</v>
      </c>
      <c r="BA15" s="149" t="s">
        <v>1</v>
      </c>
      <c r="BB15" s="149" t="s">
        <v>1</v>
      </c>
      <c r="BC15" s="149" t="s">
        <v>290</v>
      </c>
      <c r="BD15" s="149" t="s">
        <v>95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1580</v>
      </c>
      <c r="BA16" s="149" t="s">
        <v>1</v>
      </c>
      <c r="BB16" s="149" t="s">
        <v>1</v>
      </c>
      <c r="BC16" s="149" t="s">
        <v>1741</v>
      </c>
      <c r="BD16" s="149" t="s">
        <v>95</v>
      </c>
    </row>
    <row r="17" spans="1:56" s="2" customFormat="1" ht="12" customHeight="1">
      <c r="A17" s="40"/>
      <c r="B17" s="46"/>
      <c r="C17" s="40"/>
      <c r="D17" s="154" t="s">
        <v>36</v>
      </c>
      <c r="E17" s="40"/>
      <c r="F17" s="40"/>
      <c r="G17" s="40"/>
      <c r="H17" s="40"/>
      <c r="I17" s="154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1742</v>
      </c>
      <c r="BA17" s="149" t="s">
        <v>1</v>
      </c>
      <c r="BB17" s="149" t="s">
        <v>1</v>
      </c>
      <c r="BC17" s="149" t="s">
        <v>140</v>
      </c>
      <c r="BD17" s="149" t="s">
        <v>95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4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1743</v>
      </c>
      <c r="BA18" s="149" t="s">
        <v>1</v>
      </c>
      <c r="BB18" s="149" t="s">
        <v>1</v>
      </c>
      <c r="BC18" s="149" t="s">
        <v>140</v>
      </c>
      <c r="BD18" s="149" t="s">
        <v>95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1561</v>
      </c>
      <c r="BA19" s="149" t="s">
        <v>1</v>
      </c>
      <c r="BB19" s="149" t="s">
        <v>1</v>
      </c>
      <c r="BC19" s="149" t="s">
        <v>1744</v>
      </c>
      <c r="BD19" s="149" t="s">
        <v>95</v>
      </c>
    </row>
    <row r="20" spans="1:56" s="2" customFormat="1" ht="12" customHeight="1">
      <c r="A20" s="40"/>
      <c r="B20" s="46"/>
      <c r="C20" s="40"/>
      <c r="D20" s="154" t="s">
        <v>38</v>
      </c>
      <c r="E20" s="40"/>
      <c r="F20" s="40"/>
      <c r="G20" s="40"/>
      <c r="H20" s="40"/>
      <c r="I20" s="154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1562</v>
      </c>
      <c r="BA20" s="149" t="s">
        <v>1</v>
      </c>
      <c r="BB20" s="149" t="s">
        <v>1</v>
      </c>
      <c r="BC20" s="149" t="s">
        <v>1744</v>
      </c>
      <c r="BD20" s="149" t="s">
        <v>95</v>
      </c>
    </row>
    <row r="21" spans="1:56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4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1745</v>
      </c>
      <c r="BA21" s="149" t="s">
        <v>1</v>
      </c>
      <c r="BB21" s="149" t="s">
        <v>1</v>
      </c>
      <c r="BC21" s="149" t="s">
        <v>356</v>
      </c>
      <c r="BD21" s="149" t="s">
        <v>95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1746</v>
      </c>
      <c r="BA22" s="149" t="s">
        <v>1</v>
      </c>
      <c r="BB22" s="149" t="s">
        <v>1</v>
      </c>
      <c r="BC22" s="149" t="s">
        <v>92</v>
      </c>
      <c r="BD22" s="149" t="s">
        <v>95</v>
      </c>
    </row>
    <row r="23" spans="1:56" s="2" customFormat="1" ht="12" customHeight="1">
      <c r="A23" s="40"/>
      <c r="B23" s="46"/>
      <c r="C23" s="40"/>
      <c r="D23" s="154" t="s">
        <v>43</v>
      </c>
      <c r="E23" s="40"/>
      <c r="F23" s="40"/>
      <c r="G23" s="40"/>
      <c r="H23" s="40"/>
      <c r="I23" s="154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1747</v>
      </c>
      <c r="BA23" s="149" t="s">
        <v>1</v>
      </c>
      <c r="BB23" s="149" t="s">
        <v>1</v>
      </c>
      <c r="BC23" s="149" t="s">
        <v>140</v>
      </c>
      <c r="BD23" s="149" t="s">
        <v>95</v>
      </c>
    </row>
    <row r="24" spans="1:56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4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1563</v>
      </c>
      <c r="BA24" s="149" t="s">
        <v>1</v>
      </c>
      <c r="BB24" s="149" t="s">
        <v>1</v>
      </c>
      <c r="BC24" s="149" t="s">
        <v>1748</v>
      </c>
      <c r="BD24" s="149" t="s">
        <v>95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1594</v>
      </c>
      <c r="BA25" s="149" t="s">
        <v>1</v>
      </c>
      <c r="BB25" s="149" t="s">
        <v>1</v>
      </c>
      <c r="BC25" s="149" t="s">
        <v>1748</v>
      </c>
      <c r="BD25" s="149" t="s">
        <v>95</v>
      </c>
    </row>
    <row r="26" spans="1:56" s="2" customFormat="1" ht="12" customHeight="1">
      <c r="A26" s="40"/>
      <c r="B26" s="46"/>
      <c r="C26" s="40"/>
      <c r="D26" s="154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1565</v>
      </c>
      <c r="BA26" s="149" t="s">
        <v>1</v>
      </c>
      <c r="BB26" s="149" t="s">
        <v>1</v>
      </c>
      <c r="BC26" s="149" t="s">
        <v>1749</v>
      </c>
      <c r="BD26" s="149" t="s">
        <v>95</v>
      </c>
    </row>
    <row r="27" spans="1:56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Z27" s="164" t="s">
        <v>1750</v>
      </c>
      <c r="BA27" s="164" t="s">
        <v>1</v>
      </c>
      <c r="BB27" s="164" t="s">
        <v>1</v>
      </c>
      <c r="BC27" s="164" t="s">
        <v>1751</v>
      </c>
      <c r="BD27" s="164" t="s">
        <v>95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1752</v>
      </c>
      <c r="BA28" s="149" t="s">
        <v>1</v>
      </c>
      <c r="BB28" s="149" t="s">
        <v>1</v>
      </c>
      <c r="BC28" s="149" t="s">
        <v>1753</v>
      </c>
      <c r="BD28" s="149" t="s">
        <v>95</v>
      </c>
    </row>
    <row r="29" spans="1:56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5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9" t="s">
        <v>933</v>
      </c>
      <c r="BA29" s="149" t="s">
        <v>1</v>
      </c>
      <c r="BB29" s="149" t="s">
        <v>1</v>
      </c>
      <c r="BC29" s="149" t="s">
        <v>1280</v>
      </c>
      <c r="BD29" s="149" t="s">
        <v>95</v>
      </c>
    </row>
    <row r="30" spans="1:56" s="2" customFormat="1" ht="25.4" customHeight="1">
      <c r="A30" s="40"/>
      <c r="B30" s="46"/>
      <c r="C30" s="40"/>
      <c r="D30" s="166" t="s">
        <v>45</v>
      </c>
      <c r="E30" s="40"/>
      <c r="F30" s="40"/>
      <c r="G30" s="40"/>
      <c r="H30" s="40"/>
      <c r="I30" s="40"/>
      <c r="J30" s="167">
        <f>ROUND(J132,2)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150</v>
      </c>
      <c r="BA30" s="149" t="s">
        <v>1</v>
      </c>
      <c r="BB30" s="149" t="s">
        <v>1</v>
      </c>
      <c r="BC30" s="149" t="s">
        <v>1754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935</v>
      </c>
      <c r="BA31" s="149" t="s">
        <v>1</v>
      </c>
      <c r="BB31" s="149" t="s">
        <v>1</v>
      </c>
      <c r="BC31" s="149" t="s">
        <v>1755</v>
      </c>
      <c r="BD31" s="149" t="s">
        <v>95</v>
      </c>
    </row>
    <row r="32" spans="1:56" s="2" customFormat="1" ht="14.4" customHeight="1">
      <c r="A32" s="40"/>
      <c r="B32" s="46"/>
      <c r="C32" s="40"/>
      <c r="D32" s="40"/>
      <c r="E32" s="40"/>
      <c r="F32" s="168" t="s">
        <v>47</v>
      </c>
      <c r="G32" s="40"/>
      <c r="H32" s="40"/>
      <c r="I32" s="168" t="s">
        <v>46</v>
      </c>
      <c r="J32" s="16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152</v>
      </c>
      <c r="BA32" s="149" t="s">
        <v>1</v>
      </c>
      <c r="BB32" s="149" t="s">
        <v>1</v>
      </c>
      <c r="BC32" s="149" t="s">
        <v>1754</v>
      </c>
      <c r="BD32" s="149" t="s">
        <v>95</v>
      </c>
    </row>
    <row r="33" spans="1:56" s="2" customFormat="1" ht="14.4" customHeight="1">
      <c r="A33" s="40"/>
      <c r="B33" s="46"/>
      <c r="C33" s="40"/>
      <c r="D33" s="169" t="s">
        <v>49</v>
      </c>
      <c r="E33" s="154" t="s">
        <v>50</v>
      </c>
      <c r="F33" s="170">
        <f>ROUND((SUM(BE132:BE391)),2)</f>
        <v>0</v>
      </c>
      <c r="G33" s="40"/>
      <c r="H33" s="40"/>
      <c r="I33" s="171">
        <v>0.21</v>
      </c>
      <c r="J33" s="170">
        <f>ROUND(((SUM(BE132:BE391))*I33),2)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154</v>
      </c>
      <c r="BA33" s="149" t="s">
        <v>1</v>
      </c>
      <c r="BB33" s="149" t="s">
        <v>1</v>
      </c>
      <c r="BC33" s="149" t="s">
        <v>1756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154" t="s">
        <v>51</v>
      </c>
      <c r="F34" s="170">
        <f>ROUND((SUM(BF132:BF391)),2)</f>
        <v>0</v>
      </c>
      <c r="G34" s="40"/>
      <c r="H34" s="40"/>
      <c r="I34" s="171">
        <v>0.15</v>
      </c>
      <c r="J34" s="170">
        <f>ROUND(((SUM(BF132:BF391))*I34),2)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156</v>
      </c>
      <c r="BA34" s="149" t="s">
        <v>1</v>
      </c>
      <c r="BB34" s="149" t="s">
        <v>1</v>
      </c>
      <c r="BC34" s="149" t="s">
        <v>1045</v>
      </c>
      <c r="BD34" s="149" t="s">
        <v>95</v>
      </c>
    </row>
    <row r="35" spans="1:56" s="2" customFormat="1" ht="14.4" customHeight="1" hidden="1">
      <c r="A35" s="40"/>
      <c r="B35" s="46"/>
      <c r="C35" s="40"/>
      <c r="D35" s="40"/>
      <c r="E35" s="154" t="s">
        <v>52</v>
      </c>
      <c r="F35" s="170">
        <f>ROUND((SUM(BG132:BG391)),2)</f>
        <v>0</v>
      </c>
      <c r="G35" s="40"/>
      <c r="H35" s="40"/>
      <c r="I35" s="171">
        <v>0.21</v>
      </c>
      <c r="J35" s="17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158</v>
      </c>
      <c r="BA35" s="149" t="s">
        <v>1</v>
      </c>
      <c r="BB35" s="149" t="s">
        <v>1</v>
      </c>
      <c r="BC35" s="149" t="s">
        <v>1757</v>
      </c>
      <c r="BD35" s="149" t="s">
        <v>95</v>
      </c>
    </row>
    <row r="36" spans="1:56" s="2" customFormat="1" ht="14.4" customHeight="1" hidden="1">
      <c r="A36" s="40"/>
      <c r="B36" s="46"/>
      <c r="C36" s="40"/>
      <c r="D36" s="40"/>
      <c r="E36" s="154" t="s">
        <v>53</v>
      </c>
      <c r="F36" s="170">
        <f>ROUND((SUM(BH132:BH391)),2)</f>
        <v>0</v>
      </c>
      <c r="G36" s="40"/>
      <c r="H36" s="40"/>
      <c r="I36" s="171">
        <v>0.15</v>
      </c>
      <c r="J36" s="17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160</v>
      </c>
      <c r="BA36" s="149" t="s">
        <v>1</v>
      </c>
      <c r="BB36" s="149" t="s">
        <v>1</v>
      </c>
      <c r="BC36" s="149" t="s">
        <v>1758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54</v>
      </c>
      <c r="F37" s="170">
        <f>ROUND((SUM(BI132:BI391)),2)</f>
        <v>0</v>
      </c>
      <c r="G37" s="40"/>
      <c r="H37" s="40"/>
      <c r="I37" s="171">
        <v>0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162</v>
      </c>
      <c r="BA37" s="149" t="s">
        <v>1</v>
      </c>
      <c r="BB37" s="149" t="s">
        <v>1</v>
      </c>
      <c r="BC37" s="149" t="s">
        <v>1728</v>
      </c>
      <c r="BD37" s="149" t="s">
        <v>95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164</v>
      </c>
      <c r="BA38" s="149" t="s">
        <v>1</v>
      </c>
      <c r="BB38" s="149" t="s">
        <v>1</v>
      </c>
      <c r="BC38" s="149" t="s">
        <v>85</v>
      </c>
      <c r="BD38" s="149" t="s">
        <v>95</v>
      </c>
    </row>
    <row r="39" spans="1:56" s="2" customFormat="1" ht="25.4" customHeight="1">
      <c r="A39" s="40"/>
      <c r="B39" s="46"/>
      <c r="C39" s="172"/>
      <c r="D39" s="173" t="s">
        <v>55</v>
      </c>
      <c r="E39" s="174"/>
      <c r="F39" s="174"/>
      <c r="G39" s="175" t="s">
        <v>56</v>
      </c>
      <c r="H39" s="176" t="s">
        <v>57</v>
      </c>
      <c r="I39" s="174"/>
      <c r="J39" s="177">
        <f>SUM(J30:J37)</f>
        <v>0</v>
      </c>
      <c r="K39" s="17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9" t="s">
        <v>165</v>
      </c>
      <c r="BA39" s="149" t="s">
        <v>1</v>
      </c>
      <c r="BB39" s="149" t="s">
        <v>1</v>
      </c>
      <c r="BC39" s="149" t="s">
        <v>1728</v>
      </c>
      <c r="BD39" s="149" t="s">
        <v>95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9" t="s">
        <v>166</v>
      </c>
      <c r="BA40" s="149" t="s">
        <v>1</v>
      </c>
      <c r="BB40" s="149" t="s">
        <v>1</v>
      </c>
      <c r="BC40" s="149" t="s">
        <v>1727</v>
      </c>
      <c r="BD40" s="149" t="s">
        <v>95</v>
      </c>
    </row>
    <row r="41" spans="2:56" s="1" customFormat="1" ht="14.4" customHeight="1">
      <c r="B41" s="21"/>
      <c r="L41" s="21"/>
      <c r="AZ41" s="149" t="s">
        <v>168</v>
      </c>
      <c r="BA41" s="149" t="s">
        <v>1</v>
      </c>
      <c r="BB41" s="149" t="s">
        <v>1</v>
      </c>
      <c r="BC41" s="149" t="s">
        <v>1727</v>
      </c>
      <c r="BD41" s="149" t="s">
        <v>95</v>
      </c>
    </row>
    <row r="42" spans="2:56" s="1" customFormat="1" ht="14.4" customHeight="1">
      <c r="B42" s="21"/>
      <c r="L42" s="21"/>
      <c r="AZ42" s="149" t="s">
        <v>1581</v>
      </c>
      <c r="BA42" s="149" t="s">
        <v>1</v>
      </c>
      <c r="BB42" s="149" t="s">
        <v>1</v>
      </c>
      <c r="BC42" s="149" t="s">
        <v>118</v>
      </c>
      <c r="BD42" s="149" t="s">
        <v>95</v>
      </c>
    </row>
    <row r="43" spans="2:56" s="1" customFormat="1" ht="14.4" customHeight="1">
      <c r="B43" s="21"/>
      <c r="L43" s="21"/>
      <c r="AZ43" s="149" t="s">
        <v>1759</v>
      </c>
      <c r="BA43" s="149" t="s">
        <v>1</v>
      </c>
      <c r="BB43" s="149" t="s">
        <v>1</v>
      </c>
      <c r="BC43" s="149" t="s">
        <v>1760</v>
      </c>
      <c r="BD43" s="149" t="s">
        <v>95</v>
      </c>
    </row>
    <row r="44" spans="2:56" s="1" customFormat="1" ht="14.4" customHeight="1">
      <c r="B44" s="21"/>
      <c r="L44" s="21"/>
      <c r="AZ44" s="149" t="s">
        <v>1761</v>
      </c>
      <c r="BA44" s="149" t="s">
        <v>1</v>
      </c>
      <c r="BB44" s="149" t="s">
        <v>1</v>
      </c>
      <c r="BC44" s="149" t="s">
        <v>284</v>
      </c>
      <c r="BD44" s="149" t="s">
        <v>95</v>
      </c>
    </row>
    <row r="45" spans="2:56" s="1" customFormat="1" ht="14.4" customHeight="1">
      <c r="B45" s="21"/>
      <c r="L45" s="21"/>
      <c r="AZ45" s="149" t="s">
        <v>185</v>
      </c>
      <c r="BA45" s="149" t="s">
        <v>1</v>
      </c>
      <c r="BB45" s="149" t="s">
        <v>1</v>
      </c>
      <c r="BC45" s="149" t="s">
        <v>1762</v>
      </c>
      <c r="BD45" s="149" t="s">
        <v>95</v>
      </c>
    </row>
    <row r="46" spans="2:56" s="1" customFormat="1" ht="14.4" customHeight="1">
      <c r="B46" s="21"/>
      <c r="L46" s="21"/>
      <c r="AZ46" s="149" t="s">
        <v>1584</v>
      </c>
      <c r="BA46" s="149" t="s">
        <v>1</v>
      </c>
      <c r="BB46" s="149" t="s">
        <v>1</v>
      </c>
      <c r="BC46" s="149" t="s">
        <v>1763</v>
      </c>
      <c r="BD46" s="149" t="s">
        <v>95</v>
      </c>
    </row>
    <row r="47" spans="2:56" s="1" customFormat="1" ht="14.4" customHeight="1">
      <c r="B47" s="21"/>
      <c r="L47" s="21"/>
      <c r="AZ47" s="149" t="s">
        <v>1586</v>
      </c>
      <c r="BA47" s="149" t="s">
        <v>1</v>
      </c>
      <c r="BB47" s="149" t="s">
        <v>1</v>
      </c>
      <c r="BC47" s="149" t="s">
        <v>1764</v>
      </c>
      <c r="BD47" s="149" t="s">
        <v>95</v>
      </c>
    </row>
    <row r="48" spans="2:56" s="1" customFormat="1" ht="14.4" customHeight="1">
      <c r="B48" s="21"/>
      <c r="L48" s="21"/>
      <c r="AZ48" s="149" t="s">
        <v>1587</v>
      </c>
      <c r="BA48" s="149" t="s">
        <v>1</v>
      </c>
      <c r="BB48" s="149" t="s">
        <v>1</v>
      </c>
      <c r="BC48" s="149" t="s">
        <v>1764</v>
      </c>
      <c r="BD48" s="149" t="s">
        <v>95</v>
      </c>
    </row>
    <row r="49" spans="2:56" s="2" customFormat="1" ht="14.4" customHeight="1">
      <c r="B49" s="65"/>
      <c r="D49" s="179" t="s">
        <v>58</v>
      </c>
      <c r="E49" s="180"/>
      <c r="F49" s="180"/>
      <c r="G49" s="179" t="s">
        <v>59</v>
      </c>
      <c r="H49" s="180"/>
      <c r="I49" s="180"/>
      <c r="J49" s="180"/>
      <c r="K49" s="180"/>
      <c r="L49" s="65"/>
      <c r="AZ49" s="149" t="s">
        <v>1765</v>
      </c>
      <c r="BA49" s="149" t="s">
        <v>1</v>
      </c>
      <c r="BB49" s="149" t="s">
        <v>1</v>
      </c>
      <c r="BC49" s="149" t="s">
        <v>1766</v>
      </c>
      <c r="BD49" s="149" t="s">
        <v>95</v>
      </c>
    </row>
    <row r="50" spans="2:56" ht="12">
      <c r="B50" s="21"/>
      <c r="L50" s="21"/>
      <c r="AZ50" s="149" t="s">
        <v>202</v>
      </c>
      <c r="BA50" s="149" t="s">
        <v>1</v>
      </c>
      <c r="BB50" s="149" t="s">
        <v>1</v>
      </c>
      <c r="BC50" s="149" t="s">
        <v>1767</v>
      </c>
      <c r="BD50" s="149" t="s">
        <v>95</v>
      </c>
    </row>
    <row r="51" spans="2:56" ht="12">
      <c r="B51" s="21"/>
      <c r="L51" s="21"/>
      <c r="AZ51" s="149" t="s">
        <v>1768</v>
      </c>
      <c r="BA51" s="149" t="s">
        <v>1</v>
      </c>
      <c r="BB51" s="149" t="s">
        <v>1</v>
      </c>
      <c r="BC51" s="149" t="s">
        <v>1769</v>
      </c>
      <c r="BD51" s="149" t="s">
        <v>95</v>
      </c>
    </row>
    <row r="52" spans="2:56" ht="12">
      <c r="B52" s="21"/>
      <c r="L52" s="21"/>
      <c r="AZ52" s="149" t="s">
        <v>187</v>
      </c>
      <c r="BA52" s="149" t="s">
        <v>1</v>
      </c>
      <c r="BB52" s="149" t="s">
        <v>1</v>
      </c>
      <c r="BC52" s="149" t="s">
        <v>1770</v>
      </c>
      <c r="BD52" s="149" t="s">
        <v>95</v>
      </c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1" t="s">
        <v>60</v>
      </c>
      <c r="E60" s="182"/>
      <c r="F60" s="183" t="s">
        <v>61</v>
      </c>
      <c r="G60" s="181" t="s">
        <v>60</v>
      </c>
      <c r="H60" s="182"/>
      <c r="I60" s="182"/>
      <c r="J60" s="184" t="s">
        <v>61</v>
      </c>
      <c r="K60" s="18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9" t="s">
        <v>62</v>
      </c>
      <c r="E64" s="185"/>
      <c r="F64" s="185"/>
      <c r="G64" s="179" t="s">
        <v>63</v>
      </c>
      <c r="H64" s="185"/>
      <c r="I64" s="185"/>
      <c r="J64" s="185"/>
      <c r="K64" s="18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1" t="s">
        <v>60</v>
      </c>
      <c r="E75" s="182"/>
      <c r="F75" s="183" t="s">
        <v>61</v>
      </c>
      <c r="G75" s="181" t="s">
        <v>60</v>
      </c>
      <c r="H75" s="182"/>
      <c r="I75" s="182"/>
      <c r="J75" s="184" t="s">
        <v>61</v>
      </c>
      <c r="K75" s="18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8"/>
      <c r="C80" s="189"/>
      <c r="D80" s="189"/>
      <c r="E80" s="189"/>
      <c r="F80" s="189"/>
      <c r="G80" s="189"/>
      <c r="H80" s="189"/>
      <c r="I80" s="189"/>
      <c r="J80" s="189"/>
      <c r="K80" s="18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25" customHeight="1">
      <c r="A84" s="40"/>
      <c r="B84" s="41"/>
      <c r="C84" s="42"/>
      <c r="D84" s="42"/>
      <c r="E84" s="190" t="str">
        <f>E7</f>
        <v>Benátky nad Jizerou Komenského, V Koreji,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 xml:space="preserve">2340-4 - IO 02.2 - Obnova stoky S1-1,  ul. V Koreji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Benátky nad Jizerou</v>
      </c>
      <c r="G88" s="42"/>
      <c r="H88" s="42"/>
      <c r="I88" s="33" t="s">
        <v>24</v>
      </c>
      <c r="J88" s="81" t="str">
        <f>IF(J12="","",J12)</f>
        <v>27. 11. 2023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91" t="s">
        <v>212</v>
      </c>
      <c r="D93" s="192"/>
      <c r="E93" s="192"/>
      <c r="F93" s="192"/>
      <c r="G93" s="192"/>
      <c r="H93" s="192"/>
      <c r="I93" s="192"/>
      <c r="J93" s="193" t="s">
        <v>213</v>
      </c>
      <c r="K93" s="19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94" t="s">
        <v>214</v>
      </c>
      <c r="D95" s="42"/>
      <c r="E95" s="42"/>
      <c r="F95" s="42"/>
      <c r="G95" s="42"/>
      <c r="H95" s="42"/>
      <c r="I95" s="42"/>
      <c r="J95" s="112">
        <f>J132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215</v>
      </c>
    </row>
    <row r="96" spans="1:31" s="9" customFormat="1" ht="24.95" customHeight="1">
      <c r="A96" s="9"/>
      <c r="B96" s="195"/>
      <c r="C96" s="196"/>
      <c r="D96" s="197" t="s">
        <v>216</v>
      </c>
      <c r="E96" s="198"/>
      <c r="F96" s="198"/>
      <c r="G96" s="198"/>
      <c r="H96" s="198"/>
      <c r="I96" s="198"/>
      <c r="J96" s="199">
        <f>J133</f>
        <v>0</v>
      </c>
      <c r="K96" s="196"/>
      <c r="L96" s="20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1"/>
      <c r="C97" s="135"/>
      <c r="D97" s="202" t="s">
        <v>217</v>
      </c>
      <c r="E97" s="203"/>
      <c r="F97" s="203"/>
      <c r="G97" s="203"/>
      <c r="H97" s="203"/>
      <c r="I97" s="203"/>
      <c r="J97" s="204">
        <f>J134</f>
        <v>0</v>
      </c>
      <c r="K97" s="135"/>
      <c r="L97" s="20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1"/>
      <c r="C98" s="135"/>
      <c r="D98" s="202" t="s">
        <v>1589</v>
      </c>
      <c r="E98" s="203"/>
      <c r="F98" s="203"/>
      <c r="G98" s="203"/>
      <c r="H98" s="203"/>
      <c r="I98" s="203"/>
      <c r="J98" s="204">
        <f>J221</f>
        <v>0</v>
      </c>
      <c r="K98" s="135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135"/>
      <c r="D99" s="202" t="s">
        <v>1507</v>
      </c>
      <c r="E99" s="203"/>
      <c r="F99" s="203"/>
      <c r="G99" s="203"/>
      <c r="H99" s="203"/>
      <c r="I99" s="203"/>
      <c r="J99" s="204">
        <f>J224</f>
        <v>0</v>
      </c>
      <c r="K99" s="135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135"/>
      <c r="D100" s="202" t="s">
        <v>218</v>
      </c>
      <c r="E100" s="203"/>
      <c r="F100" s="203"/>
      <c r="G100" s="203"/>
      <c r="H100" s="203"/>
      <c r="I100" s="203"/>
      <c r="J100" s="204">
        <f>J229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219</v>
      </c>
      <c r="E101" s="203"/>
      <c r="F101" s="203"/>
      <c r="G101" s="203"/>
      <c r="H101" s="203"/>
      <c r="I101" s="203"/>
      <c r="J101" s="204">
        <f>J234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220</v>
      </c>
      <c r="E102" s="203"/>
      <c r="F102" s="203"/>
      <c r="G102" s="203"/>
      <c r="H102" s="203"/>
      <c r="I102" s="203"/>
      <c r="J102" s="204">
        <f>J251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221</v>
      </c>
      <c r="E103" s="203"/>
      <c r="F103" s="203"/>
      <c r="G103" s="203"/>
      <c r="H103" s="203"/>
      <c r="I103" s="203"/>
      <c r="J103" s="204">
        <f>J322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1"/>
      <c r="C104" s="135"/>
      <c r="D104" s="202" t="s">
        <v>1590</v>
      </c>
      <c r="E104" s="203"/>
      <c r="F104" s="203"/>
      <c r="G104" s="203"/>
      <c r="H104" s="203"/>
      <c r="I104" s="203"/>
      <c r="J104" s="204">
        <f>J335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223</v>
      </c>
      <c r="E105" s="203"/>
      <c r="F105" s="203"/>
      <c r="G105" s="203"/>
      <c r="H105" s="203"/>
      <c r="I105" s="203"/>
      <c r="J105" s="204">
        <f>J345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224</v>
      </c>
      <c r="E106" s="203"/>
      <c r="F106" s="203"/>
      <c r="G106" s="203"/>
      <c r="H106" s="203"/>
      <c r="I106" s="203"/>
      <c r="J106" s="204">
        <f>J371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5"/>
      <c r="C107" s="196"/>
      <c r="D107" s="197" t="s">
        <v>1771</v>
      </c>
      <c r="E107" s="198"/>
      <c r="F107" s="198"/>
      <c r="G107" s="198"/>
      <c r="H107" s="198"/>
      <c r="I107" s="198"/>
      <c r="J107" s="199">
        <f>J376</f>
        <v>0</v>
      </c>
      <c r="K107" s="196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1"/>
      <c r="C108" s="135"/>
      <c r="D108" s="202" t="s">
        <v>1772</v>
      </c>
      <c r="E108" s="203"/>
      <c r="F108" s="203"/>
      <c r="G108" s="203"/>
      <c r="H108" s="203"/>
      <c r="I108" s="203"/>
      <c r="J108" s="204">
        <f>J377</f>
        <v>0</v>
      </c>
      <c r="K108" s="135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5"/>
      <c r="C109" s="196"/>
      <c r="D109" s="197" t="s">
        <v>225</v>
      </c>
      <c r="E109" s="198"/>
      <c r="F109" s="198"/>
      <c r="G109" s="198"/>
      <c r="H109" s="198"/>
      <c r="I109" s="198"/>
      <c r="J109" s="199">
        <f>J382</f>
        <v>0</v>
      </c>
      <c r="K109" s="196"/>
      <c r="L109" s="20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01"/>
      <c r="C110" s="135"/>
      <c r="D110" s="202" t="s">
        <v>226</v>
      </c>
      <c r="E110" s="203"/>
      <c r="F110" s="203"/>
      <c r="G110" s="203"/>
      <c r="H110" s="203"/>
      <c r="I110" s="203"/>
      <c r="J110" s="204">
        <f>J383</f>
        <v>0</v>
      </c>
      <c r="K110" s="135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135"/>
      <c r="D111" s="202" t="s">
        <v>227</v>
      </c>
      <c r="E111" s="203"/>
      <c r="F111" s="203"/>
      <c r="G111" s="203"/>
      <c r="H111" s="203"/>
      <c r="I111" s="203"/>
      <c r="J111" s="204">
        <f>J388</f>
        <v>0</v>
      </c>
      <c r="K111" s="135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1"/>
      <c r="C112" s="135"/>
      <c r="D112" s="202" t="s">
        <v>228</v>
      </c>
      <c r="E112" s="203"/>
      <c r="F112" s="203"/>
      <c r="G112" s="203"/>
      <c r="H112" s="203"/>
      <c r="I112" s="203"/>
      <c r="J112" s="204">
        <f>J390</f>
        <v>0</v>
      </c>
      <c r="K112" s="135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4" t="s">
        <v>229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6.25" customHeight="1">
      <c r="A122" s="40"/>
      <c r="B122" s="41"/>
      <c r="C122" s="42"/>
      <c r="D122" s="42"/>
      <c r="E122" s="190" t="str">
        <f>E7</f>
        <v>Benátky nad Jizerou Komenského, V Koreji, obnova vodovodu a kanalizace</v>
      </c>
      <c r="F122" s="33"/>
      <c r="G122" s="33"/>
      <c r="H122" s="33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141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 xml:space="preserve">2340-4 - IO 02.2 - Obnova stoky S1-1,  ul. V Koreji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22</v>
      </c>
      <c r="D126" s="42"/>
      <c r="E126" s="42"/>
      <c r="F126" s="28" t="str">
        <f>F12</f>
        <v>Benátky nad Jizerou</v>
      </c>
      <c r="G126" s="42"/>
      <c r="H126" s="42"/>
      <c r="I126" s="33" t="s">
        <v>24</v>
      </c>
      <c r="J126" s="81" t="str">
        <f>IF(J12="","",J12)</f>
        <v>27. 11. 2023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3" t="s">
        <v>30</v>
      </c>
      <c r="D128" s="42"/>
      <c r="E128" s="42"/>
      <c r="F128" s="28" t="str">
        <f>E15</f>
        <v>Vodovody a kanalizace Mladá Boleslav, a.s.</v>
      </c>
      <c r="G128" s="42"/>
      <c r="H128" s="42"/>
      <c r="I128" s="33" t="s">
        <v>38</v>
      </c>
      <c r="J128" s="38" t="str">
        <f>E21</f>
        <v>Ing. Petr Čepický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3" t="s">
        <v>36</v>
      </c>
      <c r="D129" s="42"/>
      <c r="E129" s="42"/>
      <c r="F129" s="28" t="str">
        <f>IF(E18="","",E18)</f>
        <v>Vyplň údaj</v>
      </c>
      <c r="G129" s="42"/>
      <c r="H129" s="42"/>
      <c r="I129" s="33" t="s">
        <v>43</v>
      </c>
      <c r="J129" s="38" t="str">
        <f>E24</f>
        <v>Ing. Petr Čepický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206"/>
      <c r="B131" s="207"/>
      <c r="C131" s="208" t="s">
        <v>230</v>
      </c>
      <c r="D131" s="209" t="s">
        <v>70</v>
      </c>
      <c r="E131" s="209" t="s">
        <v>66</v>
      </c>
      <c r="F131" s="209" t="s">
        <v>67</v>
      </c>
      <c r="G131" s="209" t="s">
        <v>231</v>
      </c>
      <c r="H131" s="209" t="s">
        <v>232</v>
      </c>
      <c r="I131" s="209" t="s">
        <v>233</v>
      </c>
      <c r="J131" s="210" t="s">
        <v>213</v>
      </c>
      <c r="K131" s="211" t="s">
        <v>234</v>
      </c>
      <c r="L131" s="212"/>
      <c r="M131" s="102" t="s">
        <v>1</v>
      </c>
      <c r="N131" s="103" t="s">
        <v>49</v>
      </c>
      <c r="O131" s="103" t="s">
        <v>235</v>
      </c>
      <c r="P131" s="103" t="s">
        <v>236</v>
      </c>
      <c r="Q131" s="103" t="s">
        <v>237</v>
      </c>
      <c r="R131" s="103" t="s">
        <v>238</v>
      </c>
      <c r="S131" s="103" t="s">
        <v>239</v>
      </c>
      <c r="T131" s="104" t="s">
        <v>240</v>
      </c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</row>
    <row r="132" spans="1:63" s="2" customFormat="1" ht="22.8" customHeight="1">
      <c r="A132" s="40"/>
      <c r="B132" s="41"/>
      <c r="C132" s="109" t="s">
        <v>241</v>
      </c>
      <c r="D132" s="42"/>
      <c r="E132" s="42"/>
      <c r="F132" s="42"/>
      <c r="G132" s="42"/>
      <c r="H132" s="42"/>
      <c r="I132" s="42"/>
      <c r="J132" s="213">
        <f>BK132</f>
        <v>0</v>
      </c>
      <c r="K132" s="42"/>
      <c r="L132" s="46"/>
      <c r="M132" s="105"/>
      <c r="N132" s="214"/>
      <c r="O132" s="106"/>
      <c r="P132" s="215">
        <f>P133+P376+P382</f>
        <v>0</v>
      </c>
      <c r="Q132" s="106"/>
      <c r="R132" s="215">
        <f>R133+R376+R382</f>
        <v>778.2353169399998</v>
      </c>
      <c r="S132" s="106"/>
      <c r="T132" s="216">
        <f>T133+T376+T382</f>
        <v>421.68162379999995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84</v>
      </c>
      <c r="AU132" s="18" t="s">
        <v>215</v>
      </c>
      <c r="BK132" s="217">
        <f>BK133+BK376+BK382</f>
        <v>0</v>
      </c>
    </row>
    <row r="133" spans="1:63" s="12" customFormat="1" ht="25.9" customHeight="1">
      <c r="A133" s="12"/>
      <c r="B133" s="218"/>
      <c r="C133" s="219"/>
      <c r="D133" s="220" t="s">
        <v>84</v>
      </c>
      <c r="E133" s="221" t="s">
        <v>242</v>
      </c>
      <c r="F133" s="221" t="s">
        <v>243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P134+P221+P224+P229+P234+P251+P322+P345+P371</f>
        <v>0</v>
      </c>
      <c r="Q133" s="226"/>
      <c r="R133" s="227">
        <f>R134+R221+R224+R229+R234+R251+R322+R345+R371</f>
        <v>778.0911369399998</v>
      </c>
      <c r="S133" s="226"/>
      <c r="T133" s="228">
        <f>T134+T221+T224+T229+T234+T251+T322+T345+T371</f>
        <v>421.68162379999995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92</v>
      </c>
      <c r="AT133" s="230" t="s">
        <v>84</v>
      </c>
      <c r="AU133" s="230" t="s">
        <v>85</v>
      </c>
      <c r="AY133" s="229" t="s">
        <v>244</v>
      </c>
      <c r="BK133" s="231">
        <f>BK134+BK221+BK224+BK229+BK234+BK251+BK322+BK345+BK371</f>
        <v>0</v>
      </c>
    </row>
    <row r="134" spans="1:63" s="12" customFormat="1" ht="22.8" customHeight="1">
      <c r="A134" s="12"/>
      <c r="B134" s="218"/>
      <c r="C134" s="219"/>
      <c r="D134" s="220" t="s">
        <v>84</v>
      </c>
      <c r="E134" s="232" t="s">
        <v>92</v>
      </c>
      <c r="F134" s="232" t="s">
        <v>245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SUM(P135:P220)</f>
        <v>0</v>
      </c>
      <c r="Q134" s="226"/>
      <c r="R134" s="227">
        <f>SUM(R135:R220)</f>
        <v>580.06063435</v>
      </c>
      <c r="S134" s="226"/>
      <c r="T134" s="228">
        <f>SUM(T135:T220)</f>
        <v>329.71728499999995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92</v>
      </c>
      <c r="AT134" s="230" t="s">
        <v>84</v>
      </c>
      <c r="AU134" s="230" t="s">
        <v>92</v>
      </c>
      <c r="AY134" s="229" t="s">
        <v>244</v>
      </c>
      <c r="BK134" s="231">
        <f>SUM(BK135:BK220)</f>
        <v>0</v>
      </c>
    </row>
    <row r="135" spans="1:65" s="2" customFormat="1" ht="24.15" customHeight="1">
      <c r="A135" s="40"/>
      <c r="B135" s="41"/>
      <c r="C135" s="234" t="s">
        <v>92</v>
      </c>
      <c r="D135" s="234" t="s">
        <v>246</v>
      </c>
      <c r="E135" s="235" t="s">
        <v>937</v>
      </c>
      <c r="F135" s="236" t="s">
        <v>938</v>
      </c>
      <c r="G135" s="237" t="s">
        <v>249</v>
      </c>
      <c r="H135" s="238">
        <v>1.8</v>
      </c>
      <c r="I135" s="239"/>
      <c r="J135" s="240">
        <f>ROUND(I135*H135,2)</f>
        <v>0</v>
      </c>
      <c r="K135" s="241"/>
      <c r="L135" s="46"/>
      <c r="M135" s="242" t="s">
        <v>1</v>
      </c>
      <c r="N135" s="243" t="s">
        <v>50</v>
      </c>
      <c r="O135" s="93"/>
      <c r="P135" s="244">
        <f>O135*H135</f>
        <v>0</v>
      </c>
      <c r="Q135" s="244">
        <v>0</v>
      </c>
      <c r="R135" s="244">
        <f>Q135*H135</f>
        <v>0</v>
      </c>
      <c r="S135" s="244">
        <v>0.255</v>
      </c>
      <c r="T135" s="245">
        <f>S135*H135</f>
        <v>0.459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6" t="s">
        <v>161</v>
      </c>
      <c r="AT135" s="246" t="s">
        <v>246</v>
      </c>
      <c r="AU135" s="246" t="s">
        <v>95</v>
      </c>
      <c r="AY135" s="18" t="s">
        <v>244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8" t="s">
        <v>92</v>
      </c>
      <c r="BK135" s="247">
        <f>ROUND(I135*H135,2)</f>
        <v>0</v>
      </c>
      <c r="BL135" s="18" t="s">
        <v>161</v>
      </c>
      <c r="BM135" s="246" t="s">
        <v>1773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1561</v>
      </c>
      <c r="F136" s="252" t="s">
        <v>1774</v>
      </c>
      <c r="G136" s="249"/>
      <c r="H136" s="253">
        <v>194.61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85</v>
      </c>
      <c r="AY136" s="259" t="s">
        <v>244</v>
      </c>
    </row>
    <row r="137" spans="1:51" s="14" customFormat="1" ht="12">
      <c r="A137" s="14"/>
      <c r="B137" s="260"/>
      <c r="C137" s="261"/>
      <c r="D137" s="250" t="s">
        <v>251</v>
      </c>
      <c r="E137" s="262" t="s">
        <v>1562</v>
      </c>
      <c r="F137" s="263" t="s">
        <v>253</v>
      </c>
      <c r="G137" s="261"/>
      <c r="H137" s="264">
        <v>194.61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251</v>
      </c>
      <c r="AU137" s="270" t="s">
        <v>95</v>
      </c>
      <c r="AV137" s="14" t="s">
        <v>118</v>
      </c>
      <c r="AW137" s="14" t="s">
        <v>42</v>
      </c>
      <c r="AX137" s="14" t="s">
        <v>85</v>
      </c>
      <c r="AY137" s="270" t="s">
        <v>244</v>
      </c>
    </row>
    <row r="138" spans="1:51" s="13" customFormat="1" ht="12">
      <c r="A138" s="13"/>
      <c r="B138" s="248"/>
      <c r="C138" s="249"/>
      <c r="D138" s="250" t="s">
        <v>251</v>
      </c>
      <c r="E138" s="251" t="s">
        <v>1745</v>
      </c>
      <c r="F138" s="252" t="s">
        <v>1775</v>
      </c>
      <c r="G138" s="249"/>
      <c r="H138" s="253">
        <v>18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251</v>
      </c>
      <c r="AU138" s="259" t="s">
        <v>95</v>
      </c>
      <c r="AV138" s="13" t="s">
        <v>95</v>
      </c>
      <c r="AW138" s="13" t="s">
        <v>42</v>
      </c>
      <c r="AX138" s="13" t="s">
        <v>85</v>
      </c>
      <c r="AY138" s="259" t="s">
        <v>244</v>
      </c>
    </row>
    <row r="139" spans="1:51" s="13" customFormat="1" ht="12">
      <c r="A139" s="13"/>
      <c r="B139" s="248"/>
      <c r="C139" s="249"/>
      <c r="D139" s="250" t="s">
        <v>251</v>
      </c>
      <c r="E139" s="251" t="s">
        <v>1746</v>
      </c>
      <c r="F139" s="252" t="s">
        <v>1776</v>
      </c>
      <c r="G139" s="249"/>
      <c r="H139" s="253">
        <v>1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251</v>
      </c>
      <c r="AU139" s="259" t="s">
        <v>95</v>
      </c>
      <c r="AV139" s="13" t="s">
        <v>95</v>
      </c>
      <c r="AW139" s="13" t="s">
        <v>42</v>
      </c>
      <c r="AX139" s="13" t="s">
        <v>85</v>
      </c>
      <c r="AY139" s="259" t="s">
        <v>244</v>
      </c>
    </row>
    <row r="140" spans="1:51" s="14" customFormat="1" ht="12">
      <c r="A140" s="14"/>
      <c r="B140" s="260"/>
      <c r="C140" s="261"/>
      <c r="D140" s="250" t="s">
        <v>251</v>
      </c>
      <c r="E140" s="262" t="s">
        <v>1747</v>
      </c>
      <c r="F140" s="263" t="s">
        <v>253</v>
      </c>
      <c r="G140" s="261"/>
      <c r="H140" s="264">
        <v>19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251</v>
      </c>
      <c r="AU140" s="270" t="s">
        <v>95</v>
      </c>
      <c r="AV140" s="14" t="s">
        <v>118</v>
      </c>
      <c r="AW140" s="14" t="s">
        <v>42</v>
      </c>
      <c r="AX140" s="14" t="s">
        <v>85</v>
      </c>
      <c r="AY140" s="27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1563</v>
      </c>
      <c r="F141" s="252" t="s">
        <v>1777</v>
      </c>
      <c r="G141" s="249"/>
      <c r="H141" s="253">
        <v>447.55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85</v>
      </c>
      <c r="AY141" s="259" t="s">
        <v>244</v>
      </c>
    </row>
    <row r="142" spans="1:51" s="14" customFormat="1" ht="12">
      <c r="A142" s="14"/>
      <c r="B142" s="260"/>
      <c r="C142" s="261"/>
      <c r="D142" s="250" t="s">
        <v>251</v>
      </c>
      <c r="E142" s="262" t="s">
        <v>1594</v>
      </c>
      <c r="F142" s="263" t="s">
        <v>253</v>
      </c>
      <c r="G142" s="261"/>
      <c r="H142" s="264">
        <v>447.55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251</v>
      </c>
      <c r="AU142" s="270" t="s">
        <v>95</v>
      </c>
      <c r="AV142" s="14" t="s">
        <v>118</v>
      </c>
      <c r="AW142" s="14" t="s">
        <v>42</v>
      </c>
      <c r="AX142" s="14" t="s">
        <v>85</v>
      </c>
      <c r="AY142" s="270" t="s">
        <v>244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1565</v>
      </c>
      <c r="F143" s="252" t="s">
        <v>1778</v>
      </c>
      <c r="G143" s="249"/>
      <c r="H143" s="253">
        <v>2.19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85</v>
      </c>
      <c r="AY143" s="259" t="s">
        <v>244</v>
      </c>
    </row>
    <row r="144" spans="1:51" s="14" customFormat="1" ht="12">
      <c r="A144" s="14"/>
      <c r="B144" s="260"/>
      <c r="C144" s="261"/>
      <c r="D144" s="250" t="s">
        <v>251</v>
      </c>
      <c r="E144" s="262" t="s">
        <v>1</v>
      </c>
      <c r="F144" s="263" t="s">
        <v>253</v>
      </c>
      <c r="G144" s="261"/>
      <c r="H144" s="264">
        <v>2.19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251</v>
      </c>
      <c r="AU144" s="270" t="s">
        <v>95</v>
      </c>
      <c r="AV144" s="14" t="s">
        <v>118</v>
      </c>
      <c r="AW144" s="14" t="s">
        <v>42</v>
      </c>
      <c r="AX144" s="14" t="s">
        <v>85</v>
      </c>
      <c r="AY144" s="270" t="s">
        <v>244</v>
      </c>
    </row>
    <row r="145" spans="1:51" s="13" customFormat="1" ht="12">
      <c r="A145" s="13"/>
      <c r="B145" s="248"/>
      <c r="C145" s="249"/>
      <c r="D145" s="250" t="s">
        <v>251</v>
      </c>
      <c r="E145" s="251" t="s">
        <v>1750</v>
      </c>
      <c r="F145" s="252" t="s">
        <v>1779</v>
      </c>
      <c r="G145" s="249"/>
      <c r="H145" s="253">
        <v>35.478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251</v>
      </c>
      <c r="AU145" s="259" t="s">
        <v>95</v>
      </c>
      <c r="AV145" s="13" t="s">
        <v>95</v>
      </c>
      <c r="AW145" s="13" t="s">
        <v>42</v>
      </c>
      <c r="AX145" s="13" t="s">
        <v>85</v>
      </c>
      <c r="AY145" s="259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1752</v>
      </c>
      <c r="F146" s="252" t="s">
        <v>1780</v>
      </c>
      <c r="G146" s="249"/>
      <c r="H146" s="253">
        <v>1.971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85</v>
      </c>
      <c r="AY146" s="259" t="s">
        <v>244</v>
      </c>
    </row>
    <row r="147" spans="1:51" s="14" customFormat="1" ht="12">
      <c r="A147" s="14"/>
      <c r="B147" s="260"/>
      <c r="C147" s="261"/>
      <c r="D147" s="250" t="s">
        <v>251</v>
      </c>
      <c r="E147" s="262" t="s">
        <v>1781</v>
      </c>
      <c r="F147" s="263" t="s">
        <v>253</v>
      </c>
      <c r="G147" s="261"/>
      <c r="H147" s="264">
        <v>37.449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251</v>
      </c>
      <c r="AU147" s="270" t="s">
        <v>95</v>
      </c>
      <c r="AV147" s="14" t="s">
        <v>118</v>
      </c>
      <c r="AW147" s="14" t="s">
        <v>42</v>
      </c>
      <c r="AX147" s="14" t="s">
        <v>85</v>
      </c>
      <c r="AY147" s="270" t="s">
        <v>244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1732</v>
      </c>
      <c r="F148" s="252" t="s">
        <v>1782</v>
      </c>
      <c r="G148" s="249"/>
      <c r="H148" s="253">
        <v>44.566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85</v>
      </c>
      <c r="AY148" s="259" t="s">
        <v>244</v>
      </c>
    </row>
    <row r="149" spans="1:51" s="14" customFormat="1" ht="12">
      <c r="A149" s="14"/>
      <c r="B149" s="260"/>
      <c r="C149" s="261"/>
      <c r="D149" s="250" t="s">
        <v>251</v>
      </c>
      <c r="E149" s="262" t="s">
        <v>1783</v>
      </c>
      <c r="F149" s="263" t="s">
        <v>253</v>
      </c>
      <c r="G149" s="261"/>
      <c r="H149" s="264">
        <v>44.566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251</v>
      </c>
      <c r="AU149" s="270" t="s">
        <v>95</v>
      </c>
      <c r="AV149" s="14" t="s">
        <v>118</v>
      </c>
      <c r="AW149" s="14" t="s">
        <v>42</v>
      </c>
      <c r="AX149" s="14" t="s">
        <v>85</v>
      </c>
      <c r="AY149" s="270" t="s">
        <v>244</v>
      </c>
    </row>
    <row r="150" spans="1:51" s="13" customFormat="1" ht="12">
      <c r="A150" s="13"/>
      <c r="B150" s="248"/>
      <c r="C150" s="249"/>
      <c r="D150" s="250" t="s">
        <v>251</v>
      </c>
      <c r="E150" s="251" t="s">
        <v>1737</v>
      </c>
      <c r="F150" s="252" t="s">
        <v>1784</v>
      </c>
      <c r="G150" s="249"/>
      <c r="H150" s="253">
        <v>15.86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251</v>
      </c>
      <c r="AU150" s="259" t="s">
        <v>95</v>
      </c>
      <c r="AV150" s="13" t="s">
        <v>95</v>
      </c>
      <c r="AW150" s="13" t="s">
        <v>42</v>
      </c>
      <c r="AX150" s="13" t="s">
        <v>85</v>
      </c>
      <c r="AY150" s="259" t="s">
        <v>244</v>
      </c>
    </row>
    <row r="151" spans="1:51" s="13" customFormat="1" ht="12">
      <c r="A151" s="13"/>
      <c r="B151" s="248"/>
      <c r="C151" s="249"/>
      <c r="D151" s="250" t="s">
        <v>251</v>
      </c>
      <c r="E151" s="251" t="s">
        <v>1567</v>
      </c>
      <c r="F151" s="252" t="s">
        <v>1785</v>
      </c>
      <c r="G151" s="249"/>
      <c r="H151" s="253">
        <v>25.785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251</v>
      </c>
      <c r="AU151" s="259" t="s">
        <v>95</v>
      </c>
      <c r="AV151" s="13" t="s">
        <v>95</v>
      </c>
      <c r="AW151" s="13" t="s">
        <v>42</v>
      </c>
      <c r="AX151" s="13" t="s">
        <v>85</v>
      </c>
      <c r="AY151" s="259" t="s">
        <v>244</v>
      </c>
    </row>
    <row r="152" spans="1:51" s="14" customFormat="1" ht="12">
      <c r="A152" s="14"/>
      <c r="B152" s="260"/>
      <c r="C152" s="261"/>
      <c r="D152" s="250" t="s">
        <v>251</v>
      </c>
      <c r="E152" s="262" t="s">
        <v>1</v>
      </c>
      <c r="F152" s="263" t="s">
        <v>253</v>
      </c>
      <c r="G152" s="261"/>
      <c r="H152" s="264">
        <v>41.645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0" t="s">
        <v>251</v>
      </c>
      <c r="AU152" s="270" t="s">
        <v>95</v>
      </c>
      <c r="AV152" s="14" t="s">
        <v>118</v>
      </c>
      <c r="AW152" s="14" t="s">
        <v>42</v>
      </c>
      <c r="AX152" s="14" t="s">
        <v>85</v>
      </c>
      <c r="AY152" s="270" t="s">
        <v>244</v>
      </c>
    </row>
    <row r="153" spans="1:51" s="13" customFormat="1" ht="12">
      <c r="A153" s="13"/>
      <c r="B153" s="248"/>
      <c r="C153" s="249"/>
      <c r="D153" s="250" t="s">
        <v>251</v>
      </c>
      <c r="E153" s="251" t="s">
        <v>1735</v>
      </c>
      <c r="F153" s="252" t="s">
        <v>1786</v>
      </c>
      <c r="G153" s="249"/>
      <c r="H153" s="253">
        <v>28.48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251</v>
      </c>
      <c r="AU153" s="259" t="s">
        <v>95</v>
      </c>
      <c r="AV153" s="13" t="s">
        <v>95</v>
      </c>
      <c r="AW153" s="13" t="s">
        <v>42</v>
      </c>
      <c r="AX153" s="13" t="s">
        <v>85</v>
      </c>
      <c r="AY153" s="259" t="s">
        <v>244</v>
      </c>
    </row>
    <row r="154" spans="1:51" s="13" customFormat="1" ht="12">
      <c r="A154" s="13"/>
      <c r="B154" s="248"/>
      <c r="C154" s="249"/>
      <c r="D154" s="250" t="s">
        <v>251</v>
      </c>
      <c r="E154" s="251" t="s">
        <v>933</v>
      </c>
      <c r="F154" s="252" t="s">
        <v>1787</v>
      </c>
      <c r="G154" s="249"/>
      <c r="H154" s="253">
        <v>1.8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251</v>
      </c>
      <c r="AU154" s="259" t="s">
        <v>95</v>
      </c>
      <c r="AV154" s="13" t="s">
        <v>95</v>
      </c>
      <c r="AW154" s="13" t="s">
        <v>42</v>
      </c>
      <c r="AX154" s="13" t="s">
        <v>92</v>
      </c>
      <c r="AY154" s="259" t="s">
        <v>244</v>
      </c>
    </row>
    <row r="155" spans="1:65" s="2" customFormat="1" ht="24.15" customHeight="1">
      <c r="A155" s="40"/>
      <c r="B155" s="41"/>
      <c r="C155" s="234" t="s">
        <v>95</v>
      </c>
      <c r="D155" s="234" t="s">
        <v>246</v>
      </c>
      <c r="E155" s="235" t="s">
        <v>1788</v>
      </c>
      <c r="F155" s="236" t="s">
        <v>1789</v>
      </c>
      <c r="G155" s="237" t="s">
        <v>249</v>
      </c>
      <c r="H155" s="238">
        <v>249.021</v>
      </c>
      <c r="I155" s="239"/>
      <c r="J155" s="240">
        <f>ROUND(I155*H155,2)</f>
        <v>0</v>
      </c>
      <c r="K155" s="241"/>
      <c r="L155" s="46"/>
      <c r="M155" s="242" t="s">
        <v>1</v>
      </c>
      <c r="N155" s="243" t="s">
        <v>50</v>
      </c>
      <c r="O155" s="93"/>
      <c r="P155" s="244">
        <f>O155*H155</f>
        <v>0</v>
      </c>
      <c r="Q155" s="244">
        <v>0</v>
      </c>
      <c r="R155" s="244">
        <f>Q155*H155</f>
        <v>0</v>
      </c>
      <c r="S155" s="244">
        <v>0.75</v>
      </c>
      <c r="T155" s="245">
        <f>S155*H155</f>
        <v>186.76575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6" t="s">
        <v>161</v>
      </c>
      <c r="AT155" s="246" t="s">
        <v>246</v>
      </c>
      <c r="AU155" s="246" t="s">
        <v>95</v>
      </c>
      <c r="AY155" s="18" t="s">
        <v>244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8" t="s">
        <v>92</v>
      </c>
      <c r="BK155" s="247">
        <f>ROUND(I155*H155,2)</f>
        <v>0</v>
      </c>
      <c r="BL155" s="18" t="s">
        <v>161</v>
      </c>
      <c r="BM155" s="246" t="s">
        <v>1790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150</v>
      </c>
      <c r="F156" s="252" t="s">
        <v>1791</v>
      </c>
      <c r="G156" s="249"/>
      <c r="H156" s="253">
        <v>249.021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92</v>
      </c>
      <c r="AY156" s="259" t="s">
        <v>244</v>
      </c>
    </row>
    <row r="157" spans="1:65" s="2" customFormat="1" ht="24.15" customHeight="1">
      <c r="A157" s="40"/>
      <c r="B157" s="41"/>
      <c r="C157" s="234" t="s">
        <v>118</v>
      </c>
      <c r="D157" s="234" t="s">
        <v>246</v>
      </c>
      <c r="E157" s="235" t="s">
        <v>955</v>
      </c>
      <c r="F157" s="236" t="s">
        <v>956</v>
      </c>
      <c r="G157" s="237" t="s">
        <v>249</v>
      </c>
      <c r="H157" s="238">
        <v>0.9</v>
      </c>
      <c r="I157" s="239"/>
      <c r="J157" s="240">
        <f>ROUND(I157*H157,2)</f>
        <v>0</v>
      </c>
      <c r="K157" s="241"/>
      <c r="L157" s="46"/>
      <c r="M157" s="242" t="s">
        <v>1</v>
      </c>
      <c r="N157" s="243" t="s">
        <v>50</v>
      </c>
      <c r="O157" s="93"/>
      <c r="P157" s="244">
        <f>O157*H157</f>
        <v>0</v>
      </c>
      <c r="Q157" s="244">
        <v>0</v>
      </c>
      <c r="R157" s="244">
        <f>Q157*H157</f>
        <v>0</v>
      </c>
      <c r="S157" s="244">
        <v>0.29</v>
      </c>
      <c r="T157" s="245">
        <f>S157*H157</f>
        <v>0.261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6" t="s">
        <v>161</v>
      </c>
      <c r="AT157" s="246" t="s">
        <v>246</v>
      </c>
      <c r="AU157" s="246" t="s">
        <v>95</v>
      </c>
      <c r="AY157" s="18" t="s">
        <v>244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8" t="s">
        <v>92</v>
      </c>
      <c r="BK157" s="247">
        <f>ROUND(I157*H157,2)</f>
        <v>0</v>
      </c>
      <c r="BL157" s="18" t="s">
        <v>161</v>
      </c>
      <c r="BM157" s="246" t="s">
        <v>1792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935</v>
      </c>
      <c r="F158" s="252" t="s">
        <v>1793</v>
      </c>
      <c r="G158" s="249"/>
      <c r="H158" s="253">
        <v>0.9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92</v>
      </c>
      <c r="AY158" s="259" t="s">
        <v>244</v>
      </c>
    </row>
    <row r="159" spans="1:65" s="2" customFormat="1" ht="24.15" customHeight="1">
      <c r="A159" s="40"/>
      <c r="B159" s="41"/>
      <c r="C159" s="234" t="s">
        <v>161</v>
      </c>
      <c r="D159" s="234" t="s">
        <v>246</v>
      </c>
      <c r="E159" s="235" t="s">
        <v>960</v>
      </c>
      <c r="F159" s="236" t="s">
        <v>961</v>
      </c>
      <c r="G159" s="237" t="s">
        <v>249</v>
      </c>
      <c r="H159" s="238">
        <v>249.021</v>
      </c>
      <c r="I159" s="239"/>
      <c r="J159" s="240">
        <f>ROUND(I159*H159,2)</f>
        <v>0</v>
      </c>
      <c r="K159" s="241"/>
      <c r="L159" s="46"/>
      <c r="M159" s="242" t="s">
        <v>1</v>
      </c>
      <c r="N159" s="243" t="s">
        <v>50</v>
      </c>
      <c r="O159" s="93"/>
      <c r="P159" s="244">
        <f>O159*H159</f>
        <v>0</v>
      </c>
      <c r="Q159" s="244">
        <v>0</v>
      </c>
      <c r="R159" s="244">
        <f>Q159*H159</f>
        <v>0</v>
      </c>
      <c r="S159" s="244">
        <v>0.45</v>
      </c>
      <c r="T159" s="245">
        <f>S159*H159</f>
        <v>112.05945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6" t="s">
        <v>161</v>
      </c>
      <c r="AT159" s="246" t="s">
        <v>246</v>
      </c>
      <c r="AU159" s="246" t="s">
        <v>95</v>
      </c>
      <c r="AY159" s="18" t="s">
        <v>244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8" t="s">
        <v>92</v>
      </c>
      <c r="BK159" s="247">
        <f>ROUND(I159*H159,2)</f>
        <v>0</v>
      </c>
      <c r="BL159" s="18" t="s">
        <v>161</v>
      </c>
      <c r="BM159" s="246" t="s">
        <v>1794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152</v>
      </c>
      <c r="F160" s="252" t="s">
        <v>150</v>
      </c>
      <c r="G160" s="249"/>
      <c r="H160" s="253">
        <v>249.021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92</v>
      </c>
      <c r="AY160" s="259" t="s">
        <v>244</v>
      </c>
    </row>
    <row r="161" spans="1:65" s="2" customFormat="1" ht="33" customHeight="1">
      <c r="A161" s="40"/>
      <c r="B161" s="41"/>
      <c r="C161" s="234" t="s">
        <v>278</v>
      </c>
      <c r="D161" s="234" t="s">
        <v>246</v>
      </c>
      <c r="E161" s="235" t="s">
        <v>269</v>
      </c>
      <c r="F161" s="236" t="s">
        <v>270</v>
      </c>
      <c r="G161" s="237" t="s">
        <v>249</v>
      </c>
      <c r="H161" s="238">
        <v>258.979</v>
      </c>
      <c r="I161" s="239"/>
      <c r="J161" s="240">
        <f>ROUND(I161*H161,2)</f>
        <v>0</v>
      </c>
      <c r="K161" s="241"/>
      <c r="L161" s="46"/>
      <c r="M161" s="242" t="s">
        <v>1</v>
      </c>
      <c r="N161" s="243" t="s">
        <v>50</v>
      </c>
      <c r="O161" s="93"/>
      <c r="P161" s="244">
        <f>O161*H161</f>
        <v>0</v>
      </c>
      <c r="Q161" s="244">
        <v>9E-05</v>
      </c>
      <c r="R161" s="244">
        <f>Q161*H161</f>
        <v>0.02330811</v>
      </c>
      <c r="S161" s="244">
        <v>0.115</v>
      </c>
      <c r="T161" s="245">
        <f>S161*H161</f>
        <v>29.782585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6" t="s">
        <v>161</v>
      </c>
      <c r="AT161" s="246" t="s">
        <v>246</v>
      </c>
      <c r="AU161" s="246" t="s">
        <v>95</v>
      </c>
      <c r="AY161" s="18" t="s">
        <v>244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8" t="s">
        <v>92</v>
      </c>
      <c r="BK161" s="247">
        <f>ROUND(I161*H161,2)</f>
        <v>0</v>
      </c>
      <c r="BL161" s="18" t="s">
        <v>161</v>
      </c>
      <c r="BM161" s="246" t="s">
        <v>1795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154</v>
      </c>
      <c r="F162" s="252" t="s">
        <v>1796</v>
      </c>
      <c r="G162" s="249"/>
      <c r="H162" s="253">
        <v>258.979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92</v>
      </c>
      <c r="AY162" s="259" t="s">
        <v>244</v>
      </c>
    </row>
    <row r="163" spans="1:65" s="2" customFormat="1" ht="16.5" customHeight="1">
      <c r="A163" s="40"/>
      <c r="B163" s="41"/>
      <c r="C163" s="234" t="s">
        <v>284</v>
      </c>
      <c r="D163" s="234" t="s">
        <v>246</v>
      </c>
      <c r="E163" s="235" t="s">
        <v>965</v>
      </c>
      <c r="F163" s="236" t="s">
        <v>966</v>
      </c>
      <c r="G163" s="237" t="s">
        <v>275</v>
      </c>
      <c r="H163" s="238">
        <v>1.9</v>
      </c>
      <c r="I163" s="239"/>
      <c r="J163" s="240">
        <f>ROUND(I163*H163,2)</f>
        <v>0</v>
      </c>
      <c r="K163" s="241"/>
      <c r="L163" s="46"/>
      <c r="M163" s="242" t="s">
        <v>1</v>
      </c>
      <c r="N163" s="243" t="s">
        <v>50</v>
      </c>
      <c r="O163" s="93"/>
      <c r="P163" s="244">
        <f>O163*H163</f>
        <v>0</v>
      </c>
      <c r="Q163" s="244">
        <v>0</v>
      </c>
      <c r="R163" s="244">
        <f>Q163*H163</f>
        <v>0</v>
      </c>
      <c r="S163" s="244">
        <v>0.205</v>
      </c>
      <c r="T163" s="245">
        <f>S163*H163</f>
        <v>0.38949999999999996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6" t="s">
        <v>161</v>
      </c>
      <c r="AT163" s="246" t="s">
        <v>246</v>
      </c>
      <c r="AU163" s="246" t="s">
        <v>95</v>
      </c>
      <c r="AY163" s="18" t="s">
        <v>244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8" t="s">
        <v>92</v>
      </c>
      <c r="BK163" s="247">
        <f>ROUND(I163*H163,2)</f>
        <v>0</v>
      </c>
      <c r="BL163" s="18" t="s">
        <v>161</v>
      </c>
      <c r="BM163" s="246" t="s">
        <v>1797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156</v>
      </c>
      <c r="F164" s="252" t="s">
        <v>1798</v>
      </c>
      <c r="G164" s="249"/>
      <c r="H164" s="253">
        <v>1.9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92</v>
      </c>
      <c r="AY164" s="259" t="s">
        <v>244</v>
      </c>
    </row>
    <row r="165" spans="1:65" s="2" customFormat="1" ht="24.15" customHeight="1">
      <c r="A165" s="40"/>
      <c r="B165" s="41"/>
      <c r="C165" s="234" t="s">
        <v>290</v>
      </c>
      <c r="D165" s="234" t="s">
        <v>246</v>
      </c>
      <c r="E165" s="235" t="s">
        <v>279</v>
      </c>
      <c r="F165" s="236" t="s">
        <v>280</v>
      </c>
      <c r="G165" s="237" t="s">
        <v>281</v>
      </c>
      <c r="H165" s="238">
        <v>311.376</v>
      </c>
      <c r="I165" s="239"/>
      <c r="J165" s="240">
        <f>ROUND(I165*H165,2)</f>
        <v>0</v>
      </c>
      <c r="K165" s="241"/>
      <c r="L165" s="46"/>
      <c r="M165" s="242" t="s">
        <v>1</v>
      </c>
      <c r="N165" s="243" t="s">
        <v>50</v>
      </c>
      <c r="O165" s="93"/>
      <c r="P165" s="244">
        <f>O165*H165</f>
        <v>0</v>
      </c>
      <c r="Q165" s="244">
        <v>3E-05</v>
      </c>
      <c r="R165" s="244">
        <f>Q165*H165</f>
        <v>0.009341279999999999</v>
      </c>
      <c r="S165" s="244">
        <v>0</v>
      </c>
      <c r="T165" s="24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6" t="s">
        <v>161</v>
      </c>
      <c r="AT165" s="246" t="s">
        <v>246</v>
      </c>
      <c r="AU165" s="246" t="s">
        <v>95</v>
      </c>
      <c r="AY165" s="18" t="s">
        <v>244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8" t="s">
        <v>92</v>
      </c>
      <c r="BK165" s="247">
        <f>ROUND(I165*H165,2)</f>
        <v>0</v>
      </c>
      <c r="BL165" s="18" t="s">
        <v>161</v>
      </c>
      <c r="BM165" s="246" t="s">
        <v>1799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</v>
      </c>
      <c r="F166" s="252" t="s">
        <v>1602</v>
      </c>
      <c r="G166" s="249"/>
      <c r="H166" s="253">
        <v>311.376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92</v>
      </c>
      <c r="AY166" s="259" t="s">
        <v>244</v>
      </c>
    </row>
    <row r="167" spans="1:65" s="2" customFormat="1" ht="24.15" customHeight="1">
      <c r="A167" s="40"/>
      <c r="B167" s="41"/>
      <c r="C167" s="234" t="s">
        <v>295</v>
      </c>
      <c r="D167" s="234" t="s">
        <v>246</v>
      </c>
      <c r="E167" s="235" t="s">
        <v>285</v>
      </c>
      <c r="F167" s="236" t="s">
        <v>286</v>
      </c>
      <c r="G167" s="237" t="s">
        <v>287</v>
      </c>
      <c r="H167" s="238">
        <v>38.922</v>
      </c>
      <c r="I167" s="239"/>
      <c r="J167" s="240">
        <f>ROUND(I167*H167,2)</f>
        <v>0</v>
      </c>
      <c r="K167" s="241"/>
      <c r="L167" s="46"/>
      <c r="M167" s="242" t="s">
        <v>1</v>
      </c>
      <c r="N167" s="243" t="s">
        <v>50</v>
      </c>
      <c r="O167" s="93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6" t="s">
        <v>161</v>
      </c>
      <c r="AT167" s="246" t="s">
        <v>246</v>
      </c>
      <c r="AU167" s="246" t="s">
        <v>95</v>
      </c>
      <c r="AY167" s="18" t="s">
        <v>244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8" t="s">
        <v>92</v>
      </c>
      <c r="BK167" s="247">
        <f>ROUND(I167*H167,2)</f>
        <v>0</v>
      </c>
      <c r="BL167" s="18" t="s">
        <v>161</v>
      </c>
      <c r="BM167" s="246" t="s">
        <v>1800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</v>
      </c>
      <c r="F168" s="252" t="s">
        <v>1604</v>
      </c>
      <c r="G168" s="249"/>
      <c r="H168" s="253">
        <v>38.922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92</v>
      </c>
      <c r="AY168" s="259" t="s">
        <v>244</v>
      </c>
    </row>
    <row r="169" spans="1:65" s="2" customFormat="1" ht="16.5" customHeight="1">
      <c r="A169" s="40"/>
      <c r="B169" s="41"/>
      <c r="C169" s="234" t="s">
        <v>300</v>
      </c>
      <c r="D169" s="234" t="s">
        <v>246</v>
      </c>
      <c r="E169" s="235" t="s">
        <v>291</v>
      </c>
      <c r="F169" s="236" t="s">
        <v>292</v>
      </c>
      <c r="G169" s="237" t="s">
        <v>275</v>
      </c>
      <c r="H169" s="238">
        <v>32.55</v>
      </c>
      <c r="I169" s="239"/>
      <c r="J169" s="240">
        <f>ROUND(I169*H169,2)</f>
        <v>0</v>
      </c>
      <c r="K169" s="241"/>
      <c r="L169" s="46"/>
      <c r="M169" s="242" t="s">
        <v>1</v>
      </c>
      <c r="N169" s="243" t="s">
        <v>50</v>
      </c>
      <c r="O169" s="93"/>
      <c r="P169" s="244">
        <f>O169*H169</f>
        <v>0</v>
      </c>
      <c r="Q169" s="244">
        <v>0.0369</v>
      </c>
      <c r="R169" s="244">
        <f>Q169*H169</f>
        <v>1.201095</v>
      </c>
      <c r="S169" s="244">
        <v>0</v>
      </c>
      <c r="T169" s="24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6" t="s">
        <v>161</v>
      </c>
      <c r="AT169" s="246" t="s">
        <v>246</v>
      </c>
      <c r="AU169" s="246" t="s">
        <v>95</v>
      </c>
      <c r="AY169" s="18" t="s">
        <v>244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8" t="s">
        <v>92</v>
      </c>
      <c r="BK169" s="247">
        <f>ROUND(I169*H169,2)</f>
        <v>0</v>
      </c>
      <c r="BL169" s="18" t="s">
        <v>161</v>
      </c>
      <c r="BM169" s="246" t="s">
        <v>1801</v>
      </c>
    </row>
    <row r="170" spans="1:51" s="13" customFormat="1" ht="12">
      <c r="A170" s="13"/>
      <c r="B170" s="248"/>
      <c r="C170" s="249"/>
      <c r="D170" s="250" t="s">
        <v>251</v>
      </c>
      <c r="E170" s="251" t="s">
        <v>158</v>
      </c>
      <c r="F170" s="252" t="s">
        <v>1802</v>
      </c>
      <c r="G170" s="249"/>
      <c r="H170" s="253">
        <v>32.55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251</v>
      </c>
      <c r="AU170" s="259" t="s">
        <v>95</v>
      </c>
      <c r="AV170" s="13" t="s">
        <v>95</v>
      </c>
      <c r="AW170" s="13" t="s">
        <v>42</v>
      </c>
      <c r="AX170" s="13" t="s">
        <v>92</v>
      </c>
      <c r="AY170" s="259" t="s">
        <v>244</v>
      </c>
    </row>
    <row r="171" spans="1:65" s="2" customFormat="1" ht="24.15" customHeight="1">
      <c r="A171" s="40"/>
      <c r="B171" s="41"/>
      <c r="C171" s="234" t="s">
        <v>309</v>
      </c>
      <c r="D171" s="234" t="s">
        <v>246</v>
      </c>
      <c r="E171" s="235" t="s">
        <v>296</v>
      </c>
      <c r="F171" s="236" t="s">
        <v>297</v>
      </c>
      <c r="G171" s="237" t="s">
        <v>275</v>
      </c>
      <c r="H171" s="238">
        <v>3.15</v>
      </c>
      <c r="I171" s="239"/>
      <c r="J171" s="240">
        <f>ROUND(I171*H171,2)</f>
        <v>0</v>
      </c>
      <c r="K171" s="241"/>
      <c r="L171" s="46"/>
      <c r="M171" s="242" t="s">
        <v>1</v>
      </c>
      <c r="N171" s="243" t="s">
        <v>50</v>
      </c>
      <c r="O171" s="93"/>
      <c r="P171" s="244">
        <f>O171*H171</f>
        <v>0</v>
      </c>
      <c r="Q171" s="244">
        <v>0.0369</v>
      </c>
      <c r="R171" s="244">
        <f>Q171*H171</f>
        <v>0.116235</v>
      </c>
      <c r="S171" s="244">
        <v>0</v>
      </c>
      <c r="T171" s="24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6" t="s">
        <v>161</v>
      </c>
      <c r="AT171" s="246" t="s">
        <v>246</v>
      </c>
      <c r="AU171" s="246" t="s">
        <v>95</v>
      </c>
      <c r="AY171" s="18" t="s">
        <v>244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8" t="s">
        <v>92</v>
      </c>
      <c r="BK171" s="247">
        <f>ROUND(I171*H171,2)</f>
        <v>0</v>
      </c>
      <c r="BL171" s="18" t="s">
        <v>161</v>
      </c>
      <c r="BM171" s="246" t="s">
        <v>1803</v>
      </c>
    </row>
    <row r="172" spans="1:51" s="13" customFormat="1" ht="12">
      <c r="A172" s="13"/>
      <c r="B172" s="248"/>
      <c r="C172" s="249"/>
      <c r="D172" s="250" t="s">
        <v>251</v>
      </c>
      <c r="E172" s="251" t="s">
        <v>160</v>
      </c>
      <c r="F172" s="252" t="s">
        <v>1804</v>
      </c>
      <c r="G172" s="249"/>
      <c r="H172" s="253">
        <v>3.15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251</v>
      </c>
      <c r="AU172" s="259" t="s">
        <v>95</v>
      </c>
      <c r="AV172" s="13" t="s">
        <v>95</v>
      </c>
      <c r="AW172" s="13" t="s">
        <v>42</v>
      </c>
      <c r="AX172" s="13" t="s">
        <v>92</v>
      </c>
      <c r="AY172" s="259" t="s">
        <v>244</v>
      </c>
    </row>
    <row r="173" spans="1:65" s="2" customFormat="1" ht="33" customHeight="1">
      <c r="A173" s="40"/>
      <c r="B173" s="41"/>
      <c r="C173" s="234" t="s">
        <v>313</v>
      </c>
      <c r="D173" s="234" t="s">
        <v>246</v>
      </c>
      <c r="E173" s="235" t="s">
        <v>1805</v>
      </c>
      <c r="F173" s="236" t="s">
        <v>1806</v>
      </c>
      <c r="G173" s="237" t="s">
        <v>303</v>
      </c>
      <c r="H173" s="238">
        <v>179.882</v>
      </c>
      <c r="I173" s="239"/>
      <c r="J173" s="240">
        <f>ROUND(I173*H173,2)</f>
        <v>0</v>
      </c>
      <c r="K173" s="241"/>
      <c r="L173" s="46"/>
      <c r="M173" s="242" t="s">
        <v>1</v>
      </c>
      <c r="N173" s="243" t="s">
        <v>50</v>
      </c>
      <c r="O173" s="93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6" t="s">
        <v>161</v>
      </c>
      <c r="AT173" s="246" t="s">
        <v>246</v>
      </c>
      <c r="AU173" s="246" t="s">
        <v>95</v>
      </c>
      <c r="AY173" s="18" t="s">
        <v>244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8" t="s">
        <v>92</v>
      </c>
      <c r="BK173" s="247">
        <f>ROUND(I173*H173,2)</f>
        <v>0</v>
      </c>
      <c r="BL173" s="18" t="s">
        <v>161</v>
      </c>
      <c r="BM173" s="246" t="s">
        <v>1807</v>
      </c>
    </row>
    <row r="174" spans="1:51" s="13" customFormat="1" ht="12">
      <c r="A174" s="13"/>
      <c r="B174" s="248"/>
      <c r="C174" s="249"/>
      <c r="D174" s="250" t="s">
        <v>251</v>
      </c>
      <c r="E174" s="251" t="s">
        <v>972</v>
      </c>
      <c r="F174" s="252" t="s">
        <v>1808</v>
      </c>
      <c r="G174" s="249"/>
      <c r="H174" s="253">
        <v>399.681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251</v>
      </c>
      <c r="AU174" s="259" t="s">
        <v>95</v>
      </c>
      <c r="AV174" s="13" t="s">
        <v>95</v>
      </c>
      <c r="AW174" s="13" t="s">
        <v>42</v>
      </c>
      <c r="AX174" s="13" t="s">
        <v>85</v>
      </c>
      <c r="AY174" s="259" t="s">
        <v>244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976</v>
      </c>
      <c r="F175" s="252" t="s">
        <v>1809</v>
      </c>
      <c r="G175" s="249"/>
      <c r="H175" s="253">
        <v>1.728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85</v>
      </c>
      <c r="AY175" s="259" t="s">
        <v>244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1</v>
      </c>
      <c r="F176" s="252" t="s">
        <v>1810</v>
      </c>
      <c r="G176" s="249"/>
      <c r="H176" s="253">
        <v>-15.86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85</v>
      </c>
      <c r="AY176" s="259" t="s">
        <v>244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1</v>
      </c>
      <c r="F177" s="252" t="s">
        <v>1609</v>
      </c>
      <c r="G177" s="249"/>
      <c r="H177" s="253">
        <v>-25.785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85</v>
      </c>
      <c r="AY177" s="259" t="s">
        <v>244</v>
      </c>
    </row>
    <row r="178" spans="1:51" s="14" customFormat="1" ht="12">
      <c r="A178" s="14"/>
      <c r="B178" s="260"/>
      <c r="C178" s="261"/>
      <c r="D178" s="250" t="s">
        <v>251</v>
      </c>
      <c r="E178" s="262" t="s">
        <v>162</v>
      </c>
      <c r="F178" s="263" t="s">
        <v>253</v>
      </c>
      <c r="G178" s="261"/>
      <c r="H178" s="264">
        <v>359.764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251</v>
      </c>
      <c r="AU178" s="270" t="s">
        <v>95</v>
      </c>
      <c r="AV178" s="14" t="s">
        <v>118</v>
      </c>
      <c r="AW178" s="14" t="s">
        <v>42</v>
      </c>
      <c r="AX178" s="14" t="s">
        <v>85</v>
      </c>
      <c r="AY178" s="270" t="s">
        <v>244</v>
      </c>
    </row>
    <row r="179" spans="1:51" s="13" customFormat="1" ht="12">
      <c r="A179" s="13"/>
      <c r="B179" s="248"/>
      <c r="C179" s="249"/>
      <c r="D179" s="250" t="s">
        <v>251</v>
      </c>
      <c r="E179" s="251" t="s">
        <v>164</v>
      </c>
      <c r="F179" s="252" t="s">
        <v>1610</v>
      </c>
      <c r="G179" s="249"/>
      <c r="H179" s="253">
        <v>0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251</v>
      </c>
      <c r="AU179" s="259" t="s">
        <v>95</v>
      </c>
      <c r="AV179" s="13" t="s">
        <v>95</v>
      </c>
      <c r="AW179" s="13" t="s">
        <v>42</v>
      </c>
      <c r="AX179" s="13" t="s">
        <v>85</v>
      </c>
      <c r="AY179" s="259" t="s">
        <v>244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165</v>
      </c>
      <c r="F180" s="252" t="s">
        <v>307</v>
      </c>
      <c r="G180" s="249"/>
      <c r="H180" s="253">
        <v>359.764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85</v>
      </c>
      <c r="AY180" s="259" t="s">
        <v>244</v>
      </c>
    </row>
    <row r="181" spans="1:51" s="13" customFormat="1" ht="12">
      <c r="A181" s="13"/>
      <c r="B181" s="248"/>
      <c r="C181" s="249"/>
      <c r="D181" s="250" t="s">
        <v>251</v>
      </c>
      <c r="E181" s="251" t="s">
        <v>166</v>
      </c>
      <c r="F181" s="252" t="s">
        <v>308</v>
      </c>
      <c r="G181" s="249"/>
      <c r="H181" s="253">
        <v>179.882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251</v>
      </c>
      <c r="AU181" s="259" t="s">
        <v>95</v>
      </c>
      <c r="AV181" s="13" t="s">
        <v>95</v>
      </c>
      <c r="AW181" s="13" t="s">
        <v>42</v>
      </c>
      <c r="AX181" s="13" t="s">
        <v>92</v>
      </c>
      <c r="AY181" s="259" t="s">
        <v>244</v>
      </c>
    </row>
    <row r="182" spans="1:65" s="2" customFormat="1" ht="33" customHeight="1">
      <c r="A182" s="40"/>
      <c r="B182" s="41"/>
      <c r="C182" s="234" t="s">
        <v>321</v>
      </c>
      <c r="D182" s="234" t="s">
        <v>246</v>
      </c>
      <c r="E182" s="235" t="s">
        <v>1111</v>
      </c>
      <c r="F182" s="236" t="s">
        <v>1112</v>
      </c>
      <c r="G182" s="237" t="s">
        <v>303</v>
      </c>
      <c r="H182" s="238">
        <v>179.882</v>
      </c>
      <c r="I182" s="239"/>
      <c r="J182" s="240">
        <f>ROUND(I182*H182,2)</f>
        <v>0</v>
      </c>
      <c r="K182" s="241"/>
      <c r="L182" s="46"/>
      <c r="M182" s="242" t="s">
        <v>1</v>
      </c>
      <c r="N182" s="243" t="s">
        <v>50</v>
      </c>
      <c r="O182" s="93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6" t="s">
        <v>161</v>
      </c>
      <c r="AT182" s="246" t="s">
        <v>246</v>
      </c>
      <c r="AU182" s="246" t="s">
        <v>95</v>
      </c>
      <c r="AY182" s="18" t="s">
        <v>244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8" t="s">
        <v>92</v>
      </c>
      <c r="BK182" s="247">
        <f>ROUND(I182*H182,2)</f>
        <v>0</v>
      </c>
      <c r="BL182" s="18" t="s">
        <v>161</v>
      </c>
      <c r="BM182" s="246" t="s">
        <v>1811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168</v>
      </c>
      <c r="F183" s="252" t="s">
        <v>308</v>
      </c>
      <c r="G183" s="249"/>
      <c r="H183" s="253">
        <v>179.882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92</v>
      </c>
      <c r="AY183" s="259" t="s">
        <v>244</v>
      </c>
    </row>
    <row r="184" spans="1:65" s="2" customFormat="1" ht="24.15" customHeight="1">
      <c r="A184" s="40"/>
      <c r="B184" s="41"/>
      <c r="C184" s="234" t="s">
        <v>329</v>
      </c>
      <c r="D184" s="234" t="s">
        <v>246</v>
      </c>
      <c r="E184" s="235" t="s">
        <v>314</v>
      </c>
      <c r="F184" s="236" t="s">
        <v>315</v>
      </c>
      <c r="G184" s="237" t="s">
        <v>303</v>
      </c>
      <c r="H184" s="238">
        <v>52.857</v>
      </c>
      <c r="I184" s="239"/>
      <c r="J184" s="240">
        <f>ROUND(I184*H184,2)</f>
        <v>0</v>
      </c>
      <c r="K184" s="241"/>
      <c r="L184" s="46"/>
      <c r="M184" s="242" t="s">
        <v>1</v>
      </c>
      <c r="N184" s="243" t="s">
        <v>50</v>
      </c>
      <c r="O184" s="93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6" t="s">
        <v>161</v>
      </c>
      <c r="AT184" s="246" t="s">
        <v>246</v>
      </c>
      <c r="AU184" s="246" t="s">
        <v>95</v>
      </c>
      <c r="AY184" s="18" t="s">
        <v>244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8" t="s">
        <v>92</v>
      </c>
      <c r="BK184" s="247">
        <f>ROUND(I184*H184,2)</f>
        <v>0</v>
      </c>
      <c r="BL184" s="18" t="s">
        <v>161</v>
      </c>
      <c r="BM184" s="246" t="s">
        <v>1812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</v>
      </c>
      <c r="F185" s="252" t="s">
        <v>317</v>
      </c>
      <c r="G185" s="249"/>
      <c r="H185" s="253">
        <v>39.06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85</v>
      </c>
      <c r="AY185" s="259" t="s">
        <v>244</v>
      </c>
    </row>
    <row r="186" spans="1:51" s="15" customFormat="1" ht="12">
      <c r="A186" s="15"/>
      <c r="B186" s="271"/>
      <c r="C186" s="272"/>
      <c r="D186" s="250" t="s">
        <v>251</v>
      </c>
      <c r="E186" s="273" t="s">
        <v>1</v>
      </c>
      <c r="F186" s="274" t="s">
        <v>318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0" t="s">
        <v>251</v>
      </c>
      <c r="AU186" s="280" t="s">
        <v>95</v>
      </c>
      <c r="AV186" s="15" t="s">
        <v>92</v>
      </c>
      <c r="AW186" s="15" t="s">
        <v>42</v>
      </c>
      <c r="AX186" s="15" t="s">
        <v>85</v>
      </c>
      <c r="AY186" s="280" t="s">
        <v>244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</v>
      </c>
      <c r="F187" s="252" t="s">
        <v>1813</v>
      </c>
      <c r="G187" s="249"/>
      <c r="H187" s="253">
        <v>13.797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85</v>
      </c>
      <c r="AY187" s="259" t="s">
        <v>244</v>
      </c>
    </row>
    <row r="188" spans="1:51" s="16" customFormat="1" ht="12">
      <c r="A188" s="16"/>
      <c r="B188" s="281"/>
      <c r="C188" s="282"/>
      <c r="D188" s="250" t="s">
        <v>251</v>
      </c>
      <c r="E188" s="283" t="s">
        <v>1</v>
      </c>
      <c r="F188" s="284" t="s">
        <v>320</v>
      </c>
      <c r="G188" s="282"/>
      <c r="H188" s="285">
        <v>52.857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91" t="s">
        <v>251</v>
      </c>
      <c r="AU188" s="291" t="s">
        <v>95</v>
      </c>
      <c r="AV188" s="16" t="s">
        <v>161</v>
      </c>
      <c r="AW188" s="16" t="s">
        <v>42</v>
      </c>
      <c r="AX188" s="16" t="s">
        <v>92</v>
      </c>
      <c r="AY188" s="291" t="s">
        <v>244</v>
      </c>
    </row>
    <row r="189" spans="1:65" s="2" customFormat="1" ht="21.75" customHeight="1">
      <c r="A189" s="40"/>
      <c r="B189" s="41"/>
      <c r="C189" s="234" t="s">
        <v>334</v>
      </c>
      <c r="D189" s="234" t="s">
        <v>246</v>
      </c>
      <c r="E189" s="235" t="s">
        <v>330</v>
      </c>
      <c r="F189" s="236" t="s">
        <v>331</v>
      </c>
      <c r="G189" s="237" t="s">
        <v>249</v>
      </c>
      <c r="H189" s="238">
        <v>935.612</v>
      </c>
      <c r="I189" s="239"/>
      <c r="J189" s="240">
        <f>ROUND(I189*H189,2)</f>
        <v>0</v>
      </c>
      <c r="K189" s="241"/>
      <c r="L189" s="46"/>
      <c r="M189" s="242" t="s">
        <v>1</v>
      </c>
      <c r="N189" s="243" t="s">
        <v>50</v>
      </c>
      <c r="O189" s="93"/>
      <c r="P189" s="244">
        <f>O189*H189</f>
        <v>0</v>
      </c>
      <c r="Q189" s="244">
        <v>0.00058</v>
      </c>
      <c r="R189" s="244">
        <f>Q189*H189</f>
        <v>0.54265496</v>
      </c>
      <c r="S189" s="244">
        <v>0</v>
      </c>
      <c r="T189" s="24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6" t="s">
        <v>161</v>
      </c>
      <c r="AT189" s="246" t="s">
        <v>246</v>
      </c>
      <c r="AU189" s="246" t="s">
        <v>95</v>
      </c>
      <c r="AY189" s="18" t="s">
        <v>244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8" t="s">
        <v>92</v>
      </c>
      <c r="BK189" s="247">
        <f>ROUND(I189*H189,2)</f>
        <v>0</v>
      </c>
      <c r="BL189" s="18" t="s">
        <v>161</v>
      </c>
      <c r="BM189" s="246" t="s">
        <v>1814</v>
      </c>
    </row>
    <row r="190" spans="1:51" s="13" customFormat="1" ht="12">
      <c r="A190" s="13"/>
      <c r="B190" s="248"/>
      <c r="C190" s="249"/>
      <c r="D190" s="250" t="s">
        <v>251</v>
      </c>
      <c r="E190" s="251" t="s">
        <v>169</v>
      </c>
      <c r="F190" s="252" t="s">
        <v>1815</v>
      </c>
      <c r="G190" s="249"/>
      <c r="H190" s="253">
        <v>935.612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251</v>
      </c>
      <c r="AU190" s="259" t="s">
        <v>95</v>
      </c>
      <c r="AV190" s="13" t="s">
        <v>95</v>
      </c>
      <c r="AW190" s="13" t="s">
        <v>42</v>
      </c>
      <c r="AX190" s="13" t="s">
        <v>92</v>
      </c>
      <c r="AY190" s="259" t="s">
        <v>244</v>
      </c>
    </row>
    <row r="191" spans="1:65" s="2" customFormat="1" ht="21.75" customHeight="1">
      <c r="A191" s="40"/>
      <c r="B191" s="41"/>
      <c r="C191" s="234" t="s">
        <v>8</v>
      </c>
      <c r="D191" s="234" t="s">
        <v>246</v>
      </c>
      <c r="E191" s="235" t="s">
        <v>335</v>
      </c>
      <c r="F191" s="236" t="s">
        <v>336</v>
      </c>
      <c r="G191" s="237" t="s">
        <v>249</v>
      </c>
      <c r="H191" s="238">
        <v>935.612</v>
      </c>
      <c r="I191" s="239"/>
      <c r="J191" s="240">
        <f>ROUND(I191*H191,2)</f>
        <v>0</v>
      </c>
      <c r="K191" s="241"/>
      <c r="L191" s="46"/>
      <c r="M191" s="242" t="s">
        <v>1</v>
      </c>
      <c r="N191" s="243" t="s">
        <v>50</v>
      </c>
      <c r="O191" s="93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6" t="s">
        <v>161</v>
      </c>
      <c r="AT191" s="246" t="s">
        <v>246</v>
      </c>
      <c r="AU191" s="246" t="s">
        <v>95</v>
      </c>
      <c r="AY191" s="18" t="s">
        <v>244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8" t="s">
        <v>92</v>
      </c>
      <c r="BK191" s="247">
        <f>ROUND(I191*H191,2)</f>
        <v>0</v>
      </c>
      <c r="BL191" s="18" t="s">
        <v>161</v>
      </c>
      <c r="BM191" s="246" t="s">
        <v>1816</v>
      </c>
    </row>
    <row r="192" spans="1:51" s="13" customFormat="1" ht="12">
      <c r="A192" s="13"/>
      <c r="B192" s="248"/>
      <c r="C192" s="249"/>
      <c r="D192" s="250" t="s">
        <v>251</v>
      </c>
      <c r="E192" s="251" t="s">
        <v>1</v>
      </c>
      <c r="F192" s="252" t="s">
        <v>169</v>
      </c>
      <c r="G192" s="249"/>
      <c r="H192" s="253">
        <v>935.612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251</v>
      </c>
      <c r="AU192" s="259" t="s">
        <v>95</v>
      </c>
      <c r="AV192" s="13" t="s">
        <v>95</v>
      </c>
      <c r="AW192" s="13" t="s">
        <v>42</v>
      </c>
      <c r="AX192" s="13" t="s">
        <v>92</v>
      </c>
      <c r="AY192" s="259" t="s">
        <v>244</v>
      </c>
    </row>
    <row r="193" spans="1:65" s="2" customFormat="1" ht="37.8" customHeight="1">
      <c r="A193" s="40"/>
      <c r="B193" s="41"/>
      <c r="C193" s="234" t="s">
        <v>159</v>
      </c>
      <c r="D193" s="234" t="s">
        <v>246</v>
      </c>
      <c r="E193" s="235" t="s">
        <v>338</v>
      </c>
      <c r="F193" s="236" t="s">
        <v>339</v>
      </c>
      <c r="G193" s="237" t="s">
        <v>303</v>
      </c>
      <c r="H193" s="238">
        <v>179.882</v>
      </c>
      <c r="I193" s="239"/>
      <c r="J193" s="240">
        <f>ROUND(I193*H193,2)</f>
        <v>0</v>
      </c>
      <c r="K193" s="241"/>
      <c r="L193" s="46"/>
      <c r="M193" s="242" t="s">
        <v>1</v>
      </c>
      <c r="N193" s="243" t="s">
        <v>50</v>
      </c>
      <c r="O193" s="93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6" t="s">
        <v>161</v>
      </c>
      <c r="AT193" s="246" t="s">
        <v>246</v>
      </c>
      <c r="AU193" s="246" t="s">
        <v>95</v>
      </c>
      <c r="AY193" s="18" t="s">
        <v>244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8" t="s">
        <v>92</v>
      </c>
      <c r="BK193" s="247">
        <f>ROUND(I193*H193,2)</f>
        <v>0</v>
      </c>
      <c r="BL193" s="18" t="s">
        <v>161</v>
      </c>
      <c r="BM193" s="246" t="s">
        <v>1817</v>
      </c>
    </row>
    <row r="194" spans="1:51" s="15" customFormat="1" ht="12">
      <c r="A194" s="15"/>
      <c r="B194" s="271"/>
      <c r="C194" s="272"/>
      <c r="D194" s="250" t="s">
        <v>251</v>
      </c>
      <c r="E194" s="273" t="s">
        <v>1</v>
      </c>
      <c r="F194" s="274" t="s">
        <v>341</v>
      </c>
      <c r="G194" s="272"/>
      <c r="H194" s="273" t="s">
        <v>1</v>
      </c>
      <c r="I194" s="275"/>
      <c r="J194" s="272"/>
      <c r="K194" s="272"/>
      <c r="L194" s="276"/>
      <c r="M194" s="277"/>
      <c r="N194" s="278"/>
      <c r="O194" s="278"/>
      <c r="P194" s="278"/>
      <c r="Q194" s="278"/>
      <c r="R194" s="278"/>
      <c r="S194" s="278"/>
      <c r="T194" s="27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0" t="s">
        <v>251</v>
      </c>
      <c r="AU194" s="280" t="s">
        <v>95</v>
      </c>
      <c r="AV194" s="15" t="s">
        <v>92</v>
      </c>
      <c r="AW194" s="15" t="s">
        <v>42</v>
      </c>
      <c r="AX194" s="15" t="s">
        <v>85</v>
      </c>
      <c r="AY194" s="280" t="s">
        <v>244</v>
      </c>
    </row>
    <row r="195" spans="1:51" s="13" customFormat="1" ht="12">
      <c r="A195" s="13"/>
      <c r="B195" s="248"/>
      <c r="C195" s="249"/>
      <c r="D195" s="250" t="s">
        <v>251</v>
      </c>
      <c r="E195" s="251" t="s">
        <v>171</v>
      </c>
      <c r="F195" s="252" t="s">
        <v>1818</v>
      </c>
      <c r="G195" s="249"/>
      <c r="H195" s="253">
        <v>177.835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251</v>
      </c>
      <c r="AU195" s="259" t="s">
        <v>95</v>
      </c>
      <c r="AV195" s="13" t="s">
        <v>95</v>
      </c>
      <c r="AW195" s="13" t="s">
        <v>42</v>
      </c>
      <c r="AX195" s="13" t="s">
        <v>85</v>
      </c>
      <c r="AY195" s="259" t="s">
        <v>244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173</v>
      </c>
      <c r="F196" s="252" t="s">
        <v>344</v>
      </c>
      <c r="G196" s="249"/>
      <c r="H196" s="253">
        <v>0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85</v>
      </c>
      <c r="AY196" s="259" t="s">
        <v>244</v>
      </c>
    </row>
    <row r="197" spans="1:51" s="13" customFormat="1" ht="12">
      <c r="A197" s="13"/>
      <c r="B197" s="248"/>
      <c r="C197" s="249"/>
      <c r="D197" s="250" t="s">
        <v>251</v>
      </c>
      <c r="E197" s="251" t="s">
        <v>174</v>
      </c>
      <c r="F197" s="252" t="s">
        <v>345</v>
      </c>
      <c r="G197" s="249"/>
      <c r="H197" s="253">
        <v>179.882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251</v>
      </c>
      <c r="AU197" s="259" t="s">
        <v>95</v>
      </c>
      <c r="AV197" s="13" t="s">
        <v>95</v>
      </c>
      <c r="AW197" s="13" t="s">
        <v>42</v>
      </c>
      <c r="AX197" s="13" t="s">
        <v>92</v>
      </c>
      <c r="AY197" s="259" t="s">
        <v>244</v>
      </c>
    </row>
    <row r="198" spans="1:65" s="2" customFormat="1" ht="37.8" customHeight="1">
      <c r="A198" s="40"/>
      <c r="B198" s="41"/>
      <c r="C198" s="234" t="s">
        <v>351</v>
      </c>
      <c r="D198" s="234" t="s">
        <v>246</v>
      </c>
      <c r="E198" s="235" t="s">
        <v>346</v>
      </c>
      <c r="F198" s="236" t="s">
        <v>347</v>
      </c>
      <c r="G198" s="237" t="s">
        <v>303</v>
      </c>
      <c r="H198" s="238">
        <v>3957.404</v>
      </c>
      <c r="I198" s="239"/>
      <c r="J198" s="240">
        <f>ROUND(I198*H198,2)</f>
        <v>0</v>
      </c>
      <c r="K198" s="241"/>
      <c r="L198" s="46"/>
      <c r="M198" s="242" t="s">
        <v>1</v>
      </c>
      <c r="N198" s="243" t="s">
        <v>50</v>
      </c>
      <c r="O198" s="93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6" t="s">
        <v>161</v>
      </c>
      <c r="AT198" s="246" t="s">
        <v>246</v>
      </c>
      <c r="AU198" s="246" t="s">
        <v>95</v>
      </c>
      <c r="AY198" s="18" t="s">
        <v>244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8" t="s">
        <v>92</v>
      </c>
      <c r="BK198" s="247">
        <f>ROUND(I198*H198,2)</f>
        <v>0</v>
      </c>
      <c r="BL198" s="18" t="s">
        <v>161</v>
      </c>
      <c r="BM198" s="246" t="s">
        <v>1819</v>
      </c>
    </row>
    <row r="199" spans="1:51" s="15" customFormat="1" ht="12">
      <c r="A199" s="15"/>
      <c r="B199" s="271"/>
      <c r="C199" s="272"/>
      <c r="D199" s="250" t="s">
        <v>251</v>
      </c>
      <c r="E199" s="273" t="s">
        <v>1</v>
      </c>
      <c r="F199" s="274" t="s">
        <v>349</v>
      </c>
      <c r="G199" s="272"/>
      <c r="H199" s="273" t="s">
        <v>1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0" t="s">
        <v>251</v>
      </c>
      <c r="AU199" s="280" t="s">
        <v>95</v>
      </c>
      <c r="AV199" s="15" t="s">
        <v>92</v>
      </c>
      <c r="AW199" s="15" t="s">
        <v>42</v>
      </c>
      <c r="AX199" s="15" t="s">
        <v>85</v>
      </c>
      <c r="AY199" s="280" t="s">
        <v>244</v>
      </c>
    </row>
    <row r="200" spans="1:51" s="13" customFormat="1" ht="12">
      <c r="A200" s="13"/>
      <c r="B200" s="248"/>
      <c r="C200" s="249"/>
      <c r="D200" s="250" t="s">
        <v>251</v>
      </c>
      <c r="E200" s="251" t="s">
        <v>1</v>
      </c>
      <c r="F200" s="252" t="s">
        <v>350</v>
      </c>
      <c r="G200" s="249"/>
      <c r="H200" s="253">
        <v>3957.404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251</v>
      </c>
      <c r="AU200" s="259" t="s">
        <v>95</v>
      </c>
      <c r="AV200" s="13" t="s">
        <v>95</v>
      </c>
      <c r="AW200" s="13" t="s">
        <v>42</v>
      </c>
      <c r="AX200" s="13" t="s">
        <v>92</v>
      </c>
      <c r="AY200" s="259" t="s">
        <v>244</v>
      </c>
    </row>
    <row r="201" spans="1:65" s="2" customFormat="1" ht="37.8" customHeight="1">
      <c r="A201" s="40"/>
      <c r="B201" s="41"/>
      <c r="C201" s="234" t="s">
        <v>356</v>
      </c>
      <c r="D201" s="234" t="s">
        <v>246</v>
      </c>
      <c r="E201" s="235" t="s">
        <v>352</v>
      </c>
      <c r="F201" s="236" t="s">
        <v>353</v>
      </c>
      <c r="G201" s="237" t="s">
        <v>303</v>
      </c>
      <c r="H201" s="238">
        <v>179.882</v>
      </c>
      <c r="I201" s="239"/>
      <c r="J201" s="240">
        <f>ROUND(I201*H201,2)</f>
        <v>0</v>
      </c>
      <c r="K201" s="241"/>
      <c r="L201" s="46"/>
      <c r="M201" s="242" t="s">
        <v>1</v>
      </c>
      <c r="N201" s="243" t="s">
        <v>50</v>
      </c>
      <c r="O201" s="93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6" t="s">
        <v>161</v>
      </c>
      <c r="AT201" s="246" t="s">
        <v>246</v>
      </c>
      <c r="AU201" s="246" t="s">
        <v>95</v>
      </c>
      <c r="AY201" s="18" t="s">
        <v>244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8" t="s">
        <v>92</v>
      </c>
      <c r="BK201" s="247">
        <f>ROUND(I201*H201,2)</f>
        <v>0</v>
      </c>
      <c r="BL201" s="18" t="s">
        <v>161</v>
      </c>
      <c r="BM201" s="246" t="s">
        <v>1820</v>
      </c>
    </row>
    <row r="202" spans="1:51" s="15" customFormat="1" ht="12">
      <c r="A202" s="15"/>
      <c r="B202" s="271"/>
      <c r="C202" s="272"/>
      <c r="D202" s="250" t="s">
        <v>251</v>
      </c>
      <c r="E202" s="273" t="s">
        <v>1</v>
      </c>
      <c r="F202" s="274" t="s">
        <v>341</v>
      </c>
      <c r="G202" s="272"/>
      <c r="H202" s="273" t="s">
        <v>1</v>
      </c>
      <c r="I202" s="275"/>
      <c r="J202" s="272"/>
      <c r="K202" s="272"/>
      <c r="L202" s="276"/>
      <c r="M202" s="277"/>
      <c r="N202" s="278"/>
      <c r="O202" s="278"/>
      <c r="P202" s="278"/>
      <c r="Q202" s="278"/>
      <c r="R202" s="278"/>
      <c r="S202" s="278"/>
      <c r="T202" s="279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0" t="s">
        <v>251</v>
      </c>
      <c r="AU202" s="280" t="s">
        <v>95</v>
      </c>
      <c r="AV202" s="15" t="s">
        <v>92</v>
      </c>
      <c r="AW202" s="15" t="s">
        <v>42</v>
      </c>
      <c r="AX202" s="15" t="s">
        <v>85</v>
      </c>
      <c r="AY202" s="280" t="s">
        <v>244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175</v>
      </c>
      <c r="F203" s="252" t="s">
        <v>355</v>
      </c>
      <c r="G203" s="249"/>
      <c r="H203" s="253">
        <v>179.882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92</v>
      </c>
      <c r="AY203" s="259" t="s">
        <v>244</v>
      </c>
    </row>
    <row r="204" spans="1:65" s="2" customFormat="1" ht="37.8" customHeight="1">
      <c r="A204" s="40"/>
      <c r="B204" s="41"/>
      <c r="C204" s="234" t="s">
        <v>140</v>
      </c>
      <c r="D204" s="234" t="s">
        <v>246</v>
      </c>
      <c r="E204" s="235" t="s">
        <v>357</v>
      </c>
      <c r="F204" s="236" t="s">
        <v>358</v>
      </c>
      <c r="G204" s="237" t="s">
        <v>303</v>
      </c>
      <c r="H204" s="238">
        <v>3957.404</v>
      </c>
      <c r="I204" s="239"/>
      <c r="J204" s="240">
        <f>ROUND(I204*H204,2)</f>
        <v>0</v>
      </c>
      <c r="K204" s="241"/>
      <c r="L204" s="46"/>
      <c r="M204" s="242" t="s">
        <v>1</v>
      </c>
      <c r="N204" s="243" t="s">
        <v>50</v>
      </c>
      <c r="O204" s="93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6" t="s">
        <v>161</v>
      </c>
      <c r="AT204" s="246" t="s">
        <v>246</v>
      </c>
      <c r="AU204" s="246" t="s">
        <v>95</v>
      </c>
      <c r="AY204" s="18" t="s">
        <v>244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8" t="s">
        <v>92</v>
      </c>
      <c r="BK204" s="247">
        <f>ROUND(I204*H204,2)</f>
        <v>0</v>
      </c>
      <c r="BL204" s="18" t="s">
        <v>161</v>
      </c>
      <c r="BM204" s="246" t="s">
        <v>1821</v>
      </c>
    </row>
    <row r="205" spans="1:51" s="15" customFormat="1" ht="12">
      <c r="A205" s="15"/>
      <c r="B205" s="271"/>
      <c r="C205" s="272"/>
      <c r="D205" s="250" t="s">
        <v>251</v>
      </c>
      <c r="E205" s="273" t="s">
        <v>1</v>
      </c>
      <c r="F205" s="274" t="s">
        <v>349</v>
      </c>
      <c r="G205" s="272"/>
      <c r="H205" s="273" t="s">
        <v>1</v>
      </c>
      <c r="I205" s="275"/>
      <c r="J205" s="272"/>
      <c r="K205" s="272"/>
      <c r="L205" s="276"/>
      <c r="M205" s="277"/>
      <c r="N205" s="278"/>
      <c r="O205" s="278"/>
      <c r="P205" s="278"/>
      <c r="Q205" s="278"/>
      <c r="R205" s="278"/>
      <c r="S205" s="278"/>
      <c r="T205" s="27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0" t="s">
        <v>251</v>
      </c>
      <c r="AU205" s="280" t="s">
        <v>95</v>
      </c>
      <c r="AV205" s="15" t="s">
        <v>92</v>
      </c>
      <c r="AW205" s="15" t="s">
        <v>42</v>
      </c>
      <c r="AX205" s="15" t="s">
        <v>85</v>
      </c>
      <c r="AY205" s="280" t="s">
        <v>244</v>
      </c>
    </row>
    <row r="206" spans="1:51" s="13" customFormat="1" ht="12">
      <c r="A206" s="13"/>
      <c r="B206" s="248"/>
      <c r="C206" s="249"/>
      <c r="D206" s="250" t="s">
        <v>251</v>
      </c>
      <c r="E206" s="251" t="s">
        <v>1</v>
      </c>
      <c r="F206" s="252" t="s">
        <v>360</v>
      </c>
      <c r="G206" s="249"/>
      <c r="H206" s="253">
        <v>3957.404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251</v>
      </c>
      <c r="AU206" s="259" t="s">
        <v>95</v>
      </c>
      <c r="AV206" s="13" t="s">
        <v>95</v>
      </c>
      <c r="AW206" s="13" t="s">
        <v>42</v>
      </c>
      <c r="AX206" s="13" t="s">
        <v>92</v>
      </c>
      <c r="AY206" s="259" t="s">
        <v>244</v>
      </c>
    </row>
    <row r="207" spans="1:65" s="2" customFormat="1" ht="24.15" customHeight="1">
      <c r="A207" s="40"/>
      <c r="B207" s="41"/>
      <c r="C207" s="234" t="s">
        <v>367</v>
      </c>
      <c r="D207" s="234" t="s">
        <v>246</v>
      </c>
      <c r="E207" s="235" t="s">
        <v>361</v>
      </c>
      <c r="F207" s="236" t="s">
        <v>362</v>
      </c>
      <c r="G207" s="237" t="s">
        <v>363</v>
      </c>
      <c r="H207" s="238">
        <v>719.528</v>
      </c>
      <c r="I207" s="239"/>
      <c r="J207" s="240">
        <f>ROUND(I207*H207,2)</f>
        <v>0</v>
      </c>
      <c r="K207" s="241"/>
      <c r="L207" s="46"/>
      <c r="M207" s="242" t="s">
        <v>1</v>
      </c>
      <c r="N207" s="243" t="s">
        <v>50</v>
      </c>
      <c r="O207" s="93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6" t="s">
        <v>161</v>
      </c>
      <c r="AT207" s="246" t="s">
        <v>246</v>
      </c>
      <c r="AU207" s="246" t="s">
        <v>95</v>
      </c>
      <c r="AY207" s="18" t="s">
        <v>244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8" t="s">
        <v>92</v>
      </c>
      <c r="BK207" s="247">
        <f>ROUND(I207*H207,2)</f>
        <v>0</v>
      </c>
      <c r="BL207" s="18" t="s">
        <v>161</v>
      </c>
      <c r="BM207" s="246" t="s">
        <v>1822</v>
      </c>
    </row>
    <row r="208" spans="1:51" s="13" customFormat="1" ht="12">
      <c r="A208" s="13"/>
      <c r="B208" s="248"/>
      <c r="C208" s="249"/>
      <c r="D208" s="250" t="s">
        <v>251</v>
      </c>
      <c r="E208" s="251" t="s">
        <v>176</v>
      </c>
      <c r="F208" s="252" t="s">
        <v>365</v>
      </c>
      <c r="G208" s="249"/>
      <c r="H208" s="253">
        <v>359.764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251</v>
      </c>
      <c r="AU208" s="259" t="s">
        <v>95</v>
      </c>
      <c r="AV208" s="13" t="s">
        <v>95</v>
      </c>
      <c r="AW208" s="13" t="s">
        <v>42</v>
      </c>
      <c r="AX208" s="13" t="s">
        <v>85</v>
      </c>
      <c r="AY208" s="259" t="s">
        <v>244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</v>
      </c>
      <c r="F209" s="252" t="s">
        <v>366</v>
      </c>
      <c r="G209" s="249"/>
      <c r="H209" s="253">
        <v>719.528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5" s="2" customFormat="1" ht="24.15" customHeight="1">
      <c r="A210" s="40"/>
      <c r="B210" s="41"/>
      <c r="C210" s="234" t="s">
        <v>7</v>
      </c>
      <c r="D210" s="234" t="s">
        <v>246</v>
      </c>
      <c r="E210" s="235" t="s">
        <v>368</v>
      </c>
      <c r="F210" s="236" t="s">
        <v>369</v>
      </c>
      <c r="G210" s="237" t="s">
        <v>303</v>
      </c>
      <c r="H210" s="238">
        <v>181.929</v>
      </c>
      <c r="I210" s="239"/>
      <c r="J210" s="240">
        <f>ROUND(I210*H210,2)</f>
        <v>0</v>
      </c>
      <c r="K210" s="241"/>
      <c r="L210" s="46"/>
      <c r="M210" s="242" t="s">
        <v>1</v>
      </c>
      <c r="N210" s="243" t="s">
        <v>50</v>
      </c>
      <c r="O210" s="93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6" t="s">
        <v>161</v>
      </c>
      <c r="AT210" s="246" t="s">
        <v>246</v>
      </c>
      <c r="AU210" s="246" t="s">
        <v>95</v>
      </c>
      <c r="AY210" s="18" t="s">
        <v>244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8" t="s">
        <v>92</v>
      </c>
      <c r="BK210" s="247">
        <f>ROUND(I210*H210,2)</f>
        <v>0</v>
      </c>
      <c r="BL210" s="18" t="s">
        <v>161</v>
      </c>
      <c r="BM210" s="246" t="s">
        <v>1823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177</v>
      </c>
      <c r="F211" s="252" t="s">
        <v>992</v>
      </c>
      <c r="G211" s="249"/>
      <c r="H211" s="253">
        <v>181.929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85</v>
      </c>
      <c r="AY211" s="259" t="s">
        <v>244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372</v>
      </c>
      <c r="F212" s="252" t="s">
        <v>373</v>
      </c>
      <c r="G212" s="249"/>
      <c r="H212" s="253">
        <v>0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85</v>
      </c>
      <c r="AY212" s="259" t="s">
        <v>244</v>
      </c>
    </row>
    <row r="213" spans="1:51" s="16" customFormat="1" ht="12">
      <c r="A213" s="16"/>
      <c r="B213" s="281"/>
      <c r="C213" s="282"/>
      <c r="D213" s="250" t="s">
        <v>251</v>
      </c>
      <c r="E213" s="283" t="s">
        <v>374</v>
      </c>
      <c r="F213" s="284" t="s">
        <v>320</v>
      </c>
      <c r="G213" s="282"/>
      <c r="H213" s="285">
        <v>181.929</v>
      </c>
      <c r="I213" s="286"/>
      <c r="J213" s="282"/>
      <c r="K213" s="282"/>
      <c r="L213" s="287"/>
      <c r="M213" s="288"/>
      <c r="N213" s="289"/>
      <c r="O213" s="289"/>
      <c r="P213" s="289"/>
      <c r="Q213" s="289"/>
      <c r="R213" s="289"/>
      <c r="S213" s="289"/>
      <c r="T213" s="290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91" t="s">
        <v>251</v>
      </c>
      <c r="AU213" s="291" t="s">
        <v>95</v>
      </c>
      <c r="AV213" s="16" t="s">
        <v>161</v>
      </c>
      <c r="AW213" s="16" t="s">
        <v>42</v>
      </c>
      <c r="AX213" s="16" t="s">
        <v>92</v>
      </c>
      <c r="AY213" s="291" t="s">
        <v>244</v>
      </c>
    </row>
    <row r="214" spans="1:65" s="2" customFormat="1" ht="16.5" customHeight="1">
      <c r="A214" s="40"/>
      <c r="B214" s="41"/>
      <c r="C214" s="292" t="s">
        <v>132</v>
      </c>
      <c r="D214" s="292" t="s">
        <v>375</v>
      </c>
      <c r="E214" s="293" t="s">
        <v>376</v>
      </c>
      <c r="F214" s="294" t="s">
        <v>377</v>
      </c>
      <c r="G214" s="295" t="s">
        <v>363</v>
      </c>
      <c r="H214" s="296">
        <v>363.858</v>
      </c>
      <c r="I214" s="297"/>
      <c r="J214" s="298">
        <f>ROUND(I214*H214,2)</f>
        <v>0</v>
      </c>
      <c r="K214" s="299"/>
      <c r="L214" s="300"/>
      <c r="M214" s="301" t="s">
        <v>1</v>
      </c>
      <c r="N214" s="302" t="s">
        <v>50</v>
      </c>
      <c r="O214" s="93"/>
      <c r="P214" s="244">
        <f>O214*H214</f>
        <v>0</v>
      </c>
      <c r="Q214" s="244">
        <v>1</v>
      </c>
      <c r="R214" s="244">
        <f>Q214*H214</f>
        <v>363.858</v>
      </c>
      <c r="S214" s="244">
        <v>0</v>
      </c>
      <c r="T214" s="24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6" t="s">
        <v>295</v>
      </c>
      <c r="AT214" s="246" t="s">
        <v>375</v>
      </c>
      <c r="AU214" s="246" t="s">
        <v>95</v>
      </c>
      <c r="AY214" s="18" t="s">
        <v>244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8" t="s">
        <v>92</v>
      </c>
      <c r="BK214" s="247">
        <f>ROUND(I214*H214,2)</f>
        <v>0</v>
      </c>
      <c r="BL214" s="18" t="s">
        <v>161</v>
      </c>
      <c r="BM214" s="246" t="s">
        <v>1824</v>
      </c>
    </row>
    <row r="215" spans="1:51" s="15" customFormat="1" ht="12">
      <c r="A215" s="15"/>
      <c r="B215" s="271"/>
      <c r="C215" s="272"/>
      <c r="D215" s="250" t="s">
        <v>251</v>
      </c>
      <c r="E215" s="273" t="s">
        <v>1</v>
      </c>
      <c r="F215" s="274" t="s">
        <v>379</v>
      </c>
      <c r="G215" s="272"/>
      <c r="H215" s="273" t="s">
        <v>1</v>
      </c>
      <c r="I215" s="275"/>
      <c r="J215" s="272"/>
      <c r="K215" s="272"/>
      <c r="L215" s="276"/>
      <c r="M215" s="277"/>
      <c r="N215" s="278"/>
      <c r="O215" s="278"/>
      <c r="P215" s="278"/>
      <c r="Q215" s="278"/>
      <c r="R215" s="278"/>
      <c r="S215" s="278"/>
      <c r="T215" s="27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0" t="s">
        <v>251</v>
      </c>
      <c r="AU215" s="280" t="s">
        <v>95</v>
      </c>
      <c r="AV215" s="15" t="s">
        <v>92</v>
      </c>
      <c r="AW215" s="15" t="s">
        <v>42</v>
      </c>
      <c r="AX215" s="15" t="s">
        <v>85</v>
      </c>
      <c r="AY215" s="280" t="s">
        <v>244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1</v>
      </c>
      <c r="F216" s="252" t="s">
        <v>380</v>
      </c>
      <c r="G216" s="249"/>
      <c r="H216" s="253">
        <v>363.858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92</v>
      </c>
      <c r="AY216" s="259" t="s">
        <v>244</v>
      </c>
    </row>
    <row r="217" spans="1:65" s="2" customFormat="1" ht="24.15" customHeight="1">
      <c r="A217" s="40"/>
      <c r="B217" s="41"/>
      <c r="C217" s="234" t="s">
        <v>385</v>
      </c>
      <c r="D217" s="234" t="s">
        <v>246</v>
      </c>
      <c r="E217" s="235" t="s">
        <v>381</v>
      </c>
      <c r="F217" s="236" t="s">
        <v>382</v>
      </c>
      <c r="G217" s="237" t="s">
        <v>303</v>
      </c>
      <c r="H217" s="238">
        <v>107.155</v>
      </c>
      <c r="I217" s="239"/>
      <c r="J217" s="240">
        <f>ROUND(I217*H217,2)</f>
        <v>0</v>
      </c>
      <c r="K217" s="241"/>
      <c r="L217" s="46"/>
      <c r="M217" s="242" t="s">
        <v>1</v>
      </c>
      <c r="N217" s="243" t="s">
        <v>50</v>
      </c>
      <c r="O217" s="93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6" t="s">
        <v>161</v>
      </c>
      <c r="AT217" s="246" t="s">
        <v>246</v>
      </c>
      <c r="AU217" s="246" t="s">
        <v>95</v>
      </c>
      <c r="AY217" s="18" t="s">
        <v>244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8" t="s">
        <v>92</v>
      </c>
      <c r="BK217" s="247">
        <f>ROUND(I217*H217,2)</f>
        <v>0</v>
      </c>
      <c r="BL217" s="18" t="s">
        <v>161</v>
      </c>
      <c r="BM217" s="246" t="s">
        <v>1825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179</v>
      </c>
      <c r="F218" s="252" t="s">
        <v>1826</v>
      </c>
      <c r="G218" s="249"/>
      <c r="H218" s="253">
        <v>107.155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92</v>
      </c>
      <c r="AY218" s="259" t="s">
        <v>244</v>
      </c>
    </row>
    <row r="219" spans="1:65" s="2" customFormat="1" ht="16.5" customHeight="1">
      <c r="A219" s="40"/>
      <c r="B219" s="41"/>
      <c r="C219" s="292" t="s">
        <v>391</v>
      </c>
      <c r="D219" s="292" t="s">
        <v>375</v>
      </c>
      <c r="E219" s="293" t="s">
        <v>386</v>
      </c>
      <c r="F219" s="294" t="s">
        <v>387</v>
      </c>
      <c r="G219" s="295" t="s">
        <v>363</v>
      </c>
      <c r="H219" s="296">
        <v>214.31</v>
      </c>
      <c r="I219" s="297"/>
      <c r="J219" s="298">
        <f>ROUND(I219*H219,2)</f>
        <v>0</v>
      </c>
      <c r="K219" s="299"/>
      <c r="L219" s="300"/>
      <c r="M219" s="301" t="s">
        <v>1</v>
      </c>
      <c r="N219" s="302" t="s">
        <v>50</v>
      </c>
      <c r="O219" s="93"/>
      <c r="P219" s="244">
        <f>O219*H219</f>
        <v>0</v>
      </c>
      <c r="Q219" s="244">
        <v>1</v>
      </c>
      <c r="R219" s="244">
        <f>Q219*H219</f>
        <v>214.31</v>
      </c>
      <c r="S219" s="244">
        <v>0</v>
      </c>
      <c r="T219" s="24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6" t="s">
        <v>295</v>
      </c>
      <c r="AT219" s="246" t="s">
        <v>375</v>
      </c>
      <c r="AU219" s="246" t="s">
        <v>95</v>
      </c>
      <c r="AY219" s="18" t="s">
        <v>244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8" t="s">
        <v>92</v>
      </c>
      <c r="BK219" s="247">
        <f>ROUND(I219*H219,2)</f>
        <v>0</v>
      </c>
      <c r="BL219" s="18" t="s">
        <v>161</v>
      </c>
      <c r="BM219" s="246" t="s">
        <v>1827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1</v>
      </c>
      <c r="F220" s="252" t="s">
        <v>389</v>
      </c>
      <c r="G220" s="249"/>
      <c r="H220" s="253">
        <v>214.31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92</v>
      </c>
      <c r="AY220" s="259" t="s">
        <v>244</v>
      </c>
    </row>
    <row r="221" spans="1:63" s="12" customFormat="1" ht="22.8" customHeight="1">
      <c r="A221" s="12"/>
      <c r="B221" s="218"/>
      <c r="C221" s="219"/>
      <c r="D221" s="220" t="s">
        <v>84</v>
      </c>
      <c r="E221" s="232" t="s">
        <v>95</v>
      </c>
      <c r="F221" s="232" t="s">
        <v>1628</v>
      </c>
      <c r="G221" s="219"/>
      <c r="H221" s="219"/>
      <c r="I221" s="222"/>
      <c r="J221" s="233">
        <f>BK221</f>
        <v>0</v>
      </c>
      <c r="K221" s="219"/>
      <c r="L221" s="224"/>
      <c r="M221" s="225"/>
      <c r="N221" s="226"/>
      <c r="O221" s="226"/>
      <c r="P221" s="227">
        <f>SUM(P222:P223)</f>
        <v>0</v>
      </c>
      <c r="Q221" s="226"/>
      <c r="R221" s="227">
        <f>SUM(R222:R223)</f>
        <v>39.83472090000001</v>
      </c>
      <c r="S221" s="226"/>
      <c r="T221" s="228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9" t="s">
        <v>92</v>
      </c>
      <c r="AT221" s="230" t="s">
        <v>84</v>
      </c>
      <c r="AU221" s="230" t="s">
        <v>92</v>
      </c>
      <c r="AY221" s="229" t="s">
        <v>244</v>
      </c>
      <c r="BK221" s="231">
        <f>SUM(BK222:BK223)</f>
        <v>0</v>
      </c>
    </row>
    <row r="222" spans="1:65" s="2" customFormat="1" ht="37.8" customHeight="1">
      <c r="A222" s="40"/>
      <c r="B222" s="41"/>
      <c r="C222" s="234" t="s">
        <v>397</v>
      </c>
      <c r="D222" s="234" t="s">
        <v>246</v>
      </c>
      <c r="E222" s="235" t="s">
        <v>1629</v>
      </c>
      <c r="F222" s="236" t="s">
        <v>1630</v>
      </c>
      <c r="G222" s="237" t="s">
        <v>275</v>
      </c>
      <c r="H222" s="238">
        <v>194.61</v>
      </c>
      <c r="I222" s="239"/>
      <c r="J222" s="240">
        <f>ROUND(I222*H222,2)</f>
        <v>0</v>
      </c>
      <c r="K222" s="241"/>
      <c r="L222" s="46"/>
      <c r="M222" s="242" t="s">
        <v>1</v>
      </c>
      <c r="N222" s="243" t="s">
        <v>50</v>
      </c>
      <c r="O222" s="93"/>
      <c r="P222" s="244">
        <f>O222*H222</f>
        <v>0</v>
      </c>
      <c r="Q222" s="244">
        <v>0.20469</v>
      </c>
      <c r="R222" s="244">
        <f>Q222*H222</f>
        <v>39.83472090000001</v>
      </c>
      <c r="S222" s="244">
        <v>0</v>
      </c>
      <c r="T222" s="24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6" t="s">
        <v>161</v>
      </c>
      <c r="AT222" s="246" t="s">
        <v>246</v>
      </c>
      <c r="AU222" s="246" t="s">
        <v>95</v>
      </c>
      <c r="AY222" s="18" t="s">
        <v>244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8" t="s">
        <v>92</v>
      </c>
      <c r="BK222" s="247">
        <f>ROUND(I222*H222,2)</f>
        <v>0</v>
      </c>
      <c r="BL222" s="18" t="s">
        <v>161</v>
      </c>
      <c r="BM222" s="246" t="s">
        <v>1828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1</v>
      </c>
      <c r="F223" s="252" t="s">
        <v>1562</v>
      </c>
      <c r="G223" s="249"/>
      <c r="H223" s="253">
        <v>194.61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92</v>
      </c>
      <c r="AY223" s="259" t="s">
        <v>244</v>
      </c>
    </row>
    <row r="224" spans="1:63" s="12" customFormat="1" ht="22.8" customHeight="1">
      <c r="A224" s="12"/>
      <c r="B224" s="218"/>
      <c r="C224" s="219"/>
      <c r="D224" s="220" t="s">
        <v>84</v>
      </c>
      <c r="E224" s="232" t="s">
        <v>118</v>
      </c>
      <c r="F224" s="232" t="s">
        <v>1552</v>
      </c>
      <c r="G224" s="219"/>
      <c r="H224" s="219"/>
      <c r="I224" s="222"/>
      <c r="J224" s="233">
        <f>BK224</f>
        <v>0</v>
      </c>
      <c r="K224" s="219"/>
      <c r="L224" s="224"/>
      <c r="M224" s="225"/>
      <c r="N224" s="226"/>
      <c r="O224" s="226"/>
      <c r="P224" s="227">
        <f>SUM(P225:P228)</f>
        <v>0</v>
      </c>
      <c r="Q224" s="226"/>
      <c r="R224" s="227">
        <f>SUM(R225:R228)</f>
        <v>0</v>
      </c>
      <c r="S224" s="226"/>
      <c r="T224" s="228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9" t="s">
        <v>92</v>
      </c>
      <c r="AT224" s="230" t="s">
        <v>84</v>
      </c>
      <c r="AU224" s="230" t="s">
        <v>92</v>
      </c>
      <c r="AY224" s="229" t="s">
        <v>244</v>
      </c>
      <c r="BK224" s="231">
        <f>SUM(BK225:BK228)</f>
        <v>0</v>
      </c>
    </row>
    <row r="225" spans="1:65" s="2" customFormat="1" ht="16.5" customHeight="1">
      <c r="A225" s="40"/>
      <c r="B225" s="41"/>
      <c r="C225" s="234" t="s">
        <v>402</v>
      </c>
      <c r="D225" s="234" t="s">
        <v>246</v>
      </c>
      <c r="E225" s="235" t="s">
        <v>1632</v>
      </c>
      <c r="F225" s="236" t="s">
        <v>1554</v>
      </c>
      <c r="G225" s="237" t="s">
        <v>275</v>
      </c>
      <c r="H225" s="238">
        <v>194.61</v>
      </c>
      <c r="I225" s="239"/>
      <c r="J225" s="240">
        <f>ROUND(I225*H225,2)</f>
        <v>0</v>
      </c>
      <c r="K225" s="241"/>
      <c r="L225" s="46"/>
      <c r="M225" s="242" t="s">
        <v>1</v>
      </c>
      <c r="N225" s="243" t="s">
        <v>50</v>
      </c>
      <c r="O225" s="93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6" t="s">
        <v>161</v>
      </c>
      <c r="AT225" s="246" t="s">
        <v>246</v>
      </c>
      <c r="AU225" s="246" t="s">
        <v>95</v>
      </c>
      <c r="AY225" s="18" t="s">
        <v>244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8" t="s">
        <v>92</v>
      </c>
      <c r="BK225" s="247">
        <f>ROUND(I225*H225,2)</f>
        <v>0</v>
      </c>
      <c r="BL225" s="18" t="s">
        <v>161</v>
      </c>
      <c r="BM225" s="246" t="s">
        <v>1829</v>
      </c>
    </row>
    <row r="226" spans="1:51" s="13" customFormat="1" ht="12">
      <c r="A226" s="13"/>
      <c r="B226" s="248"/>
      <c r="C226" s="249"/>
      <c r="D226" s="250" t="s">
        <v>251</v>
      </c>
      <c r="E226" s="251" t="s">
        <v>1</v>
      </c>
      <c r="F226" s="252" t="s">
        <v>1562</v>
      </c>
      <c r="G226" s="249"/>
      <c r="H226" s="253">
        <v>194.61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251</v>
      </c>
      <c r="AU226" s="259" t="s">
        <v>95</v>
      </c>
      <c r="AV226" s="13" t="s">
        <v>95</v>
      </c>
      <c r="AW226" s="13" t="s">
        <v>42</v>
      </c>
      <c r="AX226" s="13" t="s">
        <v>92</v>
      </c>
      <c r="AY226" s="259" t="s">
        <v>244</v>
      </c>
    </row>
    <row r="227" spans="1:65" s="2" customFormat="1" ht="21.75" customHeight="1">
      <c r="A227" s="40"/>
      <c r="B227" s="41"/>
      <c r="C227" s="234" t="s">
        <v>413</v>
      </c>
      <c r="D227" s="234" t="s">
        <v>246</v>
      </c>
      <c r="E227" s="235" t="s">
        <v>1634</v>
      </c>
      <c r="F227" s="236" t="s">
        <v>1635</v>
      </c>
      <c r="G227" s="237" t="s">
        <v>275</v>
      </c>
      <c r="H227" s="238">
        <v>194.61</v>
      </c>
      <c r="I227" s="239"/>
      <c r="J227" s="240">
        <f>ROUND(I227*H227,2)</f>
        <v>0</v>
      </c>
      <c r="K227" s="241"/>
      <c r="L227" s="46"/>
      <c r="M227" s="242" t="s">
        <v>1</v>
      </c>
      <c r="N227" s="243" t="s">
        <v>50</v>
      </c>
      <c r="O227" s="93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6" t="s">
        <v>161</v>
      </c>
      <c r="AT227" s="246" t="s">
        <v>246</v>
      </c>
      <c r="AU227" s="246" t="s">
        <v>95</v>
      </c>
      <c r="AY227" s="18" t="s">
        <v>244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8" t="s">
        <v>92</v>
      </c>
      <c r="BK227" s="247">
        <f>ROUND(I227*H227,2)</f>
        <v>0</v>
      </c>
      <c r="BL227" s="18" t="s">
        <v>161</v>
      </c>
      <c r="BM227" s="246" t="s">
        <v>1830</v>
      </c>
    </row>
    <row r="228" spans="1:51" s="13" customFormat="1" ht="12">
      <c r="A228" s="13"/>
      <c r="B228" s="248"/>
      <c r="C228" s="249"/>
      <c r="D228" s="250" t="s">
        <v>251</v>
      </c>
      <c r="E228" s="251" t="s">
        <v>1</v>
      </c>
      <c r="F228" s="252" t="s">
        <v>1562</v>
      </c>
      <c r="G228" s="249"/>
      <c r="H228" s="253">
        <v>194.61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251</v>
      </c>
      <c r="AU228" s="259" t="s">
        <v>95</v>
      </c>
      <c r="AV228" s="13" t="s">
        <v>95</v>
      </c>
      <c r="AW228" s="13" t="s">
        <v>42</v>
      </c>
      <c r="AX228" s="13" t="s">
        <v>92</v>
      </c>
      <c r="AY228" s="259" t="s">
        <v>244</v>
      </c>
    </row>
    <row r="229" spans="1:63" s="12" customFormat="1" ht="22.8" customHeight="1">
      <c r="A229" s="12"/>
      <c r="B229" s="218"/>
      <c r="C229" s="219"/>
      <c r="D229" s="220" t="s">
        <v>84</v>
      </c>
      <c r="E229" s="232" t="s">
        <v>161</v>
      </c>
      <c r="F229" s="232" t="s">
        <v>390</v>
      </c>
      <c r="G229" s="219"/>
      <c r="H229" s="219"/>
      <c r="I229" s="222"/>
      <c r="J229" s="233">
        <f>BK229</f>
        <v>0</v>
      </c>
      <c r="K229" s="219"/>
      <c r="L229" s="224"/>
      <c r="M229" s="225"/>
      <c r="N229" s="226"/>
      <c r="O229" s="226"/>
      <c r="P229" s="227">
        <f>SUM(P230:P233)</f>
        <v>0</v>
      </c>
      <c r="Q229" s="226"/>
      <c r="R229" s="227">
        <f>SUM(R230:R233)</f>
        <v>0</v>
      </c>
      <c r="S229" s="226"/>
      <c r="T229" s="228">
        <f>SUM(T230:T233)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9" t="s">
        <v>92</v>
      </c>
      <c r="AT229" s="230" t="s">
        <v>84</v>
      </c>
      <c r="AU229" s="230" t="s">
        <v>92</v>
      </c>
      <c r="AY229" s="229" t="s">
        <v>244</v>
      </c>
      <c r="BK229" s="231">
        <f>SUM(BK230:BK233)</f>
        <v>0</v>
      </c>
    </row>
    <row r="230" spans="1:65" s="2" customFormat="1" ht="24.15" customHeight="1">
      <c r="A230" s="40"/>
      <c r="B230" s="41"/>
      <c r="C230" s="234" t="s">
        <v>419</v>
      </c>
      <c r="D230" s="234" t="s">
        <v>246</v>
      </c>
      <c r="E230" s="235" t="s">
        <v>392</v>
      </c>
      <c r="F230" s="236" t="s">
        <v>393</v>
      </c>
      <c r="G230" s="237" t="s">
        <v>303</v>
      </c>
      <c r="H230" s="238">
        <v>22.144</v>
      </c>
      <c r="I230" s="239"/>
      <c r="J230" s="240">
        <f>ROUND(I230*H230,2)</f>
        <v>0</v>
      </c>
      <c r="K230" s="241"/>
      <c r="L230" s="46"/>
      <c r="M230" s="242" t="s">
        <v>1</v>
      </c>
      <c r="N230" s="243" t="s">
        <v>50</v>
      </c>
      <c r="O230" s="93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161</v>
      </c>
      <c r="AT230" s="246" t="s">
        <v>246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1831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395</v>
      </c>
      <c r="F231" s="252" t="s">
        <v>1832</v>
      </c>
      <c r="G231" s="249"/>
      <c r="H231" s="253">
        <v>22.144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92</v>
      </c>
      <c r="AY231" s="259" t="s">
        <v>244</v>
      </c>
    </row>
    <row r="232" spans="1:65" s="2" customFormat="1" ht="24.15" customHeight="1">
      <c r="A232" s="40"/>
      <c r="B232" s="41"/>
      <c r="C232" s="234" t="s">
        <v>425</v>
      </c>
      <c r="D232" s="234" t="s">
        <v>246</v>
      </c>
      <c r="E232" s="235" t="s">
        <v>1639</v>
      </c>
      <c r="F232" s="236" t="s">
        <v>1640</v>
      </c>
      <c r="G232" s="237" t="s">
        <v>303</v>
      </c>
      <c r="H232" s="238">
        <v>48.536</v>
      </c>
      <c r="I232" s="239"/>
      <c r="J232" s="240">
        <f>ROUND(I232*H232,2)</f>
        <v>0</v>
      </c>
      <c r="K232" s="241"/>
      <c r="L232" s="46"/>
      <c r="M232" s="242" t="s">
        <v>1</v>
      </c>
      <c r="N232" s="243" t="s">
        <v>50</v>
      </c>
      <c r="O232" s="93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161</v>
      </c>
      <c r="AT232" s="246" t="s">
        <v>246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1833</v>
      </c>
    </row>
    <row r="233" spans="1:51" s="13" customFormat="1" ht="12">
      <c r="A233" s="13"/>
      <c r="B233" s="248"/>
      <c r="C233" s="249"/>
      <c r="D233" s="250" t="s">
        <v>251</v>
      </c>
      <c r="E233" s="251" t="s">
        <v>1642</v>
      </c>
      <c r="F233" s="252" t="s">
        <v>1834</v>
      </c>
      <c r="G233" s="249"/>
      <c r="H233" s="253">
        <v>48.536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251</v>
      </c>
      <c r="AU233" s="259" t="s">
        <v>95</v>
      </c>
      <c r="AV233" s="13" t="s">
        <v>95</v>
      </c>
      <c r="AW233" s="13" t="s">
        <v>42</v>
      </c>
      <c r="AX233" s="13" t="s">
        <v>92</v>
      </c>
      <c r="AY233" s="259" t="s">
        <v>244</v>
      </c>
    </row>
    <row r="234" spans="1:63" s="12" customFormat="1" ht="22.8" customHeight="1">
      <c r="A234" s="12"/>
      <c r="B234" s="218"/>
      <c r="C234" s="219"/>
      <c r="D234" s="220" t="s">
        <v>84</v>
      </c>
      <c r="E234" s="232" t="s">
        <v>278</v>
      </c>
      <c r="F234" s="232" t="s">
        <v>412</v>
      </c>
      <c r="G234" s="219"/>
      <c r="H234" s="219"/>
      <c r="I234" s="222"/>
      <c r="J234" s="233">
        <f>BK234</f>
        <v>0</v>
      </c>
      <c r="K234" s="219"/>
      <c r="L234" s="224"/>
      <c r="M234" s="225"/>
      <c r="N234" s="226"/>
      <c r="O234" s="226"/>
      <c r="P234" s="227">
        <f>SUM(P235:P250)</f>
        <v>0</v>
      </c>
      <c r="Q234" s="226"/>
      <c r="R234" s="227">
        <f>SUM(R235:R250)</f>
        <v>86.09404499999998</v>
      </c>
      <c r="S234" s="226"/>
      <c r="T234" s="228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9" t="s">
        <v>92</v>
      </c>
      <c r="AT234" s="230" t="s">
        <v>84</v>
      </c>
      <c r="AU234" s="230" t="s">
        <v>92</v>
      </c>
      <c r="AY234" s="229" t="s">
        <v>244</v>
      </c>
      <c r="BK234" s="231">
        <f>SUM(BK235:BK250)</f>
        <v>0</v>
      </c>
    </row>
    <row r="235" spans="1:65" s="2" customFormat="1" ht="24.15" customHeight="1">
      <c r="A235" s="40"/>
      <c r="B235" s="41"/>
      <c r="C235" s="234" t="s">
        <v>430</v>
      </c>
      <c r="D235" s="234" t="s">
        <v>246</v>
      </c>
      <c r="E235" s="235" t="s">
        <v>414</v>
      </c>
      <c r="F235" s="236" t="s">
        <v>415</v>
      </c>
      <c r="G235" s="237" t="s">
        <v>249</v>
      </c>
      <c r="H235" s="238">
        <v>249.021</v>
      </c>
      <c r="I235" s="239"/>
      <c r="J235" s="240">
        <f>ROUND(I235*H235,2)</f>
        <v>0</v>
      </c>
      <c r="K235" s="241"/>
      <c r="L235" s="46"/>
      <c r="M235" s="242" t="s">
        <v>1</v>
      </c>
      <c r="N235" s="243" t="s">
        <v>50</v>
      </c>
      <c r="O235" s="93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6" t="s">
        <v>161</v>
      </c>
      <c r="AT235" s="246" t="s">
        <v>246</v>
      </c>
      <c r="AU235" s="246" t="s">
        <v>95</v>
      </c>
      <c r="AY235" s="18" t="s">
        <v>244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8" t="s">
        <v>92</v>
      </c>
      <c r="BK235" s="247">
        <f>ROUND(I235*H235,2)</f>
        <v>0</v>
      </c>
      <c r="BL235" s="18" t="s">
        <v>161</v>
      </c>
      <c r="BM235" s="246" t="s">
        <v>1835</v>
      </c>
    </row>
    <row r="236" spans="1:51" s="13" customFormat="1" ht="12">
      <c r="A236" s="13"/>
      <c r="B236" s="248"/>
      <c r="C236" s="249"/>
      <c r="D236" s="250" t="s">
        <v>251</v>
      </c>
      <c r="E236" s="251" t="s">
        <v>417</v>
      </c>
      <c r="F236" s="252" t="s">
        <v>418</v>
      </c>
      <c r="G236" s="249"/>
      <c r="H236" s="253">
        <v>249.021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251</v>
      </c>
      <c r="AU236" s="259" t="s">
        <v>95</v>
      </c>
      <c r="AV236" s="13" t="s">
        <v>95</v>
      </c>
      <c r="AW236" s="13" t="s">
        <v>42</v>
      </c>
      <c r="AX236" s="13" t="s">
        <v>92</v>
      </c>
      <c r="AY236" s="259" t="s">
        <v>244</v>
      </c>
    </row>
    <row r="237" spans="1:65" s="2" customFormat="1" ht="24.15" customHeight="1">
      <c r="A237" s="40"/>
      <c r="B237" s="41"/>
      <c r="C237" s="234" t="s">
        <v>435</v>
      </c>
      <c r="D237" s="234" t="s">
        <v>246</v>
      </c>
      <c r="E237" s="235" t="s">
        <v>420</v>
      </c>
      <c r="F237" s="236" t="s">
        <v>421</v>
      </c>
      <c r="G237" s="237" t="s">
        <v>249</v>
      </c>
      <c r="H237" s="238">
        <v>498.042</v>
      </c>
      <c r="I237" s="239"/>
      <c r="J237" s="240">
        <f>ROUND(I237*H237,2)</f>
        <v>0</v>
      </c>
      <c r="K237" s="241"/>
      <c r="L237" s="46"/>
      <c r="M237" s="242" t="s">
        <v>1</v>
      </c>
      <c r="N237" s="243" t="s">
        <v>50</v>
      </c>
      <c r="O237" s="93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6" t="s">
        <v>161</v>
      </c>
      <c r="AT237" s="246" t="s">
        <v>246</v>
      </c>
      <c r="AU237" s="246" t="s">
        <v>95</v>
      </c>
      <c r="AY237" s="18" t="s">
        <v>244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8" t="s">
        <v>92</v>
      </c>
      <c r="BK237" s="247">
        <f>ROUND(I237*H237,2)</f>
        <v>0</v>
      </c>
      <c r="BL237" s="18" t="s">
        <v>161</v>
      </c>
      <c r="BM237" s="246" t="s">
        <v>1836</v>
      </c>
    </row>
    <row r="238" spans="1:51" s="13" customFormat="1" ht="12">
      <c r="A238" s="13"/>
      <c r="B238" s="248"/>
      <c r="C238" s="249"/>
      <c r="D238" s="250" t="s">
        <v>251</v>
      </c>
      <c r="E238" s="251" t="s">
        <v>1646</v>
      </c>
      <c r="F238" s="252" t="s">
        <v>424</v>
      </c>
      <c r="G238" s="249"/>
      <c r="H238" s="253">
        <v>498.042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251</v>
      </c>
      <c r="AU238" s="259" t="s">
        <v>95</v>
      </c>
      <c r="AV238" s="13" t="s">
        <v>95</v>
      </c>
      <c r="AW238" s="13" t="s">
        <v>42</v>
      </c>
      <c r="AX238" s="13" t="s">
        <v>92</v>
      </c>
      <c r="AY238" s="259" t="s">
        <v>244</v>
      </c>
    </row>
    <row r="239" spans="1:65" s="2" customFormat="1" ht="33" customHeight="1">
      <c r="A239" s="40"/>
      <c r="B239" s="41"/>
      <c r="C239" s="234" t="s">
        <v>440</v>
      </c>
      <c r="D239" s="234" t="s">
        <v>246</v>
      </c>
      <c r="E239" s="235" t="s">
        <v>426</v>
      </c>
      <c r="F239" s="236" t="s">
        <v>427</v>
      </c>
      <c r="G239" s="237" t="s">
        <v>249</v>
      </c>
      <c r="H239" s="238">
        <v>249.021</v>
      </c>
      <c r="I239" s="239"/>
      <c r="J239" s="240">
        <f>ROUND(I239*H239,2)</f>
        <v>0</v>
      </c>
      <c r="K239" s="241"/>
      <c r="L239" s="46"/>
      <c r="M239" s="242" t="s">
        <v>1</v>
      </c>
      <c r="N239" s="243" t="s">
        <v>50</v>
      </c>
      <c r="O239" s="93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6" t="s">
        <v>161</v>
      </c>
      <c r="AT239" s="246" t="s">
        <v>246</v>
      </c>
      <c r="AU239" s="246" t="s">
        <v>95</v>
      </c>
      <c r="AY239" s="18" t="s">
        <v>244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8" t="s">
        <v>92</v>
      </c>
      <c r="BK239" s="247">
        <f>ROUND(I239*H239,2)</f>
        <v>0</v>
      </c>
      <c r="BL239" s="18" t="s">
        <v>161</v>
      </c>
      <c r="BM239" s="246" t="s">
        <v>1837</v>
      </c>
    </row>
    <row r="240" spans="1:51" s="13" customFormat="1" ht="12">
      <c r="A240" s="13"/>
      <c r="B240" s="248"/>
      <c r="C240" s="249"/>
      <c r="D240" s="250" t="s">
        <v>251</v>
      </c>
      <c r="E240" s="251" t="s">
        <v>429</v>
      </c>
      <c r="F240" s="252" t="s">
        <v>152</v>
      </c>
      <c r="G240" s="249"/>
      <c r="H240" s="253">
        <v>249.021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251</v>
      </c>
      <c r="AU240" s="259" t="s">
        <v>95</v>
      </c>
      <c r="AV240" s="13" t="s">
        <v>95</v>
      </c>
      <c r="AW240" s="13" t="s">
        <v>42</v>
      </c>
      <c r="AX240" s="13" t="s">
        <v>92</v>
      </c>
      <c r="AY240" s="259" t="s">
        <v>244</v>
      </c>
    </row>
    <row r="241" spans="1:65" s="2" customFormat="1" ht="24.15" customHeight="1">
      <c r="A241" s="40"/>
      <c r="B241" s="41"/>
      <c r="C241" s="234" t="s">
        <v>445</v>
      </c>
      <c r="D241" s="234" t="s">
        <v>246</v>
      </c>
      <c r="E241" s="235" t="s">
        <v>431</v>
      </c>
      <c r="F241" s="236" t="s">
        <v>432</v>
      </c>
      <c r="G241" s="237" t="s">
        <v>249</v>
      </c>
      <c r="H241" s="238">
        <v>249.021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0.345</v>
      </c>
      <c r="R241" s="244">
        <f>Q241*H241</f>
        <v>85.91224499999998</v>
      </c>
      <c r="S241" s="244">
        <v>0</v>
      </c>
      <c r="T241" s="24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1838</v>
      </c>
    </row>
    <row r="242" spans="1:51" s="13" customFormat="1" ht="12">
      <c r="A242" s="13"/>
      <c r="B242" s="248"/>
      <c r="C242" s="249"/>
      <c r="D242" s="250" t="s">
        <v>251</v>
      </c>
      <c r="E242" s="251" t="s">
        <v>1</v>
      </c>
      <c r="F242" s="252" t="s">
        <v>434</v>
      </c>
      <c r="G242" s="249"/>
      <c r="H242" s="253">
        <v>249.021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251</v>
      </c>
      <c r="AU242" s="259" t="s">
        <v>95</v>
      </c>
      <c r="AV242" s="13" t="s">
        <v>95</v>
      </c>
      <c r="AW242" s="13" t="s">
        <v>42</v>
      </c>
      <c r="AX242" s="13" t="s">
        <v>92</v>
      </c>
      <c r="AY242" s="259" t="s">
        <v>244</v>
      </c>
    </row>
    <row r="243" spans="1:65" s="2" customFormat="1" ht="24.15" customHeight="1">
      <c r="A243" s="40"/>
      <c r="B243" s="41"/>
      <c r="C243" s="234" t="s">
        <v>451</v>
      </c>
      <c r="D243" s="234" t="s">
        <v>246</v>
      </c>
      <c r="E243" s="235" t="s">
        <v>436</v>
      </c>
      <c r="F243" s="236" t="s">
        <v>437</v>
      </c>
      <c r="G243" s="237" t="s">
        <v>249</v>
      </c>
      <c r="H243" s="238">
        <v>249.021</v>
      </c>
      <c r="I243" s="239"/>
      <c r="J243" s="240">
        <f>ROUND(I243*H243,2)</f>
        <v>0</v>
      </c>
      <c r="K243" s="241"/>
      <c r="L243" s="46"/>
      <c r="M243" s="242" t="s">
        <v>1</v>
      </c>
      <c r="N243" s="243" t="s">
        <v>50</v>
      </c>
      <c r="O243" s="93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6" t="s">
        <v>161</v>
      </c>
      <c r="AT243" s="246" t="s">
        <v>246</v>
      </c>
      <c r="AU243" s="246" t="s">
        <v>95</v>
      </c>
      <c r="AY243" s="18" t="s">
        <v>244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8" t="s">
        <v>92</v>
      </c>
      <c r="BK243" s="247">
        <f>ROUND(I243*H243,2)</f>
        <v>0</v>
      </c>
      <c r="BL243" s="18" t="s">
        <v>161</v>
      </c>
      <c r="BM243" s="246" t="s">
        <v>1839</v>
      </c>
    </row>
    <row r="244" spans="1:51" s="13" customFormat="1" ht="12">
      <c r="A244" s="13"/>
      <c r="B244" s="248"/>
      <c r="C244" s="249"/>
      <c r="D244" s="250" t="s">
        <v>251</v>
      </c>
      <c r="E244" s="251" t="s">
        <v>439</v>
      </c>
      <c r="F244" s="252" t="s">
        <v>152</v>
      </c>
      <c r="G244" s="249"/>
      <c r="H244" s="253">
        <v>249.021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251</v>
      </c>
      <c r="AU244" s="259" t="s">
        <v>95</v>
      </c>
      <c r="AV244" s="13" t="s">
        <v>95</v>
      </c>
      <c r="AW244" s="13" t="s">
        <v>42</v>
      </c>
      <c r="AX244" s="13" t="s">
        <v>92</v>
      </c>
      <c r="AY244" s="259" t="s">
        <v>244</v>
      </c>
    </row>
    <row r="245" spans="1:65" s="2" customFormat="1" ht="24.15" customHeight="1">
      <c r="A245" s="40"/>
      <c r="B245" s="41"/>
      <c r="C245" s="234" t="s">
        <v>456</v>
      </c>
      <c r="D245" s="234" t="s">
        <v>246</v>
      </c>
      <c r="E245" s="235" t="s">
        <v>441</v>
      </c>
      <c r="F245" s="236" t="s">
        <v>442</v>
      </c>
      <c r="G245" s="237" t="s">
        <v>249</v>
      </c>
      <c r="H245" s="238">
        <v>508</v>
      </c>
      <c r="I245" s="239"/>
      <c r="J245" s="240">
        <f>ROUND(I245*H245,2)</f>
        <v>0</v>
      </c>
      <c r="K245" s="241"/>
      <c r="L245" s="46"/>
      <c r="M245" s="242" t="s">
        <v>1</v>
      </c>
      <c r="N245" s="243" t="s">
        <v>50</v>
      </c>
      <c r="O245" s="93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6" t="s">
        <v>161</v>
      </c>
      <c r="AT245" s="246" t="s">
        <v>246</v>
      </c>
      <c r="AU245" s="246" t="s">
        <v>95</v>
      </c>
      <c r="AY245" s="18" t="s">
        <v>244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8" t="s">
        <v>92</v>
      </c>
      <c r="BK245" s="247">
        <f>ROUND(I245*H245,2)</f>
        <v>0</v>
      </c>
      <c r="BL245" s="18" t="s">
        <v>161</v>
      </c>
      <c r="BM245" s="246" t="s">
        <v>1840</v>
      </c>
    </row>
    <row r="246" spans="1:51" s="13" customFormat="1" ht="12">
      <c r="A246" s="13"/>
      <c r="B246" s="248"/>
      <c r="C246" s="249"/>
      <c r="D246" s="250" t="s">
        <v>251</v>
      </c>
      <c r="E246" s="251" t="s">
        <v>181</v>
      </c>
      <c r="F246" s="252" t="s">
        <v>444</v>
      </c>
      <c r="G246" s="249"/>
      <c r="H246" s="253">
        <v>508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9" t="s">
        <v>251</v>
      </c>
      <c r="AU246" s="259" t="s">
        <v>95</v>
      </c>
      <c r="AV246" s="13" t="s">
        <v>95</v>
      </c>
      <c r="AW246" s="13" t="s">
        <v>42</v>
      </c>
      <c r="AX246" s="13" t="s">
        <v>92</v>
      </c>
      <c r="AY246" s="259" t="s">
        <v>244</v>
      </c>
    </row>
    <row r="247" spans="1:65" s="2" customFormat="1" ht="33" customHeight="1">
      <c r="A247" s="40"/>
      <c r="B247" s="41"/>
      <c r="C247" s="234" t="s">
        <v>460</v>
      </c>
      <c r="D247" s="234" t="s">
        <v>246</v>
      </c>
      <c r="E247" s="235" t="s">
        <v>446</v>
      </c>
      <c r="F247" s="236" t="s">
        <v>447</v>
      </c>
      <c r="G247" s="237" t="s">
        <v>249</v>
      </c>
      <c r="H247" s="238">
        <v>508</v>
      </c>
      <c r="I247" s="239"/>
      <c r="J247" s="240">
        <f>ROUND(I247*H247,2)</f>
        <v>0</v>
      </c>
      <c r="K247" s="241"/>
      <c r="L247" s="46"/>
      <c r="M247" s="242" t="s">
        <v>1</v>
      </c>
      <c r="N247" s="243" t="s">
        <v>50</v>
      </c>
      <c r="O247" s="93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6" t="s">
        <v>161</v>
      </c>
      <c r="AT247" s="246" t="s">
        <v>246</v>
      </c>
      <c r="AU247" s="246" t="s">
        <v>95</v>
      </c>
      <c r="AY247" s="18" t="s">
        <v>244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8" t="s">
        <v>92</v>
      </c>
      <c r="BK247" s="247">
        <f>ROUND(I247*H247,2)</f>
        <v>0</v>
      </c>
      <c r="BL247" s="18" t="s">
        <v>161</v>
      </c>
      <c r="BM247" s="246" t="s">
        <v>1841</v>
      </c>
    </row>
    <row r="248" spans="1:51" s="13" customFormat="1" ht="12">
      <c r="A248" s="13"/>
      <c r="B248" s="248"/>
      <c r="C248" s="249"/>
      <c r="D248" s="250" t="s">
        <v>251</v>
      </c>
      <c r="E248" s="251" t="s">
        <v>449</v>
      </c>
      <c r="F248" s="252" t="s">
        <v>181</v>
      </c>
      <c r="G248" s="249"/>
      <c r="H248" s="253">
        <v>508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251</v>
      </c>
      <c r="AU248" s="259" t="s">
        <v>95</v>
      </c>
      <c r="AV248" s="13" t="s">
        <v>95</v>
      </c>
      <c r="AW248" s="13" t="s">
        <v>42</v>
      </c>
      <c r="AX248" s="13" t="s">
        <v>92</v>
      </c>
      <c r="AY248" s="259" t="s">
        <v>244</v>
      </c>
    </row>
    <row r="249" spans="1:65" s="2" customFormat="1" ht="33" customHeight="1">
      <c r="A249" s="40"/>
      <c r="B249" s="41"/>
      <c r="C249" s="234" t="s">
        <v>464</v>
      </c>
      <c r="D249" s="234" t="s">
        <v>246</v>
      </c>
      <c r="E249" s="235" t="s">
        <v>1014</v>
      </c>
      <c r="F249" s="236" t="s">
        <v>1015</v>
      </c>
      <c r="G249" s="237" t="s">
        <v>249</v>
      </c>
      <c r="H249" s="238">
        <v>1.8</v>
      </c>
      <c r="I249" s="239"/>
      <c r="J249" s="240">
        <f>ROUND(I249*H249,2)</f>
        <v>0</v>
      </c>
      <c r="K249" s="241"/>
      <c r="L249" s="46"/>
      <c r="M249" s="242" t="s">
        <v>1</v>
      </c>
      <c r="N249" s="243" t="s">
        <v>50</v>
      </c>
      <c r="O249" s="93"/>
      <c r="P249" s="244">
        <f>O249*H249</f>
        <v>0</v>
      </c>
      <c r="Q249" s="244">
        <v>0.101</v>
      </c>
      <c r="R249" s="244">
        <f>Q249*H249</f>
        <v>0.18180000000000002</v>
      </c>
      <c r="S249" s="244">
        <v>0</v>
      </c>
      <c r="T249" s="24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6" t="s">
        <v>161</v>
      </c>
      <c r="AT249" s="246" t="s">
        <v>246</v>
      </c>
      <c r="AU249" s="246" t="s">
        <v>95</v>
      </c>
      <c r="AY249" s="18" t="s">
        <v>244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8" t="s">
        <v>92</v>
      </c>
      <c r="BK249" s="247">
        <f>ROUND(I249*H249,2)</f>
        <v>0</v>
      </c>
      <c r="BL249" s="18" t="s">
        <v>161</v>
      </c>
      <c r="BM249" s="246" t="s">
        <v>1842</v>
      </c>
    </row>
    <row r="250" spans="1:51" s="13" customFormat="1" ht="12">
      <c r="A250" s="13"/>
      <c r="B250" s="248"/>
      <c r="C250" s="249"/>
      <c r="D250" s="250" t="s">
        <v>251</v>
      </c>
      <c r="E250" s="251" t="s">
        <v>1</v>
      </c>
      <c r="F250" s="252" t="s">
        <v>933</v>
      </c>
      <c r="G250" s="249"/>
      <c r="H250" s="253">
        <v>1.8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251</v>
      </c>
      <c r="AU250" s="259" t="s">
        <v>95</v>
      </c>
      <c r="AV250" s="13" t="s">
        <v>95</v>
      </c>
      <c r="AW250" s="13" t="s">
        <v>42</v>
      </c>
      <c r="AX250" s="13" t="s">
        <v>92</v>
      </c>
      <c r="AY250" s="259" t="s">
        <v>244</v>
      </c>
    </row>
    <row r="251" spans="1:63" s="12" customFormat="1" ht="22.8" customHeight="1">
      <c r="A251" s="12"/>
      <c r="B251" s="218"/>
      <c r="C251" s="219"/>
      <c r="D251" s="220" t="s">
        <v>84</v>
      </c>
      <c r="E251" s="232" t="s">
        <v>295</v>
      </c>
      <c r="F251" s="232" t="s">
        <v>450</v>
      </c>
      <c r="G251" s="219"/>
      <c r="H251" s="219"/>
      <c r="I251" s="222"/>
      <c r="J251" s="233">
        <f>BK251</f>
        <v>0</v>
      </c>
      <c r="K251" s="219"/>
      <c r="L251" s="224"/>
      <c r="M251" s="225"/>
      <c r="N251" s="226"/>
      <c r="O251" s="226"/>
      <c r="P251" s="227">
        <f>SUM(P252:P321)</f>
        <v>0</v>
      </c>
      <c r="Q251" s="226"/>
      <c r="R251" s="227">
        <f>SUM(R252:R321)</f>
        <v>71.51314269</v>
      </c>
      <c r="S251" s="226"/>
      <c r="T251" s="228">
        <f>SUM(T252:T321)</f>
        <v>91.96433880000001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9" t="s">
        <v>92</v>
      </c>
      <c r="AT251" s="230" t="s">
        <v>84</v>
      </c>
      <c r="AU251" s="230" t="s">
        <v>92</v>
      </c>
      <c r="AY251" s="229" t="s">
        <v>244</v>
      </c>
      <c r="BK251" s="231">
        <f>SUM(BK252:BK321)</f>
        <v>0</v>
      </c>
    </row>
    <row r="252" spans="1:65" s="2" customFormat="1" ht="16.5" customHeight="1">
      <c r="A252" s="40"/>
      <c r="B252" s="41"/>
      <c r="C252" s="234" t="s">
        <v>470</v>
      </c>
      <c r="D252" s="234" t="s">
        <v>246</v>
      </c>
      <c r="E252" s="235" t="s">
        <v>1843</v>
      </c>
      <c r="F252" s="236" t="s">
        <v>1844</v>
      </c>
      <c r="G252" s="237" t="s">
        <v>275</v>
      </c>
      <c r="H252" s="238">
        <v>19</v>
      </c>
      <c r="I252" s="239"/>
      <c r="J252" s="240">
        <f>ROUND(I252*H252,2)</f>
        <v>0</v>
      </c>
      <c r="K252" s="241"/>
      <c r="L252" s="46"/>
      <c r="M252" s="242" t="s">
        <v>1</v>
      </c>
      <c r="N252" s="243" t="s">
        <v>50</v>
      </c>
      <c r="O252" s="93"/>
      <c r="P252" s="244">
        <f>O252*H252</f>
        <v>0</v>
      </c>
      <c r="Q252" s="244">
        <v>0</v>
      </c>
      <c r="R252" s="244">
        <f>Q252*H252</f>
        <v>0</v>
      </c>
      <c r="S252" s="244">
        <v>0.18</v>
      </c>
      <c r="T252" s="245">
        <f>S252*H252</f>
        <v>3.42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6" t="s">
        <v>161</v>
      </c>
      <c r="AT252" s="246" t="s">
        <v>246</v>
      </c>
      <c r="AU252" s="246" t="s">
        <v>95</v>
      </c>
      <c r="AY252" s="18" t="s">
        <v>244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8" t="s">
        <v>92</v>
      </c>
      <c r="BK252" s="247">
        <f>ROUND(I252*H252,2)</f>
        <v>0</v>
      </c>
      <c r="BL252" s="18" t="s">
        <v>161</v>
      </c>
      <c r="BM252" s="246" t="s">
        <v>1845</v>
      </c>
    </row>
    <row r="253" spans="1:51" s="13" customFormat="1" ht="12">
      <c r="A253" s="13"/>
      <c r="B253" s="248"/>
      <c r="C253" s="249"/>
      <c r="D253" s="250" t="s">
        <v>251</v>
      </c>
      <c r="E253" s="251" t="s">
        <v>1742</v>
      </c>
      <c r="F253" s="252" t="s">
        <v>1846</v>
      </c>
      <c r="G253" s="249"/>
      <c r="H253" s="253">
        <v>19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251</v>
      </c>
      <c r="AU253" s="259" t="s">
        <v>95</v>
      </c>
      <c r="AV253" s="13" t="s">
        <v>95</v>
      </c>
      <c r="AW253" s="13" t="s">
        <v>42</v>
      </c>
      <c r="AX253" s="13" t="s">
        <v>92</v>
      </c>
      <c r="AY253" s="259" t="s">
        <v>244</v>
      </c>
    </row>
    <row r="254" spans="1:65" s="2" customFormat="1" ht="24.15" customHeight="1">
      <c r="A254" s="40"/>
      <c r="B254" s="41"/>
      <c r="C254" s="234" t="s">
        <v>474</v>
      </c>
      <c r="D254" s="234" t="s">
        <v>246</v>
      </c>
      <c r="E254" s="235" t="s">
        <v>1652</v>
      </c>
      <c r="F254" s="236" t="s">
        <v>1653</v>
      </c>
      <c r="G254" s="237" t="s">
        <v>275</v>
      </c>
      <c r="H254" s="238">
        <v>182.82</v>
      </c>
      <c r="I254" s="239"/>
      <c r="J254" s="240">
        <f>ROUND(I254*H254,2)</f>
        <v>0</v>
      </c>
      <c r="K254" s="241"/>
      <c r="L254" s="46"/>
      <c r="M254" s="242" t="s">
        <v>1</v>
      </c>
      <c r="N254" s="243" t="s">
        <v>50</v>
      </c>
      <c r="O254" s="93"/>
      <c r="P254" s="244">
        <f>O254*H254</f>
        <v>0</v>
      </c>
      <c r="Q254" s="244">
        <v>0</v>
      </c>
      <c r="R254" s="244">
        <f>Q254*H254</f>
        <v>0</v>
      </c>
      <c r="S254" s="244">
        <v>0.32</v>
      </c>
      <c r="T254" s="245">
        <f>S254*H254</f>
        <v>58.5024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6" t="s">
        <v>161</v>
      </c>
      <c r="AT254" s="246" t="s">
        <v>246</v>
      </c>
      <c r="AU254" s="246" t="s">
        <v>95</v>
      </c>
      <c r="AY254" s="18" t="s">
        <v>244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18" t="s">
        <v>92</v>
      </c>
      <c r="BK254" s="247">
        <f>ROUND(I254*H254,2)</f>
        <v>0</v>
      </c>
      <c r="BL254" s="18" t="s">
        <v>161</v>
      </c>
      <c r="BM254" s="246" t="s">
        <v>1847</v>
      </c>
    </row>
    <row r="255" spans="1:51" s="13" customFormat="1" ht="12">
      <c r="A255" s="13"/>
      <c r="B255" s="248"/>
      <c r="C255" s="249"/>
      <c r="D255" s="250" t="s">
        <v>251</v>
      </c>
      <c r="E255" s="251" t="s">
        <v>1580</v>
      </c>
      <c r="F255" s="252" t="s">
        <v>1848</v>
      </c>
      <c r="G255" s="249"/>
      <c r="H255" s="253">
        <v>182.82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251</v>
      </c>
      <c r="AU255" s="259" t="s">
        <v>95</v>
      </c>
      <c r="AV255" s="13" t="s">
        <v>95</v>
      </c>
      <c r="AW255" s="13" t="s">
        <v>42</v>
      </c>
      <c r="AX255" s="13" t="s">
        <v>92</v>
      </c>
      <c r="AY255" s="259" t="s">
        <v>244</v>
      </c>
    </row>
    <row r="256" spans="1:65" s="2" customFormat="1" ht="33" customHeight="1">
      <c r="A256" s="40"/>
      <c r="B256" s="41"/>
      <c r="C256" s="234" t="s">
        <v>478</v>
      </c>
      <c r="D256" s="234" t="s">
        <v>246</v>
      </c>
      <c r="E256" s="235" t="s">
        <v>1849</v>
      </c>
      <c r="F256" s="236" t="s">
        <v>1850</v>
      </c>
      <c r="G256" s="237" t="s">
        <v>467</v>
      </c>
      <c r="H256" s="238">
        <v>19</v>
      </c>
      <c r="I256" s="239"/>
      <c r="J256" s="240">
        <f>ROUND(I256*H256,2)</f>
        <v>0</v>
      </c>
      <c r="K256" s="241"/>
      <c r="L256" s="46"/>
      <c r="M256" s="242" t="s">
        <v>1</v>
      </c>
      <c r="N256" s="243" t="s">
        <v>50</v>
      </c>
      <c r="O256" s="93"/>
      <c r="P256" s="244">
        <f>O256*H256</f>
        <v>0</v>
      </c>
      <c r="Q256" s="244">
        <v>0.00085</v>
      </c>
      <c r="R256" s="244">
        <f>Q256*H256</f>
        <v>0.016149999999999998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161</v>
      </c>
      <c r="AT256" s="246" t="s">
        <v>246</v>
      </c>
      <c r="AU256" s="246" t="s">
        <v>95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1851</v>
      </c>
    </row>
    <row r="257" spans="1:65" s="2" customFormat="1" ht="24.15" customHeight="1">
      <c r="A257" s="40"/>
      <c r="B257" s="41"/>
      <c r="C257" s="292" t="s">
        <v>483</v>
      </c>
      <c r="D257" s="292" t="s">
        <v>375</v>
      </c>
      <c r="E257" s="293" t="s">
        <v>1852</v>
      </c>
      <c r="F257" s="294" t="s">
        <v>1853</v>
      </c>
      <c r="G257" s="295" t="s">
        <v>467</v>
      </c>
      <c r="H257" s="296">
        <v>19</v>
      </c>
      <c r="I257" s="297"/>
      <c r="J257" s="298">
        <f>ROUND(I257*H257,2)</f>
        <v>0</v>
      </c>
      <c r="K257" s="299"/>
      <c r="L257" s="300"/>
      <c r="M257" s="301" t="s">
        <v>1</v>
      </c>
      <c r="N257" s="302" t="s">
        <v>50</v>
      </c>
      <c r="O257" s="93"/>
      <c r="P257" s="244">
        <f>O257*H257</f>
        <v>0</v>
      </c>
      <c r="Q257" s="244">
        <v>0.0007</v>
      </c>
      <c r="R257" s="244">
        <f>Q257*H257</f>
        <v>0.0133</v>
      </c>
      <c r="S257" s="244">
        <v>0</v>
      </c>
      <c r="T257" s="24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6" t="s">
        <v>295</v>
      </c>
      <c r="AT257" s="246" t="s">
        <v>375</v>
      </c>
      <c r="AU257" s="246" t="s">
        <v>95</v>
      </c>
      <c r="AY257" s="18" t="s">
        <v>244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8" t="s">
        <v>92</v>
      </c>
      <c r="BK257" s="247">
        <f>ROUND(I257*H257,2)</f>
        <v>0</v>
      </c>
      <c r="BL257" s="18" t="s">
        <v>161</v>
      </c>
      <c r="BM257" s="246" t="s">
        <v>1854</v>
      </c>
    </row>
    <row r="258" spans="1:65" s="2" customFormat="1" ht="33" customHeight="1">
      <c r="A258" s="40"/>
      <c r="B258" s="41"/>
      <c r="C258" s="234" t="s">
        <v>487</v>
      </c>
      <c r="D258" s="234" t="s">
        <v>246</v>
      </c>
      <c r="E258" s="235" t="s">
        <v>1855</v>
      </c>
      <c r="F258" s="236" t="s">
        <v>1856</v>
      </c>
      <c r="G258" s="237" t="s">
        <v>275</v>
      </c>
      <c r="H258" s="238">
        <v>19</v>
      </c>
      <c r="I258" s="239"/>
      <c r="J258" s="240">
        <f>ROUND(I258*H258,2)</f>
        <v>0</v>
      </c>
      <c r="K258" s="241"/>
      <c r="L258" s="46"/>
      <c r="M258" s="242" t="s">
        <v>1</v>
      </c>
      <c r="N258" s="243" t="s">
        <v>50</v>
      </c>
      <c r="O258" s="93"/>
      <c r="P258" s="244">
        <f>O258*H258</f>
        <v>0</v>
      </c>
      <c r="Q258" s="244">
        <v>3E-05</v>
      </c>
      <c r="R258" s="244">
        <f>Q258*H258</f>
        <v>0.00057</v>
      </c>
      <c r="S258" s="244">
        <v>0.02403</v>
      </c>
      <c r="T258" s="245">
        <f>S258*H258</f>
        <v>0.45657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161</v>
      </c>
      <c r="AT258" s="246" t="s">
        <v>246</v>
      </c>
      <c r="AU258" s="246" t="s">
        <v>95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1857</v>
      </c>
    </row>
    <row r="259" spans="1:51" s="13" customFormat="1" ht="12">
      <c r="A259" s="13"/>
      <c r="B259" s="248"/>
      <c r="C259" s="249"/>
      <c r="D259" s="250" t="s">
        <v>251</v>
      </c>
      <c r="E259" s="251" t="s">
        <v>1743</v>
      </c>
      <c r="F259" s="252" t="s">
        <v>1747</v>
      </c>
      <c r="G259" s="249"/>
      <c r="H259" s="253">
        <v>19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251</v>
      </c>
      <c r="AU259" s="259" t="s">
        <v>95</v>
      </c>
      <c r="AV259" s="13" t="s">
        <v>95</v>
      </c>
      <c r="AW259" s="13" t="s">
        <v>42</v>
      </c>
      <c r="AX259" s="13" t="s">
        <v>92</v>
      </c>
      <c r="AY259" s="259" t="s">
        <v>244</v>
      </c>
    </row>
    <row r="260" spans="1:65" s="2" customFormat="1" ht="24.15" customHeight="1">
      <c r="A260" s="40"/>
      <c r="B260" s="41"/>
      <c r="C260" s="292" t="s">
        <v>491</v>
      </c>
      <c r="D260" s="292" t="s">
        <v>375</v>
      </c>
      <c r="E260" s="293" t="s">
        <v>1858</v>
      </c>
      <c r="F260" s="294" t="s">
        <v>1859</v>
      </c>
      <c r="G260" s="295" t="s">
        <v>275</v>
      </c>
      <c r="H260" s="296">
        <v>19</v>
      </c>
      <c r="I260" s="297"/>
      <c r="J260" s="298">
        <f>ROUND(I260*H260,2)</f>
        <v>0</v>
      </c>
      <c r="K260" s="299"/>
      <c r="L260" s="300"/>
      <c r="M260" s="301" t="s">
        <v>1</v>
      </c>
      <c r="N260" s="302" t="s">
        <v>50</v>
      </c>
      <c r="O260" s="93"/>
      <c r="P260" s="244">
        <f>O260*H260</f>
        <v>0</v>
      </c>
      <c r="Q260" s="244">
        <v>0.024</v>
      </c>
      <c r="R260" s="244">
        <f>Q260*H260</f>
        <v>0.456</v>
      </c>
      <c r="S260" s="244">
        <v>0</v>
      </c>
      <c r="T260" s="24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6" t="s">
        <v>295</v>
      </c>
      <c r="AT260" s="246" t="s">
        <v>375</v>
      </c>
      <c r="AU260" s="246" t="s">
        <v>95</v>
      </c>
      <c r="AY260" s="18" t="s">
        <v>244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8" t="s">
        <v>92</v>
      </c>
      <c r="BK260" s="247">
        <f>ROUND(I260*H260,2)</f>
        <v>0</v>
      </c>
      <c r="BL260" s="18" t="s">
        <v>161</v>
      </c>
      <c r="BM260" s="246" t="s">
        <v>1860</v>
      </c>
    </row>
    <row r="261" spans="1:51" s="13" customFormat="1" ht="12">
      <c r="A261" s="13"/>
      <c r="B261" s="248"/>
      <c r="C261" s="249"/>
      <c r="D261" s="250" t="s">
        <v>251</v>
      </c>
      <c r="E261" s="251" t="s">
        <v>1</v>
      </c>
      <c r="F261" s="252" t="s">
        <v>1747</v>
      </c>
      <c r="G261" s="249"/>
      <c r="H261" s="253">
        <v>19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251</v>
      </c>
      <c r="AU261" s="259" t="s">
        <v>95</v>
      </c>
      <c r="AV261" s="13" t="s">
        <v>95</v>
      </c>
      <c r="AW261" s="13" t="s">
        <v>42</v>
      </c>
      <c r="AX261" s="13" t="s">
        <v>92</v>
      </c>
      <c r="AY261" s="259" t="s">
        <v>244</v>
      </c>
    </row>
    <row r="262" spans="1:65" s="2" customFormat="1" ht="33" customHeight="1">
      <c r="A262" s="40"/>
      <c r="B262" s="41"/>
      <c r="C262" s="234" t="s">
        <v>495</v>
      </c>
      <c r="D262" s="234" t="s">
        <v>246</v>
      </c>
      <c r="E262" s="235" t="s">
        <v>1656</v>
      </c>
      <c r="F262" s="236" t="s">
        <v>1657</v>
      </c>
      <c r="G262" s="237" t="s">
        <v>467</v>
      </c>
      <c r="H262" s="238">
        <v>3</v>
      </c>
      <c r="I262" s="239"/>
      <c r="J262" s="240">
        <f>ROUND(I262*H262,2)</f>
        <v>0</v>
      </c>
      <c r="K262" s="241"/>
      <c r="L262" s="46"/>
      <c r="M262" s="242" t="s">
        <v>1</v>
      </c>
      <c r="N262" s="243" t="s">
        <v>50</v>
      </c>
      <c r="O262" s="93"/>
      <c r="P262" s="244">
        <f>O262*H262</f>
        <v>0</v>
      </c>
      <c r="Q262" s="244">
        <v>0.0017</v>
      </c>
      <c r="R262" s="244">
        <f>Q262*H262</f>
        <v>0.0050999999999999995</v>
      </c>
      <c r="S262" s="244">
        <v>0</v>
      </c>
      <c r="T262" s="24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6" t="s">
        <v>161</v>
      </c>
      <c r="AT262" s="246" t="s">
        <v>246</v>
      </c>
      <c r="AU262" s="246" t="s">
        <v>95</v>
      </c>
      <c r="AY262" s="18" t="s">
        <v>244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8" t="s">
        <v>92</v>
      </c>
      <c r="BK262" s="247">
        <f>ROUND(I262*H262,2)</f>
        <v>0</v>
      </c>
      <c r="BL262" s="18" t="s">
        <v>161</v>
      </c>
      <c r="BM262" s="246" t="s">
        <v>1861</v>
      </c>
    </row>
    <row r="263" spans="1:51" s="13" customFormat="1" ht="12">
      <c r="A263" s="13"/>
      <c r="B263" s="248"/>
      <c r="C263" s="249"/>
      <c r="D263" s="250" t="s">
        <v>251</v>
      </c>
      <c r="E263" s="251" t="s">
        <v>1581</v>
      </c>
      <c r="F263" s="252" t="s">
        <v>1862</v>
      </c>
      <c r="G263" s="249"/>
      <c r="H263" s="253">
        <v>3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251</v>
      </c>
      <c r="AU263" s="259" t="s">
        <v>95</v>
      </c>
      <c r="AV263" s="13" t="s">
        <v>95</v>
      </c>
      <c r="AW263" s="13" t="s">
        <v>42</v>
      </c>
      <c r="AX263" s="13" t="s">
        <v>92</v>
      </c>
      <c r="AY263" s="259" t="s">
        <v>244</v>
      </c>
    </row>
    <row r="264" spans="1:65" s="2" customFormat="1" ht="21.75" customHeight="1">
      <c r="A264" s="40"/>
      <c r="B264" s="41"/>
      <c r="C264" s="292" t="s">
        <v>499</v>
      </c>
      <c r="D264" s="292" t="s">
        <v>375</v>
      </c>
      <c r="E264" s="293" t="s">
        <v>1660</v>
      </c>
      <c r="F264" s="294" t="s">
        <v>1661</v>
      </c>
      <c r="G264" s="295" t="s">
        <v>467</v>
      </c>
      <c r="H264" s="296">
        <v>3</v>
      </c>
      <c r="I264" s="297"/>
      <c r="J264" s="298">
        <f>ROUND(I264*H264,2)</f>
        <v>0</v>
      </c>
      <c r="K264" s="299"/>
      <c r="L264" s="300"/>
      <c r="M264" s="301" t="s">
        <v>1</v>
      </c>
      <c r="N264" s="302" t="s">
        <v>50</v>
      </c>
      <c r="O264" s="93"/>
      <c r="P264" s="244">
        <f>O264*H264</f>
        <v>0</v>
      </c>
      <c r="Q264" s="244">
        <v>0.0017</v>
      </c>
      <c r="R264" s="244">
        <f>Q264*H264</f>
        <v>0.0050999999999999995</v>
      </c>
      <c r="S264" s="244">
        <v>0</v>
      </c>
      <c r="T264" s="24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6" t="s">
        <v>295</v>
      </c>
      <c r="AT264" s="246" t="s">
        <v>375</v>
      </c>
      <c r="AU264" s="246" t="s">
        <v>95</v>
      </c>
      <c r="AY264" s="18" t="s">
        <v>244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8" t="s">
        <v>92</v>
      </c>
      <c r="BK264" s="247">
        <f>ROUND(I264*H264,2)</f>
        <v>0</v>
      </c>
      <c r="BL264" s="18" t="s">
        <v>161</v>
      </c>
      <c r="BM264" s="246" t="s">
        <v>1863</v>
      </c>
    </row>
    <row r="265" spans="1:51" s="13" customFormat="1" ht="12">
      <c r="A265" s="13"/>
      <c r="B265" s="248"/>
      <c r="C265" s="249"/>
      <c r="D265" s="250" t="s">
        <v>251</v>
      </c>
      <c r="E265" s="251" t="s">
        <v>1</v>
      </c>
      <c r="F265" s="252" t="s">
        <v>1581</v>
      </c>
      <c r="G265" s="249"/>
      <c r="H265" s="253">
        <v>3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251</v>
      </c>
      <c r="AU265" s="259" t="s">
        <v>95</v>
      </c>
      <c r="AV265" s="13" t="s">
        <v>95</v>
      </c>
      <c r="AW265" s="13" t="s">
        <v>42</v>
      </c>
      <c r="AX265" s="13" t="s">
        <v>92</v>
      </c>
      <c r="AY265" s="259" t="s">
        <v>244</v>
      </c>
    </row>
    <row r="266" spans="1:65" s="2" customFormat="1" ht="16.5" customHeight="1">
      <c r="A266" s="40"/>
      <c r="B266" s="41"/>
      <c r="C266" s="292" t="s">
        <v>503</v>
      </c>
      <c r="D266" s="292" t="s">
        <v>375</v>
      </c>
      <c r="E266" s="293" t="s">
        <v>1663</v>
      </c>
      <c r="F266" s="294" t="s">
        <v>1664</v>
      </c>
      <c r="G266" s="295" t="s">
        <v>467</v>
      </c>
      <c r="H266" s="296">
        <v>3</v>
      </c>
      <c r="I266" s="297"/>
      <c r="J266" s="298">
        <f>ROUND(I266*H266,2)</f>
        <v>0</v>
      </c>
      <c r="K266" s="299"/>
      <c r="L266" s="300"/>
      <c r="M266" s="301" t="s">
        <v>1</v>
      </c>
      <c r="N266" s="302" t="s">
        <v>50</v>
      </c>
      <c r="O266" s="93"/>
      <c r="P266" s="244">
        <f>O266*H266</f>
        <v>0</v>
      </c>
      <c r="Q266" s="244">
        <v>0.0006</v>
      </c>
      <c r="R266" s="244">
        <f>Q266*H266</f>
        <v>0.0018</v>
      </c>
      <c r="S266" s="244">
        <v>0</v>
      </c>
      <c r="T266" s="24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6" t="s">
        <v>295</v>
      </c>
      <c r="AT266" s="246" t="s">
        <v>375</v>
      </c>
      <c r="AU266" s="246" t="s">
        <v>95</v>
      </c>
      <c r="AY266" s="18" t="s">
        <v>244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8" t="s">
        <v>92</v>
      </c>
      <c r="BK266" s="247">
        <f>ROUND(I266*H266,2)</f>
        <v>0</v>
      </c>
      <c r="BL266" s="18" t="s">
        <v>161</v>
      </c>
      <c r="BM266" s="246" t="s">
        <v>1864</v>
      </c>
    </row>
    <row r="267" spans="1:51" s="13" customFormat="1" ht="12">
      <c r="A267" s="13"/>
      <c r="B267" s="248"/>
      <c r="C267" s="249"/>
      <c r="D267" s="250" t="s">
        <v>251</v>
      </c>
      <c r="E267" s="251" t="s">
        <v>1</v>
      </c>
      <c r="F267" s="252" t="s">
        <v>1581</v>
      </c>
      <c r="G267" s="249"/>
      <c r="H267" s="253">
        <v>3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251</v>
      </c>
      <c r="AU267" s="259" t="s">
        <v>95</v>
      </c>
      <c r="AV267" s="13" t="s">
        <v>95</v>
      </c>
      <c r="AW267" s="13" t="s">
        <v>42</v>
      </c>
      <c r="AX267" s="13" t="s">
        <v>92</v>
      </c>
      <c r="AY267" s="259" t="s">
        <v>244</v>
      </c>
    </row>
    <row r="268" spans="1:65" s="2" customFormat="1" ht="33" customHeight="1">
      <c r="A268" s="40"/>
      <c r="B268" s="41"/>
      <c r="C268" s="234" t="s">
        <v>507</v>
      </c>
      <c r="D268" s="234" t="s">
        <v>246</v>
      </c>
      <c r="E268" s="235" t="s">
        <v>1666</v>
      </c>
      <c r="F268" s="236" t="s">
        <v>1667</v>
      </c>
      <c r="G268" s="237" t="s">
        <v>275</v>
      </c>
      <c r="H268" s="238">
        <v>194.61</v>
      </c>
      <c r="I268" s="239"/>
      <c r="J268" s="240">
        <f>ROUND(I268*H268,2)</f>
        <v>0</v>
      </c>
      <c r="K268" s="241"/>
      <c r="L268" s="46"/>
      <c r="M268" s="242" t="s">
        <v>1</v>
      </c>
      <c r="N268" s="243" t="s">
        <v>50</v>
      </c>
      <c r="O268" s="93"/>
      <c r="P268" s="244">
        <f>O268*H268</f>
        <v>0</v>
      </c>
      <c r="Q268" s="244">
        <v>8E-05</v>
      </c>
      <c r="R268" s="244">
        <f>Q268*H268</f>
        <v>0.015568800000000002</v>
      </c>
      <c r="S268" s="244">
        <v>0.10008</v>
      </c>
      <c r="T268" s="245">
        <f>S268*H268</f>
        <v>19.476568800000003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6" t="s">
        <v>161</v>
      </c>
      <c r="AT268" s="246" t="s">
        <v>246</v>
      </c>
      <c r="AU268" s="246" t="s">
        <v>95</v>
      </c>
      <c r="AY268" s="18" t="s">
        <v>244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8" t="s">
        <v>92</v>
      </c>
      <c r="BK268" s="247">
        <f>ROUND(I268*H268,2)</f>
        <v>0</v>
      </c>
      <c r="BL268" s="18" t="s">
        <v>161</v>
      </c>
      <c r="BM268" s="246" t="s">
        <v>1865</v>
      </c>
    </row>
    <row r="269" spans="1:51" s="13" customFormat="1" ht="12">
      <c r="A269" s="13"/>
      <c r="B269" s="248"/>
      <c r="C269" s="249"/>
      <c r="D269" s="250" t="s">
        <v>251</v>
      </c>
      <c r="E269" s="251" t="s">
        <v>1</v>
      </c>
      <c r="F269" s="252" t="s">
        <v>1562</v>
      </c>
      <c r="G269" s="249"/>
      <c r="H269" s="253">
        <v>194.61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251</v>
      </c>
      <c r="AU269" s="259" t="s">
        <v>95</v>
      </c>
      <c r="AV269" s="13" t="s">
        <v>95</v>
      </c>
      <c r="AW269" s="13" t="s">
        <v>42</v>
      </c>
      <c r="AX269" s="13" t="s">
        <v>92</v>
      </c>
      <c r="AY269" s="259" t="s">
        <v>244</v>
      </c>
    </row>
    <row r="270" spans="1:65" s="2" customFormat="1" ht="24.15" customHeight="1">
      <c r="A270" s="40"/>
      <c r="B270" s="41"/>
      <c r="C270" s="292" t="s">
        <v>511</v>
      </c>
      <c r="D270" s="292" t="s">
        <v>375</v>
      </c>
      <c r="E270" s="293" t="s">
        <v>1669</v>
      </c>
      <c r="F270" s="294" t="s">
        <v>1670</v>
      </c>
      <c r="G270" s="295" t="s">
        <v>275</v>
      </c>
      <c r="H270" s="296">
        <v>194.61</v>
      </c>
      <c r="I270" s="297"/>
      <c r="J270" s="298">
        <f>ROUND(I270*H270,2)</f>
        <v>0</v>
      </c>
      <c r="K270" s="299"/>
      <c r="L270" s="300"/>
      <c r="M270" s="301" t="s">
        <v>1</v>
      </c>
      <c r="N270" s="302" t="s">
        <v>50</v>
      </c>
      <c r="O270" s="93"/>
      <c r="P270" s="244">
        <f>O270*H270</f>
        <v>0</v>
      </c>
      <c r="Q270" s="244">
        <v>0.072</v>
      </c>
      <c r="R270" s="244">
        <f>Q270*H270</f>
        <v>14.01192</v>
      </c>
      <c r="S270" s="244">
        <v>0</v>
      </c>
      <c r="T270" s="24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6" t="s">
        <v>295</v>
      </c>
      <c r="AT270" s="246" t="s">
        <v>375</v>
      </c>
      <c r="AU270" s="246" t="s">
        <v>95</v>
      </c>
      <c r="AY270" s="18" t="s">
        <v>244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8" t="s">
        <v>92</v>
      </c>
      <c r="BK270" s="247">
        <f>ROUND(I270*H270,2)</f>
        <v>0</v>
      </c>
      <c r="BL270" s="18" t="s">
        <v>161</v>
      </c>
      <c r="BM270" s="246" t="s">
        <v>1866</v>
      </c>
    </row>
    <row r="271" spans="1:51" s="13" customFormat="1" ht="12">
      <c r="A271" s="13"/>
      <c r="B271" s="248"/>
      <c r="C271" s="249"/>
      <c r="D271" s="250" t="s">
        <v>251</v>
      </c>
      <c r="E271" s="251" t="s">
        <v>1</v>
      </c>
      <c r="F271" s="252" t="s">
        <v>1562</v>
      </c>
      <c r="G271" s="249"/>
      <c r="H271" s="253">
        <v>194.61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251</v>
      </c>
      <c r="AU271" s="259" t="s">
        <v>95</v>
      </c>
      <c r="AV271" s="13" t="s">
        <v>95</v>
      </c>
      <c r="AW271" s="13" t="s">
        <v>42</v>
      </c>
      <c r="AX271" s="13" t="s">
        <v>92</v>
      </c>
      <c r="AY271" s="259" t="s">
        <v>244</v>
      </c>
    </row>
    <row r="272" spans="1:65" s="2" customFormat="1" ht="24.15" customHeight="1">
      <c r="A272" s="40"/>
      <c r="B272" s="41"/>
      <c r="C272" s="234" t="s">
        <v>516</v>
      </c>
      <c r="D272" s="234" t="s">
        <v>246</v>
      </c>
      <c r="E272" s="235" t="s">
        <v>1867</v>
      </c>
      <c r="F272" s="236" t="s">
        <v>1868</v>
      </c>
      <c r="G272" s="237" t="s">
        <v>467</v>
      </c>
      <c r="H272" s="238">
        <v>28</v>
      </c>
      <c r="I272" s="239"/>
      <c r="J272" s="240">
        <f>ROUND(I272*H272,2)</f>
        <v>0</v>
      </c>
      <c r="K272" s="241"/>
      <c r="L272" s="46"/>
      <c r="M272" s="242" t="s">
        <v>1</v>
      </c>
      <c r="N272" s="243" t="s">
        <v>50</v>
      </c>
      <c r="O272" s="93"/>
      <c r="P272" s="244">
        <f>O272*H272</f>
        <v>0</v>
      </c>
      <c r="Q272" s="244">
        <v>7E-05</v>
      </c>
      <c r="R272" s="244">
        <f>Q272*H272</f>
        <v>0.00196</v>
      </c>
      <c r="S272" s="244">
        <v>0</v>
      </c>
      <c r="T272" s="24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6" t="s">
        <v>161</v>
      </c>
      <c r="AT272" s="246" t="s">
        <v>246</v>
      </c>
      <c r="AU272" s="246" t="s">
        <v>95</v>
      </c>
      <c r="AY272" s="18" t="s">
        <v>244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8" t="s">
        <v>92</v>
      </c>
      <c r="BK272" s="247">
        <f>ROUND(I272*H272,2)</f>
        <v>0</v>
      </c>
      <c r="BL272" s="18" t="s">
        <v>161</v>
      </c>
      <c r="BM272" s="246" t="s">
        <v>1869</v>
      </c>
    </row>
    <row r="273" spans="1:65" s="2" customFormat="1" ht="24.15" customHeight="1">
      <c r="A273" s="40"/>
      <c r="B273" s="41"/>
      <c r="C273" s="292" t="s">
        <v>520</v>
      </c>
      <c r="D273" s="292" t="s">
        <v>375</v>
      </c>
      <c r="E273" s="293" t="s">
        <v>1870</v>
      </c>
      <c r="F273" s="294" t="s">
        <v>1871</v>
      </c>
      <c r="G273" s="295" t="s">
        <v>467</v>
      </c>
      <c r="H273" s="296">
        <v>9</v>
      </c>
      <c r="I273" s="297"/>
      <c r="J273" s="298">
        <f>ROUND(I273*H273,2)</f>
        <v>0</v>
      </c>
      <c r="K273" s="299"/>
      <c r="L273" s="300"/>
      <c r="M273" s="301" t="s">
        <v>1</v>
      </c>
      <c r="N273" s="302" t="s">
        <v>50</v>
      </c>
      <c r="O273" s="93"/>
      <c r="P273" s="244">
        <f>O273*H273</f>
        <v>0</v>
      </c>
      <c r="Q273" s="244">
        <v>0.01</v>
      </c>
      <c r="R273" s="244">
        <f>Q273*H273</f>
        <v>0.09</v>
      </c>
      <c r="S273" s="244">
        <v>0</v>
      </c>
      <c r="T273" s="24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6" t="s">
        <v>295</v>
      </c>
      <c r="AT273" s="246" t="s">
        <v>375</v>
      </c>
      <c r="AU273" s="246" t="s">
        <v>95</v>
      </c>
      <c r="AY273" s="18" t="s">
        <v>244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8" t="s">
        <v>92</v>
      </c>
      <c r="BK273" s="247">
        <f>ROUND(I273*H273,2)</f>
        <v>0</v>
      </c>
      <c r="BL273" s="18" t="s">
        <v>161</v>
      </c>
      <c r="BM273" s="246" t="s">
        <v>1872</v>
      </c>
    </row>
    <row r="274" spans="1:51" s="13" customFormat="1" ht="12">
      <c r="A274" s="13"/>
      <c r="B274" s="248"/>
      <c r="C274" s="249"/>
      <c r="D274" s="250" t="s">
        <v>251</v>
      </c>
      <c r="E274" s="251" t="s">
        <v>1</v>
      </c>
      <c r="F274" s="252" t="s">
        <v>1873</v>
      </c>
      <c r="G274" s="249"/>
      <c r="H274" s="253">
        <v>9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251</v>
      </c>
      <c r="AU274" s="259" t="s">
        <v>95</v>
      </c>
      <c r="AV274" s="13" t="s">
        <v>95</v>
      </c>
      <c r="AW274" s="13" t="s">
        <v>42</v>
      </c>
      <c r="AX274" s="13" t="s">
        <v>92</v>
      </c>
      <c r="AY274" s="259" t="s">
        <v>244</v>
      </c>
    </row>
    <row r="275" spans="1:65" s="2" customFormat="1" ht="24.15" customHeight="1">
      <c r="A275" s="40"/>
      <c r="B275" s="41"/>
      <c r="C275" s="292" t="s">
        <v>524</v>
      </c>
      <c r="D275" s="292" t="s">
        <v>375</v>
      </c>
      <c r="E275" s="293" t="s">
        <v>1874</v>
      </c>
      <c r="F275" s="294" t="s">
        <v>1875</v>
      </c>
      <c r="G275" s="295" t="s">
        <v>467</v>
      </c>
      <c r="H275" s="296">
        <v>10</v>
      </c>
      <c r="I275" s="297"/>
      <c r="J275" s="298">
        <f>ROUND(I275*H275,2)</f>
        <v>0</v>
      </c>
      <c r="K275" s="299"/>
      <c r="L275" s="300"/>
      <c r="M275" s="301" t="s">
        <v>1</v>
      </c>
      <c r="N275" s="302" t="s">
        <v>50</v>
      </c>
      <c r="O275" s="93"/>
      <c r="P275" s="244">
        <f>O275*H275</f>
        <v>0</v>
      </c>
      <c r="Q275" s="244">
        <v>0.01</v>
      </c>
      <c r="R275" s="244">
        <f>Q275*H275</f>
        <v>0.1</v>
      </c>
      <c r="S275" s="244">
        <v>0</v>
      </c>
      <c r="T275" s="24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6" t="s">
        <v>295</v>
      </c>
      <c r="AT275" s="246" t="s">
        <v>375</v>
      </c>
      <c r="AU275" s="246" t="s">
        <v>95</v>
      </c>
      <c r="AY275" s="18" t="s">
        <v>244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8" t="s">
        <v>92</v>
      </c>
      <c r="BK275" s="247">
        <f>ROUND(I275*H275,2)</f>
        <v>0</v>
      </c>
      <c r="BL275" s="18" t="s">
        <v>161</v>
      </c>
      <c r="BM275" s="246" t="s">
        <v>1876</v>
      </c>
    </row>
    <row r="276" spans="1:51" s="13" customFormat="1" ht="12">
      <c r="A276" s="13"/>
      <c r="B276" s="248"/>
      <c r="C276" s="249"/>
      <c r="D276" s="250" t="s">
        <v>251</v>
      </c>
      <c r="E276" s="251" t="s">
        <v>1</v>
      </c>
      <c r="F276" s="252" t="s">
        <v>1877</v>
      </c>
      <c r="G276" s="249"/>
      <c r="H276" s="253">
        <v>10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251</v>
      </c>
      <c r="AU276" s="259" t="s">
        <v>95</v>
      </c>
      <c r="AV276" s="13" t="s">
        <v>95</v>
      </c>
      <c r="AW276" s="13" t="s">
        <v>42</v>
      </c>
      <c r="AX276" s="13" t="s">
        <v>92</v>
      </c>
      <c r="AY276" s="259" t="s">
        <v>244</v>
      </c>
    </row>
    <row r="277" spans="1:65" s="2" customFormat="1" ht="37.8" customHeight="1">
      <c r="A277" s="40"/>
      <c r="B277" s="41"/>
      <c r="C277" s="292" t="s">
        <v>528</v>
      </c>
      <c r="D277" s="292" t="s">
        <v>375</v>
      </c>
      <c r="E277" s="293" t="s">
        <v>1878</v>
      </c>
      <c r="F277" s="294" t="s">
        <v>1879</v>
      </c>
      <c r="G277" s="295" t="s">
        <v>467</v>
      </c>
      <c r="H277" s="296">
        <v>9</v>
      </c>
      <c r="I277" s="297"/>
      <c r="J277" s="298">
        <f>ROUND(I277*H277,2)</f>
        <v>0</v>
      </c>
      <c r="K277" s="299"/>
      <c r="L277" s="300"/>
      <c r="M277" s="301" t="s">
        <v>1</v>
      </c>
      <c r="N277" s="302" t="s">
        <v>50</v>
      </c>
      <c r="O277" s="93"/>
      <c r="P277" s="244">
        <f>O277*H277</f>
        <v>0</v>
      </c>
      <c r="Q277" s="244">
        <v>0.011</v>
      </c>
      <c r="R277" s="244">
        <f>Q277*H277</f>
        <v>0.09899999999999999</v>
      </c>
      <c r="S277" s="244">
        <v>0</v>
      </c>
      <c r="T277" s="24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6" t="s">
        <v>295</v>
      </c>
      <c r="AT277" s="246" t="s">
        <v>375</v>
      </c>
      <c r="AU277" s="246" t="s">
        <v>95</v>
      </c>
      <c r="AY277" s="18" t="s">
        <v>244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8" t="s">
        <v>92</v>
      </c>
      <c r="BK277" s="247">
        <f>ROUND(I277*H277,2)</f>
        <v>0</v>
      </c>
      <c r="BL277" s="18" t="s">
        <v>161</v>
      </c>
      <c r="BM277" s="246" t="s">
        <v>1880</v>
      </c>
    </row>
    <row r="278" spans="1:51" s="13" customFormat="1" ht="12">
      <c r="A278" s="13"/>
      <c r="B278" s="248"/>
      <c r="C278" s="249"/>
      <c r="D278" s="250" t="s">
        <v>251</v>
      </c>
      <c r="E278" s="251" t="s">
        <v>1</v>
      </c>
      <c r="F278" s="252" t="s">
        <v>1873</v>
      </c>
      <c r="G278" s="249"/>
      <c r="H278" s="253">
        <v>9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251</v>
      </c>
      <c r="AU278" s="259" t="s">
        <v>95</v>
      </c>
      <c r="AV278" s="13" t="s">
        <v>95</v>
      </c>
      <c r="AW278" s="13" t="s">
        <v>42</v>
      </c>
      <c r="AX278" s="13" t="s">
        <v>92</v>
      </c>
      <c r="AY278" s="259" t="s">
        <v>244</v>
      </c>
    </row>
    <row r="279" spans="1:65" s="2" customFormat="1" ht="24.15" customHeight="1">
      <c r="A279" s="40"/>
      <c r="B279" s="41"/>
      <c r="C279" s="234" t="s">
        <v>532</v>
      </c>
      <c r="D279" s="234" t="s">
        <v>246</v>
      </c>
      <c r="E279" s="235" t="s">
        <v>1881</v>
      </c>
      <c r="F279" s="236" t="s">
        <v>1882</v>
      </c>
      <c r="G279" s="237" t="s">
        <v>467</v>
      </c>
      <c r="H279" s="238">
        <v>15</v>
      </c>
      <c r="I279" s="239"/>
      <c r="J279" s="240">
        <f>ROUND(I279*H279,2)</f>
        <v>0</v>
      </c>
      <c r="K279" s="241"/>
      <c r="L279" s="46"/>
      <c r="M279" s="242" t="s">
        <v>1</v>
      </c>
      <c r="N279" s="243" t="s">
        <v>50</v>
      </c>
      <c r="O279" s="93"/>
      <c r="P279" s="244">
        <f>O279*H279</f>
        <v>0</v>
      </c>
      <c r="Q279" s="244">
        <v>0.00016</v>
      </c>
      <c r="R279" s="244">
        <f>Q279*H279</f>
        <v>0.0024000000000000002</v>
      </c>
      <c r="S279" s="244">
        <v>0</v>
      </c>
      <c r="T279" s="24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6" t="s">
        <v>161</v>
      </c>
      <c r="AT279" s="246" t="s">
        <v>246</v>
      </c>
      <c r="AU279" s="246" t="s">
        <v>95</v>
      </c>
      <c r="AY279" s="18" t="s">
        <v>244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8" t="s">
        <v>92</v>
      </c>
      <c r="BK279" s="247">
        <f>ROUND(I279*H279,2)</f>
        <v>0</v>
      </c>
      <c r="BL279" s="18" t="s">
        <v>161</v>
      </c>
      <c r="BM279" s="246" t="s">
        <v>1883</v>
      </c>
    </row>
    <row r="280" spans="1:65" s="2" customFormat="1" ht="33" customHeight="1">
      <c r="A280" s="40"/>
      <c r="B280" s="41"/>
      <c r="C280" s="292" t="s">
        <v>536</v>
      </c>
      <c r="D280" s="292" t="s">
        <v>375</v>
      </c>
      <c r="E280" s="293" t="s">
        <v>1884</v>
      </c>
      <c r="F280" s="294" t="s">
        <v>1885</v>
      </c>
      <c r="G280" s="295" t="s">
        <v>467</v>
      </c>
      <c r="H280" s="296">
        <v>15</v>
      </c>
      <c r="I280" s="297"/>
      <c r="J280" s="298">
        <f>ROUND(I280*H280,2)</f>
        <v>0</v>
      </c>
      <c r="K280" s="299"/>
      <c r="L280" s="300"/>
      <c r="M280" s="301" t="s">
        <v>1</v>
      </c>
      <c r="N280" s="302" t="s">
        <v>50</v>
      </c>
      <c r="O280" s="93"/>
      <c r="P280" s="244">
        <f>O280*H280</f>
        <v>0</v>
      </c>
      <c r="Q280" s="244">
        <v>0.073</v>
      </c>
      <c r="R280" s="244">
        <f>Q280*H280</f>
        <v>1.095</v>
      </c>
      <c r="S280" s="244">
        <v>0</v>
      </c>
      <c r="T280" s="24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6" t="s">
        <v>295</v>
      </c>
      <c r="AT280" s="246" t="s">
        <v>375</v>
      </c>
      <c r="AU280" s="246" t="s">
        <v>95</v>
      </c>
      <c r="AY280" s="18" t="s">
        <v>244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8" t="s">
        <v>92</v>
      </c>
      <c r="BK280" s="247">
        <f>ROUND(I280*H280,2)</f>
        <v>0</v>
      </c>
      <c r="BL280" s="18" t="s">
        <v>161</v>
      </c>
      <c r="BM280" s="246" t="s">
        <v>1886</v>
      </c>
    </row>
    <row r="281" spans="1:65" s="2" customFormat="1" ht="24.15" customHeight="1">
      <c r="A281" s="40"/>
      <c r="B281" s="41"/>
      <c r="C281" s="234" t="s">
        <v>540</v>
      </c>
      <c r="D281" s="234" t="s">
        <v>246</v>
      </c>
      <c r="E281" s="235" t="s">
        <v>1672</v>
      </c>
      <c r="F281" s="236" t="s">
        <v>1673</v>
      </c>
      <c r="G281" s="237" t="s">
        <v>467</v>
      </c>
      <c r="H281" s="238">
        <v>13</v>
      </c>
      <c r="I281" s="239"/>
      <c r="J281" s="240">
        <f>ROUND(I281*H281,2)</f>
        <v>0</v>
      </c>
      <c r="K281" s="241"/>
      <c r="L281" s="46"/>
      <c r="M281" s="242" t="s">
        <v>1</v>
      </c>
      <c r="N281" s="243" t="s">
        <v>50</v>
      </c>
      <c r="O281" s="93"/>
      <c r="P281" s="244">
        <f>O281*H281</f>
        <v>0</v>
      </c>
      <c r="Q281" s="244">
        <v>9E-05</v>
      </c>
      <c r="R281" s="244">
        <f>Q281*H281</f>
        <v>0.00117</v>
      </c>
      <c r="S281" s="244">
        <v>0</v>
      </c>
      <c r="T281" s="24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6" t="s">
        <v>161</v>
      </c>
      <c r="AT281" s="246" t="s">
        <v>246</v>
      </c>
      <c r="AU281" s="246" t="s">
        <v>95</v>
      </c>
      <c r="AY281" s="18" t="s">
        <v>244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8" t="s">
        <v>92</v>
      </c>
      <c r="BK281" s="247">
        <f>ROUND(I281*H281,2)</f>
        <v>0</v>
      </c>
      <c r="BL281" s="18" t="s">
        <v>161</v>
      </c>
      <c r="BM281" s="246" t="s">
        <v>1887</v>
      </c>
    </row>
    <row r="282" spans="1:51" s="13" customFormat="1" ht="12">
      <c r="A282" s="13"/>
      <c r="B282" s="248"/>
      <c r="C282" s="249"/>
      <c r="D282" s="250" t="s">
        <v>251</v>
      </c>
      <c r="E282" s="251" t="s">
        <v>1</v>
      </c>
      <c r="F282" s="252" t="s">
        <v>1888</v>
      </c>
      <c r="G282" s="249"/>
      <c r="H282" s="253">
        <v>13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251</v>
      </c>
      <c r="AU282" s="259" t="s">
        <v>95</v>
      </c>
      <c r="AV282" s="13" t="s">
        <v>95</v>
      </c>
      <c r="AW282" s="13" t="s">
        <v>42</v>
      </c>
      <c r="AX282" s="13" t="s">
        <v>92</v>
      </c>
      <c r="AY282" s="259" t="s">
        <v>244</v>
      </c>
    </row>
    <row r="283" spans="1:65" s="2" customFormat="1" ht="24.15" customHeight="1">
      <c r="A283" s="40"/>
      <c r="B283" s="41"/>
      <c r="C283" s="292" t="s">
        <v>544</v>
      </c>
      <c r="D283" s="292" t="s">
        <v>375</v>
      </c>
      <c r="E283" s="293" t="s">
        <v>1676</v>
      </c>
      <c r="F283" s="294" t="s">
        <v>1677</v>
      </c>
      <c r="G283" s="295" t="s">
        <v>467</v>
      </c>
      <c r="H283" s="296">
        <v>5</v>
      </c>
      <c r="I283" s="297"/>
      <c r="J283" s="298">
        <f>ROUND(I283*H283,2)</f>
        <v>0</v>
      </c>
      <c r="K283" s="299"/>
      <c r="L283" s="300"/>
      <c r="M283" s="301" t="s">
        <v>1</v>
      </c>
      <c r="N283" s="302" t="s">
        <v>50</v>
      </c>
      <c r="O283" s="93"/>
      <c r="P283" s="244">
        <f>O283*H283</f>
        <v>0</v>
      </c>
      <c r="Q283" s="244">
        <v>0.056</v>
      </c>
      <c r="R283" s="244">
        <f>Q283*H283</f>
        <v>0.28</v>
      </c>
      <c r="S283" s="244">
        <v>0</v>
      </c>
      <c r="T283" s="24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6" t="s">
        <v>295</v>
      </c>
      <c r="AT283" s="246" t="s">
        <v>375</v>
      </c>
      <c r="AU283" s="246" t="s">
        <v>95</v>
      </c>
      <c r="AY283" s="18" t="s">
        <v>244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8" t="s">
        <v>92</v>
      </c>
      <c r="BK283" s="247">
        <f>ROUND(I283*H283,2)</f>
        <v>0</v>
      </c>
      <c r="BL283" s="18" t="s">
        <v>161</v>
      </c>
      <c r="BM283" s="246" t="s">
        <v>1889</v>
      </c>
    </row>
    <row r="284" spans="1:65" s="2" customFormat="1" ht="33" customHeight="1">
      <c r="A284" s="40"/>
      <c r="B284" s="41"/>
      <c r="C284" s="292" t="s">
        <v>548</v>
      </c>
      <c r="D284" s="292" t="s">
        <v>375</v>
      </c>
      <c r="E284" s="293" t="s">
        <v>1890</v>
      </c>
      <c r="F284" s="294" t="s">
        <v>1891</v>
      </c>
      <c r="G284" s="295" t="s">
        <v>467</v>
      </c>
      <c r="H284" s="296">
        <v>8</v>
      </c>
      <c r="I284" s="297"/>
      <c r="J284" s="298">
        <f>ROUND(I284*H284,2)</f>
        <v>0</v>
      </c>
      <c r="K284" s="299"/>
      <c r="L284" s="300"/>
      <c r="M284" s="301" t="s">
        <v>1</v>
      </c>
      <c r="N284" s="302" t="s">
        <v>50</v>
      </c>
      <c r="O284" s="93"/>
      <c r="P284" s="244">
        <f>O284*H284</f>
        <v>0</v>
      </c>
      <c r="Q284" s="244">
        <v>0.045</v>
      </c>
      <c r="R284" s="244">
        <f>Q284*H284</f>
        <v>0.36</v>
      </c>
      <c r="S284" s="244">
        <v>0</v>
      </c>
      <c r="T284" s="24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6" t="s">
        <v>295</v>
      </c>
      <c r="AT284" s="246" t="s">
        <v>375</v>
      </c>
      <c r="AU284" s="246" t="s">
        <v>95</v>
      </c>
      <c r="AY284" s="18" t="s">
        <v>244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8" t="s">
        <v>92</v>
      </c>
      <c r="BK284" s="247">
        <f>ROUND(I284*H284,2)</f>
        <v>0</v>
      </c>
      <c r="BL284" s="18" t="s">
        <v>161</v>
      </c>
      <c r="BM284" s="246" t="s">
        <v>1892</v>
      </c>
    </row>
    <row r="285" spans="1:65" s="2" customFormat="1" ht="24.15" customHeight="1">
      <c r="A285" s="40"/>
      <c r="B285" s="41"/>
      <c r="C285" s="234" t="s">
        <v>552</v>
      </c>
      <c r="D285" s="234" t="s">
        <v>246</v>
      </c>
      <c r="E285" s="235" t="s">
        <v>1893</v>
      </c>
      <c r="F285" s="236" t="s">
        <v>1894</v>
      </c>
      <c r="G285" s="237" t="s">
        <v>303</v>
      </c>
      <c r="H285" s="238">
        <v>15.848</v>
      </c>
      <c r="I285" s="239"/>
      <c r="J285" s="240">
        <f>ROUND(I285*H285,2)</f>
        <v>0</v>
      </c>
      <c r="K285" s="241"/>
      <c r="L285" s="46"/>
      <c r="M285" s="242" t="s">
        <v>1</v>
      </c>
      <c r="N285" s="243" t="s">
        <v>50</v>
      </c>
      <c r="O285" s="93"/>
      <c r="P285" s="244">
        <f>O285*H285</f>
        <v>0</v>
      </c>
      <c r="Q285" s="244">
        <v>0</v>
      </c>
      <c r="R285" s="244">
        <f>Q285*H285</f>
        <v>0</v>
      </c>
      <c r="S285" s="244">
        <v>0.6</v>
      </c>
      <c r="T285" s="245">
        <f>S285*H285</f>
        <v>9.5088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6" t="s">
        <v>161</v>
      </c>
      <c r="AT285" s="246" t="s">
        <v>246</v>
      </c>
      <c r="AU285" s="246" t="s">
        <v>95</v>
      </c>
      <c r="AY285" s="18" t="s">
        <v>244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18" t="s">
        <v>92</v>
      </c>
      <c r="BK285" s="247">
        <f>ROUND(I285*H285,2)</f>
        <v>0</v>
      </c>
      <c r="BL285" s="18" t="s">
        <v>161</v>
      </c>
      <c r="BM285" s="246" t="s">
        <v>1895</v>
      </c>
    </row>
    <row r="286" spans="1:51" s="13" customFormat="1" ht="12">
      <c r="A286" s="13"/>
      <c r="B286" s="248"/>
      <c r="C286" s="249"/>
      <c r="D286" s="250" t="s">
        <v>251</v>
      </c>
      <c r="E286" s="251" t="s">
        <v>1759</v>
      </c>
      <c r="F286" s="252" t="s">
        <v>1896</v>
      </c>
      <c r="G286" s="249"/>
      <c r="H286" s="253">
        <v>15.848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9" t="s">
        <v>251</v>
      </c>
      <c r="AU286" s="259" t="s">
        <v>95</v>
      </c>
      <c r="AV286" s="13" t="s">
        <v>95</v>
      </c>
      <c r="AW286" s="13" t="s">
        <v>42</v>
      </c>
      <c r="AX286" s="13" t="s">
        <v>92</v>
      </c>
      <c r="AY286" s="259" t="s">
        <v>244</v>
      </c>
    </row>
    <row r="287" spans="1:65" s="2" customFormat="1" ht="16.5" customHeight="1">
      <c r="A287" s="40"/>
      <c r="B287" s="41"/>
      <c r="C287" s="234" t="s">
        <v>556</v>
      </c>
      <c r="D287" s="234" t="s">
        <v>246</v>
      </c>
      <c r="E287" s="235" t="s">
        <v>1897</v>
      </c>
      <c r="F287" s="236" t="s">
        <v>1898</v>
      </c>
      <c r="G287" s="237" t="s">
        <v>467</v>
      </c>
      <c r="H287" s="238">
        <v>6.883</v>
      </c>
      <c r="I287" s="239"/>
      <c r="J287" s="240">
        <f>ROUND(I287*H287,2)</f>
        <v>0</v>
      </c>
      <c r="K287" s="241"/>
      <c r="L287" s="46"/>
      <c r="M287" s="242" t="s">
        <v>1</v>
      </c>
      <c r="N287" s="243" t="s">
        <v>50</v>
      </c>
      <c r="O287" s="93"/>
      <c r="P287" s="244">
        <f>O287*H287</f>
        <v>0</v>
      </c>
      <c r="Q287" s="244">
        <v>0.03573</v>
      </c>
      <c r="R287" s="244">
        <f>Q287*H287</f>
        <v>0.24592958999999998</v>
      </c>
      <c r="S287" s="244">
        <v>0</v>
      </c>
      <c r="T287" s="24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6" t="s">
        <v>161</v>
      </c>
      <c r="AT287" s="246" t="s">
        <v>246</v>
      </c>
      <c r="AU287" s="246" t="s">
        <v>95</v>
      </c>
      <c r="AY287" s="18" t="s">
        <v>244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8" t="s">
        <v>92</v>
      </c>
      <c r="BK287" s="247">
        <f>ROUND(I287*H287,2)</f>
        <v>0</v>
      </c>
      <c r="BL287" s="18" t="s">
        <v>161</v>
      </c>
      <c r="BM287" s="246" t="s">
        <v>1899</v>
      </c>
    </row>
    <row r="288" spans="1:51" s="13" customFormat="1" ht="12">
      <c r="A288" s="13"/>
      <c r="B288" s="248"/>
      <c r="C288" s="249"/>
      <c r="D288" s="250" t="s">
        <v>251</v>
      </c>
      <c r="E288" s="251" t="s">
        <v>1</v>
      </c>
      <c r="F288" s="252" t="s">
        <v>1900</v>
      </c>
      <c r="G288" s="249"/>
      <c r="H288" s="253">
        <v>6.883</v>
      </c>
      <c r="I288" s="254"/>
      <c r="J288" s="249"/>
      <c r="K288" s="249"/>
      <c r="L288" s="255"/>
      <c r="M288" s="256"/>
      <c r="N288" s="257"/>
      <c r="O288" s="257"/>
      <c r="P288" s="257"/>
      <c r="Q288" s="257"/>
      <c r="R288" s="257"/>
      <c r="S288" s="257"/>
      <c r="T288" s="25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9" t="s">
        <v>251</v>
      </c>
      <c r="AU288" s="259" t="s">
        <v>95</v>
      </c>
      <c r="AV288" s="13" t="s">
        <v>95</v>
      </c>
      <c r="AW288" s="13" t="s">
        <v>42</v>
      </c>
      <c r="AX288" s="13" t="s">
        <v>92</v>
      </c>
      <c r="AY288" s="259" t="s">
        <v>244</v>
      </c>
    </row>
    <row r="289" spans="1:65" s="2" customFormat="1" ht="33" customHeight="1">
      <c r="A289" s="40"/>
      <c r="B289" s="41"/>
      <c r="C289" s="234" t="s">
        <v>560</v>
      </c>
      <c r="D289" s="234" t="s">
        <v>246</v>
      </c>
      <c r="E289" s="235" t="s">
        <v>1901</v>
      </c>
      <c r="F289" s="236" t="s">
        <v>1902</v>
      </c>
      <c r="G289" s="237" t="s">
        <v>467</v>
      </c>
      <c r="H289" s="238">
        <v>6</v>
      </c>
      <c r="I289" s="239"/>
      <c r="J289" s="240">
        <f>ROUND(I289*H289,2)</f>
        <v>0</v>
      </c>
      <c r="K289" s="241"/>
      <c r="L289" s="46"/>
      <c r="M289" s="242" t="s">
        <v>1</v>
      </c>
      <c r="N289" s="243" t="s">
        <v>50</v>
      </c>
      <c r="O289" s="93"/>
      <c r="P289" s="244">
        <f>O289*H289</f>
        <v>0</v>
      </c>
      <c r="Q289" s="244">
        <v>2.11587</v>
      </c>
      <c r="R289" s="244">
        <f>Q289*H289</f>
        <v>12.69522</v>
      </c>
      <c r="S289" s="244">
        <v>0</v>
      </c>
      <c r="T289" s="24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6" t="s">
        <v>161</v>
      </c>
      <c r="AT289" s="246" t="s">
        <v>246</v>
      </c>
      <c r="AU289" s="246" t="s">
        <v>95</v>
      </c>
      <c r="AY289" s="18" t="s">
        <v>244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8" t="s">
        <v>92</v>
      </c>
      <c r="BK289" s="247">
        <f>ROUND(I289*H289,2)</f>
        <v>0</v>
      </c>
      <c r="BL289" s="18" t="s">
        <v>161</v>
      </c>
      <c r="BM289" s="246" t="s">
        <v>1903</v>
      </c>
    </row>
    <row r="290" spans="1:65" s="2" customFormat="1" ht="33" customHeight="1">
      <c r="A290" s="40"/>
      <c r="B290" s="41"/>
      <c r="C290" s="292" t="s">
        <v>564</v>
      </c>
      <c r="D290" s="292" t="s">
        <v>375</v>
      </c>
      <c r="E290" s="293" t="s">
        <v>1904</v>
      </c>
      <c r="F290" s="294" t="s">
        <v>1905</v>
      </c>
      <c r="G290" s="295" t="s">
        <v>467</v>
      </c>
      <c r="H290" s="296">
        <v>2</v>
      </c>
      <c r="I290" s="297"/>
      <c r="J290" s="298">
        <f>ROUND(I290*H290,2)</f>
        <v>0</v>
      </c>
      <c r="K290" s="299"/>
      <c r="L290" s="300"/>
      <c r="M290" s="301" t="s">
        <v>1</v>
      </c>
      <c r="N290" s="302" t="s">
        <v>50</v>
      </c>
      <c r="O290" s="93"/>
      <c r="P290" s="244">
        <f>O290*H290</f>
        <v>0</v>
      </c>
      <c r="Q290" s="244">
        <v>0.081</v>
      </c>
      <c r="R290" s="244">
        <f>Q290*H290</f>
        <v>0.162</v>
      </c>
      <c r="S290" s="244">
        <v>0</v>
      </c>
      <c r="T290" s="24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6" t="s">
        <v>295</v>
      </c>
      <c r="AT290" s="246" t="s">
        <v>375</v>
      </c>
      <c r="AU290" s="246" t="s">
        <v>95</v>
      </c>
      <c r="AY290" s="18" t="s">
        <v>244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8" t="s">
        <v>92</v>
      </c>
      <c r="BK290" s="247">
        <f>ROUND(I290*H290,2)</f>
        <v>0</v>
      </c>
      <c r="BL290" s="18" t="s">
        <v>161</v>
      </c>
      <c r="BM290" s="246" t="s">
        <v>1906</v>
      </c>
    </row>
    <row r="291" spans="1:65" s="2" customFormat="1" ht="33" customHeight="1">
      <c r="A291" s="40"/>
      <c r="B291" s="41"/>
      <c r="C291" s="292" t="s">
        <v>568</v>
      </c>
      <c r="D291" s="292" t="s">
        <v>375</v>
      </c>
      <c r="E291" s="293" t="s">
        <v>1907</v>
      </c>
      <c r="F291" s="294" t="s">
        <v>1908</v>
      </c>
      <c r="G291" s="295" t="s">
        <v>467</v>
      </c>
      <c r="H291" s="296">
        <v>5</v>
      </c>
      <c r="I291" s="297"/>
      <c r="J291" s="298">
        <f>ROUND(I291*H291,2)</f>
        <v>0</v>
      </c>
      <c r="K291" s="299"/>
      <c r="L291" s="300"/>
      <c r="M291" s="301" t="s">
        <v>1</v>
      </c>
      <c r="N291" s="302" t="s">
        <v>50</v>
      </c>
      <c r="O291" s="93"/>
      <c r="P291" s="244">
        <f>O291*H291</f>
        <v>0</v>
      </c>
      <c r="Q291" s="244">
        <v>0.068</v>
      </c>
      <c r="R291" s="244">
        <f>Q291*H291</f>
        <v>0.34</v>
      </c>
      <c r="S291" s="244">
        <v>0</v>
      </c>
      <c r="T291" s="24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6" t="s">
        <v>295</v>
      </c>
      <c r="AT291" s="246" t="s">
        <v>375</v>
      </c>
      <c r="AU291" s="246" t="s">
        <v>95</v>
      </c>
      <c r="AY291" s="18" t="s">
        <v>244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8" t="s">
        <v>92</v>
      </c>
      <c r="BK291" s="247">
        <f>ROUND(I291*H291,2)</f>
        <v>0</v>
      </c>
      <c r="BL291" s="18" t="s">
        <v>161</v>
      </c>
      <c r="BM291" s="246" t="s">
        <v>1909</v>
      </c>
    </row>
    <row r="292" spans="1:65" s="2" customFormat="1" ht="33" customHeight="1">
      <c r="A292" s="40"/>
      <c r="B292" s="41"/>
      <c r="C292" s="292" t="s">
        <v>572</v>
      </c>
      <c r="D292" s="292" t="s">
        <v>375</v>
      </c>
      <c r="E292" s="293" t="s">
        <v>1910</v>
      </c>
      <c r="F292" s="294" t="s">
        <v>1911</v>
      </c>
      <c r="G292" s="295" t="s">
        <v>467</v>
      </c>
      <c r="H292" s="296">
        <v>5</v>
      </c>
      <c r="I292" s="297"/>
      <c r="J292" s="298">
        <f>ROUND(I292*H292,2)</f>
        <v>0</v>
      </c>
      <c r="K292" s="299"/>
      <c r="L292" s="300"/>
      <c r="M292" s="301" t="s">
        <v>1</v>
      </c>
      <c r="N292" s="302" t="s">
        <v>50</v>
      </c>
      <c r="O292" s="93"/>
      <c r="P292" s="244">
        <f>O292*H292</f>
        <v>0</v>
      </c>
      <c r="Q292" s="244">
        <v>0.04</v>
      </c>
      <c r="R292" s="244">
        <f>Q292*H292</f>
        <v>0.2</v>
      </c>
      <c r="S292" s="244">
        <v>0</v>
      </c>
      <c r="T292" s="24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6" t="s">
        <v>295</v>
      </c>
      <c r="AT292" s="246" t="s">
        <v>375</v>
      </c>
      <c r="AU292" s="246" t="s">
        <v>95</v>
      </c>
      <c r="AY292" s="18" t="s">
        <v>244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8" t="s">
        <v>92</v>
      </c>
      <c r="BK292" s="247">
        <f>ROUND(I292*H292,2)</f>
        <v>0</v>
      </c>
      <c r="BL292" s="18" t="s">
        <v>161</v>
      </c>
      <c r="BM292" s="246" t="s">
        <v>1912</v>
      </c>
    </row>
    <row r="293" spans="1:65" s="2" customFormat="1" ht="33" customHeight="1">
      <c r="A293" s="40"/>
      <c r="B293" s="41"/>
      <c r="C293" s="292" t="s">
        <v>576</v>
      </c>
      <c r="D293" s="292" t="s">
        <v>375</v>
      </c>
      <c r="E293" s="293" t="s">
        <v>1913</v>
      </c>
      <c r="F293" s="294" t="s">
        <v>1914</v>
      </c>
      <c r="G293" s="295" t="s">
        <v>467</v>
      </c>
      <c r="H293" s="296">
        <v>5</v>
      </c>
      <c r="I293" s="297"/>
      <c r="J293" s="298">
        <f>ROUND(I293*H293,2)</f>
        <v>0</v>
      </c>
      <c r="K293" s="299"/>
      <c r="L293" s="300"/>
      <c r="M293" s="301" t="s">
        <v>1</v>
      </c>
      <c r="N293" s="302" t="s">
        <v>50</v>
      </c>
      <c r="O293" s="93"/>
      <c r="P293" s="244">
        <f>O293*H293</f>
        <v>0</v>
      </c>
      <c r="Q293" s="244">
        <v>0.55</v>
      </c>
      <c r="R293" s="244">
        <f>Q293*H293</f>
        <v>2.75</v>
      </c>
      <c r="S293" s="244">
        <v>0</v>
      </c>
      <c r="T293" s="24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6" t="s">
        <v>295</v>
      </c>
      <c r="AT293" s="246" t="s">
        <v>375</v>
      </c>
      <c r="AU293" s="246" t="s">
        <v>95</v>
      </c>
      <c r="AY293" s="18" t="s">
        <v>244</v>
      </c>
      <c r="BE293" s="247">
        <f>IF(N293="základní",J293,0)</f>
        <v>0</v>
      </c>
      <c r="BF293" s="247">
        <f>IF(N293="snížená",J293,0)</f>
        <v>0</v>
      </c>
      <c r="BG293" s="247">
        <f>IF(N293="zákl. přenesená",J293,0)</f>
        <v>0</v>
      </c>
      <c r="BH293" s="247">
        <f>IF(N293="sníž. přenesená",J293,0)</f>
        <v>0</v>
      </c>
      <c r="BI293" s="247">
        <f>IF(N293="nulová",J293,0)</f>
        <v>0</v>
      </c>
      <c r="BJ293" s="18" t="s">
        <v>92</v>
      </c>
      <c r="BK293" s="247">
        <f>ROUND(I293*H293,2)</f>
        <v>0</v>
      </c>
      <c r="BL293" s="18" t="s">
        <v>161</v>
      </c>
      <c r="BM293" s="246" t="s">
        <v>1915</v>
      </c>
    </row>
    <row r="294" spans="1:65" s="2" customFormat="1" ht="33" customHeight="1">
      <c r="A294" s="40"/>
      <c r="B294" s="41"/>
      <c r="C294" s="292" t="s">
        <v>581</v>
      </c>
      <c r="D294" s="292" t="s">
        <v>375</v>
      </c>
      <c r="E294" s="293" t="s">
        <v>1916</v>
      </c>
      <c r="F294" s="294" t="s">
        <v>1917</v>
      </c>
      <c r="G294" s="295" t="s">
        <v>467</v>
      </c>
      <c r="H294" s="296">
        <v>1</v>
      </c>
      <c r="I294" s="297"/>
      <c r="J294" s="298">
        <f>ROUND(I294*H294,2)</f>
        <v>0</v>
      </c>
      <c r="K294" s="299"/>
      <c r="L294" s="300"/>
      <c r="M294" s="301" t="s">
        <v>1</v>
      </c>
      <c r="N294" s="302" t="s">
        <v>50</v>
      </c>
      <c r="O294" s="93"/>
      <c r="P294" s="244">
        <f>O294*H294</f>
        <v>0</v>
      </c>
      <c r="Q294" s="244">
        <v>0.548</v>
      </c>
      <c r="R294" s="244">
        <f>Q294*H294</f>
        <v>0.548</v>
      </c>
      <c r="S294" s="244">
        <v>0</v>
      </c>
      <c r="T294" s="24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6" t="s">
        <v>295</v>
      </c>
      <c r="AT294" s="246" t="s">
        <v>375</v>
      </c>
      <c r="AU294" s="246" t="s">
        <v>95</v>
      </c>
      <c r="AY294" s="18" t="s">
        <v>244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8" t="s">
        <v>92</v>
      </c>
      <c r="BK294" s="247">
        <f>ROUND(I294*H294,2)</f>
        <v>0</v>
      </c>
      <c r="BL294" s="18" t="s">
        <v>161</v>
      </c>
      <c r="BM294" s="246" t="s">
        <v>1918</v>
      </c>
    </row>
    <row r="295" spans="1:65" s="2" customFormat="1" ht="24.15" customHeight="1">
      <c r="A295" s="40"/>
      <c r="B295" s="41"/>
      <c r="C295" s="292" t="s">
        <v>585</v>
      </c>
      <c r="D295" s="292" t="s">
        <v>375</v>
      </c>
      <c r="E295" s="293" t="s">
        <v>1919</v>
      </c>
      <c r="F295" s="294" t="s">
        <v>1920</v>
      </c>
      <c r="G295" s="295" t="s">
        <v>467</v>
      </c>
      <c r="H295" s="296">
        <v>1</v>
      </c>
      <c r="I295" s="297"/>
      <c r="J295" s="298">
        <f>ROUND(I295*H295,2)</f>
        <v>0</v>
      </c>
      <c r="K295" s="299"/>
      <c r="L295" s="300"/>
      <c r="M295" s="301" t="s">
        <v>1</v>
      </c>
      <c r="N295" s="302" t="s">
        <v>50</v>
      </c>
      <c r="O295" s="93"/>
      <c r="P295" s="244">
        <f>O295*H295</f>
        <v>0</v>
      </c>
      <c r="Q295" s="244">
        <v>0.705</v>
      </c>
      <c r="R295" s="244">
        <f>Q295*H295</f>
        <v>0.705</v>
      </c>
      <c r="S295" s="244">
        <v>0</v>
      </c>
      <c r="T295" s="24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6" t="s">
        <v>295</v>
      </c>
      <c r="AT295" s="246" t="s">
        <v>375</v>
      </c>
      <c r="AU295" s="246" t="s">
        <v>95</v>
      </c>
      <c r="AY295" s="18" t="s">
        <v>244</v>
      </c>
      <c r="BE295" s="247">
        <f>IF(N295="základní",J295,0)</f>
        <v>0</v>
      </c>
      <c r="BF295" s="247">
        <f>IF(N295="snížená",J295,0)</f>
        <v>0</v>
      </c>
      <c r="BG295" s="247">
        <f>IF(N295="zákl. přenesená",J295,0)</f>
        <v>0</v>
      </c>
      <c r="BH295" s="247">
        <f>IF(N295="sníž. přenesená",J295,0)</f>
        <v>0</v>
      </c>
      <c r="BI295" s="247">
        <f>IF(N295="nulová",J295,0)</f>
        <v>0</v>
      </c>
      <c r="BJ295" s="18" t="s">
        <v>92</v>
      </c>
      <c r="BK295" s="247">
        <f>ROUND(I295*H295,2)</f>
        <v>0</v>
      </c>
      <c r="BL295" s="18" t="s">
        <v>161</v>
      </c>
      <c r="BM295" s="246" t="s">
        <v>1921</v>
      </c>
    </row>
    <row r="296" spans="1:65" s="2" customFormat="1" ht="33" customHeight="1">
      <c r="A296" s="40"/>
      <c r="B296" s="41"/>
      <c r="C296" s="292" t="s">
        <v>589</v>
      </c>
      <c r="D296" s="292" t="s">
        <v>375</v>
      </c>
      <c r="E296" s="293" t="s">
        <v>1922</v>
      </c>
      <c r="F296" s="294" t="s">
        <v>1923</v>
      </c>
      <c r="G296" s="295" t="s">
        <v>467</v>
      </c>
      <c r="H296" s="296">
        <v>5</v>
      </c>
      <c r="I296" s="297"/>
      <c r="J296" s="298">
        <f>ROUND(I296*H296,2)</f>
        <v>0</v>
      </c>
      <c r="K296" s="299"/>
      <c r="L296" s="300"/>
      <c r="M296" s="301" t="s">
        <v>1</v>
      </c>
      <c r="N296" s="302" t="s">
        <v>50</v>
      </c>
      <c r="O296" s="93"/>
      <c r="P296" s="244">
        <f>O296*H296</f>
        <v>0</v>
      </c>
      <c r="Q296" s="244">
        <v>0.51</v>
      </c>
      <c r="R296" s="244">
        <f>Q296*H296</f>
        <v>2.55</v>
      </c>
      <c r="S296" s="244">
        <v>0</v>
      </c>
      <c r="T296" s="24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6" t="s">
        <v>295</v>
      </c>
      <c r="AT296" s="246" t="s">
        <v>375</v>
      </c>
      <c r="AU296" s="246" t="s">
        <v>95</v>
      </c>
      <c r="AY296" s="18" t="s">
        <v>244</v>
      </c>
      <c r="BE296" s="247">
        <f>IF(N296="základní",J296,0)</f>
        <v>0</v>
      </c>
      <c r="BF296" s="247">
        <f>IF(N296="snížená",J296,0)</f>
        <v>0</v>
      </c>
      <c r="BG296" s="247">
        <f>IF(N296="zákl. přenesená",J296,0)</f>
        <v>0</v>
      </c>
      <c r="BH296" s="247">
        <f>IF(N296="sníž. přenesená",J296,0)</f>
        <v>0</v>
      </c>
      <c r="BI296" s="247">
        <f>IF(N296="nulová",J296,0)</f>
        <v>0</v>
      </c>
      <c r="BJ296" s="18" t="s">
        <v>92</v>
      </c>
      <c r="BK296" s="247">
        <f>ROUND(I296*H296,2)</f>
        <v>0</v>
      </c>
      <c r="BL296" s="18" t="s">
        <v>161</v>
      </c>
      <c r="BM296" s="246" t="s">
        <v>1924</v>
      </c>
    </row>
    <row r="297" spans="1:65" s="2" customFormat="1" ht="33" customHeight="1">
      <c r="A297" s="40"/>
      <c r="B297" s="41"/>
      <c r="C297" s="292" t="s">
        <v>593</v>
      </c>
      <c r="D297" s="292" t="s">
        <v>375</v>
      </c>
      <c r="E297" s="293" t="s">
        <v>1925</v>
      </c>
      <c r="F297" s="294" t="s">
        <v>1926</v>
      </c>
      <c r="G297" s="295" t="s">
        <v>467</v>
      </c>
      <c r="H297" s="296">
        <v>5</v>
      </c>
      <c r="I297" s="297"/>
      <c r="J297" s="298">
        <f>ROUND(I297*H297,2)</f>
        <v>0</v>
      </c>
      <c r="K297" s="299"/>
      <c r="L297" s="300"/>
      <c r="M297" s="301" t="s">
        <v>1</v>
      </c>
      <c r="N297" s="302" t="s">
        <v>50</v>
      </c>
      <c r="O297" s="93"/>
      <c r="P297" s="244">
        <f>O297*H297</f>
        <v>0</v>
      </c>
      <c r="Q297" s="244">
        <v>1.405</v>
      </c>
      <c r="R297" s="244">
        <f>Q297*H297</f>
        <v>7.025</v>
      </c>
      <c r="S297" s="244">
        <v>0</v>
      </c>
      <c r="T297" s="24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6" t="s">
        <v>295</v>
      </c>
      <c r="AT297" s="246" t="s">
        <v>375</v>
      </c>
      <c r="AU297" s="246" t="s">
        <v>95</v>
      </c>
      <c r="AY297" s="18" t="s">
        <v>244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8" t="s">
        <v>92</v>
      </c>
      <c r="BK297" s="247">
        <f>ROUND(I297*H297,2)</f>
        <v>0</v>
      </c>
      <c r="BL297" s="18" t="s">
        <v>161</v>
      </c>
      <c r="BM297" s="246" t="s">
        <v>1927</v>
      </c>
    </row>
    <row r="298" spans="1:65" s="2" customFormat="1" ht="24.15" customHeight="1">
      <c r="A298" s="40"/>
      <c r="B298" s="41"/>
      <c r="C298" s="292" t="s">
        <v>597</v>
      </c>
      <c r="D298" s="292" t="s">
        <v>375</v>
      </c>
      <c r="E298" s="293" t="s">
        <v>1928</v>
      </c>
      <c r="F298" s="294" t="s">
        <v>1929</v>
      </c>
      <c r="G298" s="295" t="s">
        <v>467</v>
      </c>
      <c r="H298" s="296">
        <v>1</v>
      </c>
      <c r="I298" s="297"/>
      <c r="J298" s="298">
        <f>ROUND(I298*H298,2)</f>
        <v>0</v>
      </c>
      <c r="K298" s="299"/>
      <c r="L298" s="300"/>
      <c r="M298" s="301" t="s">
        <v>1</v>
      </c>
      <c r="N298" s="302" t="s">
        <v>50</v>
      </c>
      <c r="O298" s="93"/>
      <c r="P298" s="244">
        <f>O298*H298</f>
        <v>0</v>
      </c>
      <c r="Q298" s="244">
        <v>7.9</v>
      </c>
      <c r="R298" s="244">
        <f>Q298*H298</f>
        <v>7.9</v>
      </c>
      <c r="S298" s="244">
        <v>0</v>
      </c>
      <c r="T298" s="24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6" t="s">
        <v>295</v>
      </c>
      <c r="AT298" s="246" t="s">
        <v>375</v>
      </c>
      <c r="AU298" s="246" t="s">
        <v>95</v>
      </c>
      <c r="AY298" s="18" t="s">
        <v>244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18" t="s">
        <v>92</v>
      </c>
      <c r="BK298" s="247">
        <f>ROUND(I298*H298,2)</f>
        <v>0</v>
      </c>
      <c r="BL298" s="18" t="s">
        <v>161</v>
      </c>
      <c r="BM298" s="246" t="s">
        <v>1930</v>
      </c>
    </row>
    <row r="299" spans="1:65" s="2" customFormat="1" ht="24.15" customHeight="1">
      <c r="A299" s="40"/>
      <c r="B299" s="41"/>
      <c r="C299" s="292" t="s">
        <v>601</v>
      </c>
      <c r="D299" s="292" t="s">
        <v>375</v>
      </c>
      <c r="E299" s="293" t="s">
        <v>1931</v>
      </c>
      <c r="F299" s="294" t="s">
        <v>1932</v>
      </c>
      <c r="G299" s="295" t="s">
        <v>467</v>
      </c>
      <c r="H299" s="296">
        <v>8</v>
      </c>
      <c r="I299" s="297"/>
      <c r="J299" s="298">
        <f>ROUND(I299*H299,2)</f>
        <v>0</v>
      </c>
      <c r="K299" s="299"/>
      <c r="L299" s="300"/>
      <c r="M299" s="301" t="s">
        <v>1</v>
      </c>
      <c r="N299" s="302" t="s">
        <v>50</v>
      </c>
      <c r="O299" s="93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6" t="s">
        <v>295</v>
      </c>
      <c r="AT299" s="246" t="s">
        <v>375</v>
      </c>
      <c r="AU299" s="246" t="s">
        <v>95</v>
      </c>
      <c r="AY299" s="18" t="s">
        <v>244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18" t="s">
        <v>92</v>
      </c>
      <c r="BK299" s="247">
        <f>ROUND(I299*H299,2)</f>
        <v>0</v>
      </c>
      <c r="BL299" s="18" t="s">
        <v>161</v>
      </c>
      <c r="BM299" s="246" t="s">
        <v>1933</v>
      </c>
    </row>
    <row r="300" spans="1:51" s="13" customFormat="1" ht="12">
      <c r="A300" s="13"/>
      <c r="B300" s="248"/>
      <c r="C300" s="249"/>
      <c r="D300" s="250" t="s">
        <v>251</v>
      </c>
      <c r="E300" s="251" t="s">
        <v>1</v>
      </c>
      <c r="F300" s="252" t="s">
        <v>1934</v>
      </c>
      <c r="G300" s="249"/>
      <c r="H300" s="253">
        <v>8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251</v>
      </c>
      <c r="AU300" s="259" t="s">
        <v>95</v>
      </c>
      <c r="AV300" s="13" t="s">
        <v>95</v>
      </c>
      <c r="AW300" s="13" t="s">
        <v>42</v>
      </c>
      <c r="AX300" s="13" t="s">
        <v>92</v>
      </c>
      <c r="AY300" s="259" t="s">
        <v>244</v>
      </c>
    </row>
    <row r="301" spans="1:65" s="2" customFormat="1" ht="24.15" customHeight="1">
      <c r="A301" s="40"/>
      <c r="B301" s="41"/>
      <c r="C301" s="292" t="s">
        <v>605</v>
      </c>
      <c r="D301" s="292" t="s">
        <v>375</v>
      </c>
      <c r="E301" s="293" t="s">
        <v>1935</v>
      </c>
      <c r="F301" s="294" t="s">
        <v>1936</v>
      </c>
      <c r="G301" s="295" t="s">
        <v>467</v>
      </c>
      <c r="H301" s="296">
        <v>4</v>
      </c>
      <c r="I301" s="297"/>
      <c r="J301" s="298">
        <f>ROUND(I301*H301,2)</f>
        <v>0</v>
      </c>
      <c r="K301" s="299"/>
      <c r="L301" s="300"/>
      <c r="M301" s="301" t="s">
        <v>1</v>
      </c>
      <c r="N301" s="302" t="s">
        <v>50</v>
      </c>
      <c r="O301" s="93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6" t="s">
        <v>295</v>
      </c>
      <c r="AT301" s="246" t="s">
        <v>375</v>
      </c>
      <c r="AU301" s="246" t="s">
        <v>95</v>
      </c>
      <c r="AY301" s="18" t="s">
        <v>244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8" t="s">
        <v>92</v>
      </c>
      <c r="BK301" s="247">
        <f>ROUND(I301*H301,2)</f>
        <v>0</v>
      </c>
      <c r="BL301" s="18" t="s">
        <v>161</v>
      </c>
      <c r="BM301" s="246" t="s">
        <v>1937</v>
      </c>
    </row>
    <row r="302" spans="1:65" s="2" customFormat="1" ht="24.15" customHeight="1">
      <c r="A302" s="40"/>
      <c r="B302" s="41"/>
      <c r="C302" s="292" t="s">
        <v>609</v>
      </c>
      <c r="D302" s="292" t="s">
        <v>375</v>
      </c>
      <c r="E302" s="293" t="s">
        <v>1938</v>
      </c>
      <c r="F302" s="294" t="s">
        <v>1939</v>
      </c>
      <c r="G302" s="295" t="s">
        <v>467</v>
      </c>
      <c r="H302" s="296">
        <v>5</v>
      </c>
      <c r="I302" s="297"/>
      <c r="J302" s="298">
        <f>ROUND(I302*H302,2)</f>
        <v>0</v>
      </c>
      <c r="K302" s="299"/>
      <c r="L302" s="300"/>
      <c r="M302" s="301" t="s">
        <v>1</v>
      </c>
      <c r="N302" s="302" t="s">
        <v>50</v>
      </c>
      <c r="O302" s="93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6" t="s">
        <v>295</v>
      </c>
      <c r="AT302" s="246" t="s">
        <v>375</v>
      </c>
      <c r="AU302" s="246" t="s">
        <v>95</v>
      </c>
      <c r="AY302" s="18" t="s">
        <v>244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18" t="s">
        <v>92</v>
      </c>
      <c r="BK302" s="247">
        <f>ROUND(I302*H302,2)</f>
        <v>0</v>
      </c>
      <c r="BL302" s="18" t="s">
        <v>161</v>
      </c>
      <c r="BM302" s="246" t="s">
        <v>1940</v>
      </c>
    </row>
    <row r="303" spans="1:65" s="2" customFormat="1" ht="24.15" customHeight="1">
      <c r="A303" s="40"/>
      <c r="B303" s="41"/>
      <c r="C303" s="292" t="s">
        <v>613</v>
      </c>
      <c r="D303" s="292" t="s">
        <v>375</v>
      </c>
      <c r="E303" s="293" t="s">
        <v>1941</v>
      </c>
      <c r="F303" s="294" t="s">
        <v>1942</v>
      </c>
      <c r="G303" s="295" t="s">
        <v>467</v>
      </c>
      <c r="H303" s="296">
        <v>1</v>
      </c>
      <c r="I303" s="297"/>
      <c r="J303" s="298">
        <f>ROUND(I303*H303,2)</f>
        <v>0</v>
      </c>
      <c r="K303" s="299"/>
      <c r="L303" s="300"/>
      <c r="M303" s="301" t="s">
        <v>1</v>
      </c>
      <c r="N303" s="302" t="s">
        <v>50</v>
      </c>
      <c r="O303" s="93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6" t="s">
        <v>295</v>
      </c>
      <c r="AT303" s="246" t="s">
        <v>375</v>
      </c>
      <c r="AU303" s="246" t="s">
        <v>95</v>
      </c>
      <c r="AY303" s="18" t="s">
        <v>244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8" t="s">
        <v>92</v>
      </c>
      <c r="BK303" s="247">
        <f>ROUND(I303*H303,2)</f>
        <v>0</v>
      </c>
      <c r="BL303" s="18" t="s">
        <v>161</v>
      </c>
      <c r="BM303" s="246" t="s">
        <v>1943</v>
      </c>
    </row>
    <row r="304" spans="1:65" s="2" customFormat="1" ht="24.15" customHeight="1">
      <c r="A304" s="40"/>
      <c r="B304" s="41"/>
      <c r="C304" s="234" t="s">
        <v>617</v>
      </c>
      <c r="D304" s="234" t="s">
        <v>246</v>
      </c>
      <c r="E304" s="235" t="s">
        <v>697</v>
      </c>
      <c r="F304" s="236" t="s">
        <v>698</v>
      </c>
      <c r="G304" s="237" t="s">
        <v>467</v>
      </c>
      <c r="H304" s="238">
        <v>6</v>
      </c>
      <c r="I304" s="239"/>
      <c r="J304" s="240">
        <f>ROUND(I304*H304,2)</f>
        <v>0</v>
      </c>
      <c r="K304" s="241"/>
      <c r="L304" s="46"/>
      <c r="M304" s="242" t="s">
        <v>1</v>
      </c>
      <c r="N304" s="243" t="s">
        <v>50</v>
      </c>
      <c r="O304" s="93"/>
      <c r="P304" s="244">
        <f>O304*H304</f>
        <v>0</v>
      </c>
      <c r="Q304" s="244">
        <v>0</v>
      </c>
      <c r="R304" s="244">
        <f>Q304*H304</f>
        <v>0</v>
      </c>
      <c r="S304" s="244">
        <v>0.1</v>
      </c>
      <c r="T304" s="245">
        <f>S304*H304</f>
        <v>0.6000000000000001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46" t="s">
        <v>161</v>
      </c>
      <c r="AT304" s="246" t="s">
        <v>246</v>
      </c>
      <c r="AU304" s="246" t="s">
        <v>95</v>
      </c>
      <c r="AY304" s="18" t="s">
        <v>244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8" t="s">
        <v>92</v>
      </c>
      <c r="BK304" s="247">
        <f>ROUND(I304*H304,2)</f>
        <v>0</v>
      </c>
      <c r="BL304" s="18" t="s">
        <v>161</v>
      </c>
      <c r="BM304" s="246" t="s">
        <v>1944</v>
      </c>
    </row>
    <row r="305" spans="1:51" s="13" customFormat="1" ht="12">
      <c r="A305" s="13"/>
      <c r="B305" s="248"/>
      <c r="C305" s="249"/>
      <c r="D305" s="250" t="s">
        <v>251</v>
      </c>
      <c r="E305" s="251" t="s">
        <v>1761</v>
      </c>
      <c r="F305" s="252" t="s">
        <v>284</v>
      </c>
      <c r="G305" s="249"/>
      <c r="H305" s="253">
        <v>6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251</v>
      </c>
      <c r="AU305" s="259" t="s">
        <v>95</v>
      </c>
      <c r="AV305" s="13" t="s">
        <v>95</v>
      </c>
      <c r="AW305" s="13" t="s">
        <v>42</v>
      </c>
      <c r="AX305" s="13" t="s">
        <v>92</v>
      </c>
      <c r="AY305" s="259" t="s">
        <v>244</v>
      </c>
    </row>
    <row r="306" spans="1:65" s="2" customFormat="1" ht="37.8" customHeight="1">
      <c r="A306" s="40"/>
      <c r="B306" s="41"/>
      <c r="C306" s="234" t="s">
        <v>621</v>
      </c>
      <c r="D306" s="234" t="s">
        <v>246</v>
      </c>
      <c r="E306" s="235" t="s">
        <v>1945</v>
      </c>
      <c r="F306" s="236" t="s">
        <v>1946</v>
      </c>
      <c r="G306" s="237" t="s">
        <v>467</v>
      </c>
      <c r="H306" s="238">
        <v>6</v>
      </c>
      <c r="I306" s="239"/>
      <c r="J306" s="240">
        <f>ROUND(I306*H306,2)</f>
        <v>0</v>
      </c>
      <c r="K306" s="241"/>
      <c r="L306" s="46"/>
      <c r="M306" s="242" t="s">
        <v>1</v>
      </c>
      <c r="N306" s="243" t="s">
        <v>50</v>
      </c>
      <c r="O306" s="93"/>
      <c r="P306" s="244">
        <f>O306*H306</f>
        <v>0</v>
      </c>
      <c r="Q306" s="244">
        <v>0.09</v>
      </c>
      <c r="R306" s="244">
        <f>Q306*H306</f>
        <v>0.54</v>
      </c>
      <c r="S306" s="244">
        <v>0</v>
      </c>
      <c r="T306" s="24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6" t="s">
        <v>161</v>
      </c>
      <c r="AT306" s="246" t="s">
        <v>246</v>
      </c>
      <c r="AU306" s="246" t="s">
        <v>95</v>
      </c>
      <c r="AY306" s="18" t="s">
        <v>244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18" t="s">
        <v>92</v>
      </c>
      <c r="BK306" s="247">
        <f>ROUND(I306*H306,2)</f>
        <v>0</v>
      </c>
      <c r="BL306" s="18" t="s">
        <v>161</v>
      </c>
      <c r="BM306" s="246" t="s">
        <v>1947</v>
      </c>
    </row>
    <row r="307" spans="1:51" s="13" customFormat="1" ht="12">
      <c r="A307" s="13"/>
      <c r="B307" s="248"/>
      <c r="C307" s="249"/>
      <c r="D307" s="250" t="s">
        <v>251</v>
      </c>
      <c r="E307" s="251" t="s">
        <v>1</v>
      </c>
      <c r="F307" s="252" t="s">
        <v>1761</v>
      </c>
      <c r="G307" s="249"/>
      <c r="H307" s="253">
        <v>6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251</v>
      </c>
      <c r="AU307" s="259" t="s">
        <v>95</v>
      </c>
      <c r="AV307" s="13" t="s">
        <v>95</v>
      </c>
      <c r="AW307" s="13" t="s">
        <v>42</v>
      </c>
      <c r="AX307" s="13" t="s">
        <v>92</v>
      </c>
      <c r="AY307" s="259" t="s">
        <v>244</v>
      </c>
    </row>
    <row r="308" spans="1:65" s="2" customFormat="1" ht="24.15" customHeight="1">
      <c r="A308" s="40"/>
      <c r="B308" s="41"/>
      <c r="C308" s="292" t="s">
        <v>625</v>
      </c>
      <c r="D308" s="292" t="s">
        <v>375</v>
      </c>
      <c r="E308" s="293" t="s">
        <v>1948</v>
      </c>
      <c r="F308" s="294" t="s">
        <v>1949</v>
      </c>
      <c r="G308" s="295" t="s">
        <v>467</v>
      </c>
      <c r="H308" s="296">
        <v>4</v>
      </c>
      <c r="I308" s="297"/>
      <c r="J308" s="298">
        <f>ROUND(I308*H308,2)</f>
        <v>0</v>
      </c>
      <c r="K308" s="299"/>
      <c r="L308" s="300"/>
      <c r="M308" s="301" t="s">
        <v>1</v>
      </c>
      <c r="N308" s="302" t="s">
        <v>50</v>
      </c>
      <c r="O308" s="93"/>
      <c r="P308" s="244">
        <f>O308*H308</f>
        <v>0</v>
      </c>
      <c r="Q308" s="244">
        <v>0.081</v>
      </c>
      <c r="R308" s="244">
        <f>Q308*H308</f>
        <v>0.324</v>
      </c>
      <c r="S308" s="244">
        <v>0</v>
      </c>
      <c r="T308" s="24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6" t="s">
        <v>295</v>
      </c>
      <c r="AT308" s="246" t="s">
        <v>375</v>
      </c>
      <c r="AU308" s="246" t="s">
        <v>95</v>
      </c>
      <c r="AY308" s="18" t="s">
        <v>244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18" t="s">
        <v>92</v>
      </c>
      <c r="BK308" s="247">
        <f>ROUND(I308*H308,2)</f>
        <v>0</v>
      </c>
      <c r="BL308" s="18" t="s">
        <v>161</v>
      </c>
      <c r="BM308" s="246" t="s">
        <v>1950</v>
      </c>
    </row>
    <row r="309" spans="1:65" s="2" customFormat="1" ht="24.15" customHeight="1">
      <c r="A309" s="40"/>
      <c r="B309" s="41"/>
      <c r="C309" s="292" t="s">
        <v>629</v>
      </c>
      <c r="D309" s="292" t="s">
        <v>375</v>
      </c>
      <c r="E309" s="293" t="s">
        <v>1951</v>
      </c>
      <c r="F309" s="294" t="s">
        <v>1952</v>
      </c>
      <c r="G309" s="295" t="s">
        <v>467</v>
      </c>
      <c r="H309" s="296">
        <v>2</v>
      </c>
      <c r="I309" s="297"/>
      <c r="J309" s="298">
        <f>ROUND(I309*H309,2)</f>
        <v>0</v>
      </c>
      <c r="K309" s="299"/>
      <c r="L309" s="300"/>
      <c r="M309" s="301" t="s">
        <v>1</v>
      </c>
      <c r="N309" s="302" t="s">
        <v>50</v>
      </c>
      <c r="O309" s="93"/>
      <c r="P309" s="244">
        <f>O309*H309</f>
        <v>0</v>
      </c>
      <c r="Q309" s="244">
        <v>0.081</v>
      </c>
      <c r="R309" s="244">
        <f>Q309*H309</f>
        <v>0.162</v>
      </c>
      <c r="S309" s="244">
        <v>0</v>
      </c>
      <c r="T309" s="24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6" t="s">
        <v>295</v>
      </c>
      <c r="AT309" s="246" t="s">
        <v>375</v>
      </c>
      <c r="AU309" s="246" t="s">
        <v>95</v>
      </c>
      <c r="AY309" s="18" t="s">
        <v>244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8" t="s">
        <v>92</v>
      </c>
      <c r="BK309" s="247">
        <f>ROUND(I309*H309,2)</f>
        <v>0</v>
      </c>
      <c r="BL309" s="18" t="s">
        <v>161</v>
      </c>
      <c r="BM309" s="246" t="s">
        <v>1953</v>
      </c>
    </row>
    <row r="310" spans="1:65" s="2" customFormat="1" ht="24.15" customHeight="1">
      <c r="A310" s="40"/>
      <c r="B310" s="41"/>
      <c r="C310" s="234" t="s">
        <v>633</v>
      </c>
      <c r="D310" s="234" t="s">
        <v>246</v>
      </c>
      <c r="E310" s="235" t="s">
        <v>1679</v>
      </c>
      <c r="F310" s="236" t="s">
        <v>1680</v>
      </c>
      <c r="G310" s="237" t="s">
        <v>303</v>
      </c>
      <c r="H310" s="238">
        <v>8.812</v>
      </c>
      <c r="I310" s="239"/>
      <c r="J310" s="240">
        <f>ROUND(I310*H310,2)</f>
        <v>0</v>
      </c>
      <c r="K310" s="241"/>
      <c r="L310" s="46"/>
      <c r="M310" s="242" t="s">
        <v>1</v>
      </c>
      <c r="N310" s="243" t="s">
        <v>50</v>
      </c>
      <c r="O310" s="93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6" t="s">
        <v>161</v>
      </c>
      <c r="AT310" s="246" t="s">
        <v>246</v>
      </c>
      <c r="AU310" s="246" t="s">
        <v>95</v>
      </c>
      <c r="AY310" s="18" t="s">
        <v>244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18" t="s">
        <v>92</v>
      </c>
      <c r="BK310" s="247">
        <f>ROUND(I310*H310,2)</f>
        <v>0</v>
      </c>
      <c r="BL310" s="18" t="s">
        <v>161</v>
      </c>
      <c r="BM310" s="246" t="s">
        <v>1954</v>
      </c>
    </row>
    <row r="311" spans="1:51" s="13" customFormat="1" ht="12">
      <c r="A311" s="13"/>
      <c r="B311" s="248"/>
      <c r="C311" s="249"/>
      <c r="D311" s="250" t="s">
        <v>251</v>
      </c>
      <c r="E311" s="251" t="s">
        <v>1</v>
      </c>
      <c r="F311" s="252" t="s">
        <v>1955</v>
      </c>
      <c r="G311" s="249"/>
      <c r="H311" s="253">
        <v>2.308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9" t="s">
        <v>251</v>
      </c>
      <c r="AU311" s="259" t="s">
        <v>95</v>
      </c>
      <c r="AV311" s="13" t="s">
        <v>95</v>
      </c>
      <c r="AW311" s="13" t="s">
        <v>42</v>
      </c>
      <c r="AX311" s="13" t="s">
        <v>85</v>
      </c>
      <c r="AY311" s="259" t="s">
        <v>244</v>
      </c>
    </row>
    <row r="312" spans="1:51" s="13" customFormat="1" ht="12">
      <c r="A312" s="13"/>
      <c r="B312" s="248"/>
      <c r="C312" s="249"/>
      <c r="D312" s="250" t="s">
        <v>251</v>
      </c>
      <c r="E312" s="251" t="s">
        <v>1</v>
      </c>
      <c r="F312" s="252" t="s">
        <v>1956</v>
      </c>
      <c r="G312" s="249"/>
      <c r="H312" s="253">
        <v>6.504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251</v>
      </c>
      <c r="AU312" s="259" t="s">
        <v>95</v>
      </c>
      <c r="AV312" s="13" t="s">
        <v>95</v>
      </c>
      <c r="AW312" s="13" t="s">
        <v>42</v>
      </c>
      <c r="AX312" s="13" t="s">
        <v>85</v>
      </c>
      <c r="AY312" s="259" t="s">
        <v>244</v>
      </c>
    </row>
    <row r="313" spans="1:51" s="16" customFormat="1" ht="12">
      <c r="A313" s="16"/>
      <c r="B313" s="281"/>
      <c r="C313" s="282"/>
      <c r="D313" s="250" t="s">
        <v>251</v>
      </c>
      <c r="E313" s="283" t="s">
        <v>1</v>
      </c>
      <c r="F313" s="284" t="s">
        <v>320</v>
      </c>
      <c r="G313" s="282"/>
      <c r="H313" s="285">
        <v>8.812</v>
      </c>
      <c r="I313" s="286"/>
      <c r="J313" s="282"/>
      <c r="K313" s="282"/>
      <c r="L313" s="287"/>
      <c r="M313" s="288"/>
      <c r="N313" s="289"/>
      <c r="O313" s="289"/>
      <c r="P313" s="289"/>
      <c r="Q313" s="289"/>
      <c r="R313" s="289"/>
      <c r="S313" s="289"/>
      <c r="T313" s="290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91" t="s">
        <v>251</v>
      </c>
      <c r="AU313" s="291" t="s">
        <v>95</v>
      </c>
      <c r="AV313" s="16" t="s">
        <v>161</v>
      </c>
      <c r="AW313" s="16" t="s">
        <v>42</v>
      </c>
      <c r="AX313" s="16" t="s">
        <v>92</v>
      </c>
      <c r="AY313" s="291" t="s">
        <v>244</v>
      </c>
    </row>
    <row r="314" spans="1:65" s="2" customFormat="1" ht="16.5" customHeight="1">
      <c r="A314" s="40"/>
      <c r="B314" s="41"/>
      <c r="C314" s="234" t="s">
        <v>637</v>
      </c>
      <c r="D314" s="234" t="s">
        <v>246</v>
      </c>
      <c r="E314" s="235" t="s">
        <v>1683</v>
      </c>
      <c r="F314" s="236" t="s">
        <v>1684</v>
      </c>
      <c r="G314" s="237" t="s">
        <v>249</v>
      </c>
      <c r="H314" s="238">
        <v>24.12</v>
      </c>
      <c r="I314" s="239"/>
      <c r="J314" s="240">
        <f>ROUND(I314*H314,2)</f>
        <v>0</v>
      </c>
      <c r="K314" s="241"/>
      <c r="L314" s="46"/>
      <c r="M314" s="242" t="s">
        <v>1</v>
      </c>
      <c r="N314" s="243" t="s">
        <v>50</v>
      </c>
      <c r="O314" s="93"/>
      <c r="P314" s="244">
        <f>O314*H314</f>
        <v>0</v>
      </c>
      <c r="Q314" s="244">
        <v>0.00402</v>
      </c>
      <c r="R314" s="244">
        <f>Q314*H314</f>
        <v>0.0969624</v>
      </c>
      <c r="S314" s="244">
        <v>0</v>
      </c>
      <c r="T314" s="24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6" t="s">
        <v>161</v>
      </c>
      <c r="AT314" s="246" t="s">
        <v>246</v>
      </c>
      <c r="AU314" s="246" t="s">
        <v>95</v>
      </c>
      <c r="AY314" s="18" t="s">
        <v>244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18" t="s">
        <v>92</v>
      </c>
      <c r="BK314" s="247">
        <f>ROUND(I314*H314,2)</f>
        <v>0</v>
      </c>
      <c r="BL314" s="18" t="s">
        <v>161</v>
      </c>
      <c r="BM314" s="246" t="s">
        <v>1957</v>
      </c>
    </row>
    <row r="315" spans="1:51" s="13" customFormat="1" ht="12">
      <c r="A315" s="13"/>
      <c r="B315" s="248"/>
      <c r="C315" s="249"/>
      <c r="D315" s="250" t="s">
        <v>251</v>
      </c>
      <c r="E315" s="251" t="s">
        <v>1</v>
      </c>
      <c r="F315" s="252" t="s">
        <v>1958</v>
      </c>
      <c r="G315" s="249"/>
      <c r="H315" s="253">
        <v>22.23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251</v>
      </c>
      <c r="AU315" s="259" t="s">
        <v>95</v>
      </c>
      <c r="AV315" s="13" t="s">
        <v>95</v>
      </c>
      <c r="AW315" s="13" t="s">
        <v>42</v>
      </c>
      <c r="AX315" s="13" t="s">
        <v>85</v>
      </c>
      <c r="AY315" s="259" t="s">
        <v>244</v>
      </c>
    </row>
    <row r="316" spans="1:51" s="13" customFormat="1" ht="12">
      <c r="A316" s="13"/>
      <c r="B316" s="248"/>
      <c r="C316" s="249"/>
      <c r="D316" s="250" t="s">
        <v>251</v>
      </c>
      <c r="E316" s="251" t="s">
        <v>1</v>
      </c>
      <c r="F316" s="252" t="s">
        <v>1959</v>
      </c>
      <c r="G316" s="249"/>
      <c r="H316" s="253">
        <v>1.89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251</v>
      </c>
      <c r="AU316" s="259" t="s">
        <v>95</v>
      </c>
      <c r="AV316" s="13" t="s">
        <v>95</v>
      </c>
      <c r="AW316" s="13" t="s">
        <v>42</v>
      </c>
      <c r="AX316" s="13" t="s">
        <v>85</v>
      </c>
      <c r="AY316" s="259" t="s">
        <v>244</v>
      </c>
    </row>
    <row r="317" spans="1:51" s="16" customFormat="1" ht="12">
      <c r="A317" s="16"/>
      <c r="B317" s="281"/>
      <c r="C317" s="282"/>
      <c r="D317" s="250" t="s">
        <v>251</v>
      </c>
      <c r="E317" s="283" t="s">
        <v>1</v>
      </c>
      <c r="F317" s="284" t="s">
        <v>320</v>
      </c>
      <c r="G317" s="282"/>
      <c r="H317" s="285">
        <v>24.12</v>
      </c>
      <c r="I317" s="286"/>
      <c r="J317" s="282"/>
      <c r="K317" s="282"/>
      <c r="L317" s="287"/>
      <c r="M317" s="288"/>
      <c r="N317" s="289"/>
      <c r="O317" s="289"/>
      <c r="P317" s="289"/>
      <c r="Q317" s="289"/>
      <c r="R317" s="289"/>
      <c r="S317" s="289"/>
      <c r="T317" s="290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91" t="s">
        <v>251</v>
      </c>
      <c r="AU317" s="291" t="s">
        <v>95</v>
      </c>
      <c r="AV317" s="16" t="s">
        <v>161</v>
      </c>
      <c r="AW317" s="16" t="s">
        <v>42</v>
      </c>
      <c r="AX317" s="16" t="s">
        <v>92</v>
      </c>
      <c r="AY317" s="291" t="s">
        <v>244</v>
      </c>
    </row>
    <row r="318" spans="1:65" s="2" customFormat="1" ht="21.75" customHeight="1">
      <c r="A318" s="40"/>
      <c r="B318" s="41"/>
      <c r="C318" s="234" t="s">
        <v>641</v>
      </c>
      <c r="D318" s="234" t="s">
        <v>246</v>
      </c>
      <c r="E318" s="235" t="s">
        <v>726</v>
      </c>
      <c r="F318" s="236" t="s">
        <v>727</v>
      </c>
      <c r="G318" s="237" t="s">
        <v>275</v>
      </c>
      <c r="H318" s="238">
        <v>213.61</v>
      </c>
      <c r="I318" s="239"/>
      <c r="J318" s="240">
        <f>ROUND(I318*H318,2)</f>
        <v>0</v>
      </c>
      <c r="K318" s="241"/>
      <c r="L318" s="46"/>
      <c r="M318" s="242" t="s">
        <v>1</v>
      </c>
      <c r="N318" s="243" t="s">
        <v>50</v>
      </c>
      <c r="O318" s="93"/>
      <c r="P318" s="244">
        <f>O318*H318</f>
        <v>0</v>
      </c>
      <c r="Q318" s="244">
        <v>9E-05</v>
      </c>
      <c r="R318" s="244">
        <f>Q318*H318</f>
        <v>0.019224900000000003</v>
      </c>
      <c r="S318" s="244">
        <v>0</v>
      </c>
      <c r="T318" s="24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6" t="s">
        <v>161</v>
      </c>
      <c r="AT318" s="246" t="s">
        <v>246</v>
      </c>
      <c r="AU318" s="246" t="s">
        <v>95</v>
      </c>
      <c r="AY318" s="18" t="s">
        <v>244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8" t="s">
        <v>92</v>
      </c>
      <c r="BK318" s="247">
        <f>ROUND(I318*H318,2)</f>
        <v>0</v>
      </c>
      <c r="BL318" s="18" t="s">
        <v>161</v>
      </c>
      <c r="BM318" s="246" t="s">
        <v>1960</v>
      </c>
    </row>
    <row r="319" spans="1:51" s="13" customFormat="1" ht="12">
      <c r="A319" s="13"/>
      <c r="B319" s="248"/>
      <c r="C319" s="249"/>
      <c r="D319" s="250" t="s">
        <v>251</v>
      </c>
      <c r="E319" s="251" t="s">
        <v>1</v>
      </c>
      <c r="F319" s="252" t="s">
        <v>1961</v>
      </c>
      <c r="G319" s="249"/>
      <c r="H319" s="253">
        <v>213.61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251</v>
      </c>
      <c r="AU319" s="259" t="s">
        <v>95</v>
      </c>
      <c r="AV319" s="13" t="s">
        <v>95</v>
      </c>
      <c r="AW319" s="13" t="s">
        <v>42</v>
      </c>
      <c r="AX319" s="13" t="s">
        <v>92</v>
      </c>
      <c r="AY319" s="259" t="s">
        <v>244</v>
      </c>
    </row>
    <row r="320" spans="1:65" s="2" customFormat="1" ht="24.15" customHeight="1">
      <c r="A320" s="40"/>
      <c r="B320" s="41"/>
      <c r="C320" s="234" t="s">
        <v>645</v>
      </c>
      <c r="D320" s="234" t="s">
        <v>246</v>
      </c>
      <c r="E320" s="235" t="s">
        <v>1962</v>
      </c>
      <c r="F320" s="236" t="s">
        <v>1963</v>
      </c>
      <c r="G320" s="237" t="s">
        <v>303</v>
      </c>
      <c r="H320" s="238">
        <v>12.22</v>
      </c>
      <c r="I320" s="239"/>
      <c r="J320" s="240">
        <f>ROUND(I320*H320,2)</f>
        <v>0</v>
      </c>
      <c r="K320" s="241"/>
      <c r="L320" s="46"/>
      <c r="M320" s="242" t="s">
        <v>1</v>
      </c>
      <c r="N320" s="243" t="s">
        <v>50</v>
      </c>
      <c r="O320" s="93"/>
      <c r="P320" s="244">
        <f>O320*H320</f>
        <v>0</v>
      </c>
      <c r="Q320" s="244">
        <v>1.52985</v>
      </c>
      <c r="R320" s="244">
        <f>Q320*H320</f>
        <v>18.694767</v>
      </c>
      <c r="S320" s="244">
        <v>0</v>
      </c>
      <c r="T320" s="24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6" t="s">
        <v>161</v>
      </c>
      <c r="AT320" s="246" t="s">
        <v>246</v>
      </c>
      <c r="AU320" s="246" t="s">
        <v>95</v>
      </c>
      <c r="AY320" s="18" t="s">
        <v>244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18" t="s">
        <v>92</v>
      </c>
      <c r="BK320" s="247">
        <f>ROUND(I320*H320,2)</f>
        <v>0</v>
      </c>
      <c r="BL320" s="18" t="s">
        <v>161</v>
      </c>
      <c r="BM320" s="246" t="s">
        <v>1964</v>
      </c>
    </row>
    <row r="321" spans="1:51" s="13" customFormat="1" ht="12">
      <c r="A321" s="13"/>
      <c r="B321" s="248"/>
      <c r="C321" s="249"/>
      <c r="D321" s="250" t="s">
        <v>251</v>
      </c>
      <c r="E321" s="251" t="s">
        <v>1</v>
      </c>
      <c r="F321" s="252" t="s">
        <v>1965</v>
      </c>
      <c r="G321" s="249"/>
      <c r="H321" s="253">
        <v>12.22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251</v>
      </c>
      <c r="AU321" s="259" t="s">
        <v>95</v>
      </c>
      <c r="AV321" s="13" t="s">
        <v>95</v>
      </c>
      <c r="AW321" s="13" t="s">
        <v>42</v>
      </c>
      <c r="AX321" s="13" t="s">
        <v>92</v>
      </c>
      <c r="AY321" s="259" t="s">
        <v>244</v>
      </c>
    </row>
    <row r="322" spans="1:63" s="12" customFormat="1" ht="22.8" customHeight="1">
      <c r="A322" s="12"/>
      <c r="B322" s="218"/>
      <c r="C322" s="219"/>
      <c r="D322" s="220" t="s">
        <v>84</v>
      </c>
      <c r="E322" s="232" t="s">
        <v>300</v>
      </c>
      <c r="F322" s="232" t="s">
        <v>738</v>
      </c>
      <c r="G322" s="219"/>
      <c r="H322" s="219"/>
      <c r="I322" s="222"/>
      <c r="J322" s="233">
        <f>BK322</f>
        <v>0</v>
      </c>
      <c r="K322" s="219"/>
      <c r="L322" s="224"/>
      <c r="M322" s="225"/>
      <c r="N322" s="226"/>
      <c r="O322" s="226"/>
      <c r="P322" s="227">
        <f>P323+SUM(P324:P335)</f>
        <v>0</v>
      </c>
      <c r="Q322" s="226"/>
      <c r="R322" s="227">
        <f>R323+SUM(R324:R335)</f>
        <v>0.5885940000000001</v>
      </c>
      <c r="S322" s="226"/>
      <c r="T322" s="228">
        <f>T323+SUM(T324:T335)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9" t="s">
        <v>92</v>
      </c>
      <c r="AT322" s="230" t="s">
        <v>84</v>
      </c>
      <c r="AU322" s="230" t="s">
        <v>92</v>
      </c>
      <c r="AY322" s="229" t="s">
        <v>244</v>
      </c>
      <c r="BK322" s="231">
        <f>BK323+SUM(BK324:BK335)</f>
        <v>0</v>
      </c>
    </row>
    <row r="323" spans="1:65" s="2" customFormat="1" ht="24.15" customHeight="1">
      <c r="A323" s="40"/>
      <c r="B323" s="41"/>
      <c r="C323" s="234" t="s">
        <v>649</v>
      </c>
      <c r="D323" s="234" t="s">
        <v>246</v>
      </c>
      <c r="E323" s="235" t="s">
        <v>1966</v>
      </c>
      <c r="F323" s="236" t="s">
        <v>1967</v>
      </c>
      <c r="G323" s="237" t="s">
        <v>275</v>
      </c>
      <c r="H323" s="238">
        <v>1.9</v>
      </c>
      <c r="I323" s="239"/>
      <c r="J323" s="240">
        <f>ROUND(I323*H323,2)</f>
        <v>0</v>
      </c>
      <c r="K323" s="241"/>
      <c r="L323" s="46"/>
      <c r="M323" s="242" t="s">
        <v>1</v>
      </c>
      <c r="N323" s="243" t="s">
        <v>50</v>
      </c>
      <c r="O323" s="93"/>
      <c r="P323" s="244">
        <f>O323*H323</f>
        <v>0</v>
      </c>
      <c r="Q323" s="244">
        <v>0.16849</v>
      </c>
      <c r="R323" s="244">
        <f>Q323*H323</f>
        <v>0.320131</v>
      </c>
      <c r="S323" s="244">
        <v>0</v>
      </c>
      <c r="T323" s="24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6" t="s">
        <v>161</v>
      </c>
      <c r="AT323" s="246" t="s">
        <v>246</v>
      </c>
      <c r="AU323" s="246" t="s">
        <v>95</v>
      </c>
      <c r="AY323" s="18" t="s">
        <v>244</v>
      </c>
      <c r="BE323" s="247">
        <f>IF(N323="základní",J323,0)</f>
        <v>0</v>
      </c>
      <c r="BF323" s="247">
        <f>IF(N323="snížená",J323,0)</f>
        <v>0</v>
      </c>
      <c r="BG323" s="247">
        <f>IF(N323="zákl. přenesená",J323,0)</f>
        <v>0</v>
      </c>
      <c r="BH323" s="247">
        <f>IF(N323="sníž. přenesená",J323,0)</f>
        <v>0</v>
      </c>
      <c r="BI323" s="247">
        <f>IF(N323="nulová",J323,0)</f>
        <v>0</v>
      </c>
      <c r="BJ323" s="18" t="s">
        <v>92</v>
      </c>
      <c r="BK323" s="247">
        <f>ROUND(I323*H323,2)</f>
        <v>0</v>
      </c>
      <c r="BL323" s="18" t="s">
        <v>161</v>
      </c>
      <c r="BM323" s="246" t="s">
        <v>1968</v>
      </c>
    </row>
    <row r="324" spans="1:51" s="13" customFormat="1" ht="12">
      <c r="A324" s="13"/>
      <c r="B324" s="248"/>
      <c r="C324" s="249"/>
      <c r="D324" s="250" t="s">
        <v>251</v>
      </c>
      <c r="E324" s="251" t="s">
        <v>1</v>
      </c>
      <c r="F324" s="252" t="s">
        <v>156</v>
      </c>
      <c r="G324" s="249"/>
      <c r="H324" s="253">
        <v>1.9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251</v>
      </c>
      <c r="AU324" s="259" t="s">
        <v>95</v>
      </c>
      <c r="AV324" s="13" t="s">
        <v>95</v>
      </c>
      <c r="AW324" s="13" t="s">
        <v>42</v>
      </c>
      <c r="AX324" s="13" t="s">
        <v>92</v>
      </c>
      <c r="AY324" s="259" t="s">
        <v>244</v>
      </c>
    </row>
    <row r="325" spans="1:65" s="2" customFormat="1" ht="24.15" customHeight="1">
      <c r="A325" s="40"/>
      <c r="B325" s="41"/>
      <c r="C325" s="234" t="s">
        <v>653</v>
      </c>
      <c r="D325" s="234" t="s">
        <v>246</v>
      </c>
      <c r="E325" s="235" t="s">
        <v>740</v>
      </c>
      <c r="F325" s="236" t="s">
        <v>741</v>
      </c>
      <c r="G325" s="237" t="s">
        <v>275</v>
      </c>
      <c r="H325" s="238">
        <v>1.9</v>
      </c>
      <c r="I325" s="239"/>
      <c r="J325" s="240">
        <f>ROUND(I325*H325,2)</f>
        <v>0</v>
      </c>
      <c r="K325" s="241"/>
      <c r="L325" s="46"/>
      <c r="M325" s="242" t="s">
        <v>1</v>
      </c>
      <c r="N325" s="243" t="s">
        <v>50</v>
      </c>
      <c r="O325" s="93"/>
      <c r="P325" s="244">
        <f>O325*H325</f>
        <v>0</v>
      </c>
      <c r="Q325" s="244">
        <v>0.14067</v>
      </c>
      <c r="R325" s="244">
        <f>Q325*H325</f>
        <v>0.267273</v>
      </c>
      <c r="S325" s="244">
        <v>0</v>
      </c>
      <c r="T325" s="24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46" t="s">
        <v>161</v>
      </c>
      <c r="AT325" s="246" t="s">
        <v>246</v>
      </c>
      <c r="AU325" s="246" t="s">
        <v>95</v>
      </c>
      <c r="AY325" s="18" t="s">
        <v>244</v>
      </c>
      <c r="BE325" s="247">
        <f>IF(N325="základní",J325,0)</f>
        <v>0</v>
      </c>
      <c r="BF325" s="247">
        <f>IF(N325="snížená",J325,0)</f>
        <v>0</v>
      </c>
      <c r="BG325" s="247">
        <f>IF(N325="zákl. přenesená",J325,0)</f>
        <v>0</v>
      </c>
      <c r="BH325" s="247">
        <f>IF(N325="sníž. přenesená",J325,0)</f>
        <v>0</v>
      </c>
      <c r="BI325" s="247">
        <f>IF(N325="nulová",J325,0)</f>
        <v>0</v>
      </c>
      <c r="BJ325" s="18" t="s">
        <v>92</v>
      </c>
      <c r="BK325" s="247">
        <f>ROUND(I325*H325,2)</f>
        <v>0</v>
      </c>
      <c r="BL325" s="18" t="s">
        <v>161</v>
      </c>
      <c r="BM325" s="246" t="s">
        <v>1969</v>
      </c>
    </row>
    <row r="326" spans="1:51" s="13" customFormat="1" ht="12">
      <c r="A326" s="13"/>
      <c r="B326" s="248"/>
      <c r="C326" s="249"/>
      <c r="D326" s="250" t="s">
        <v>251</v>
      </c>
      <c r="E326" s="251" t="s">
        <v>1</v>
      </c>
      <c r="F326" s="252" t="s">
        <v>156</v>
      </c>
      <c r="G326" s="249"/>
      <c r="H326" s="253">
        <v>1.9</v>
      </c>
      <c r="I326" s="254"/>
      <c r="J326" s="249"/>
      <c r="K326" s="249"/>
      <c r="L326" s="255"/>
      <c r="M326" s="256"/>
      <c r="N326" s="257"/>
      <c r="O326" s="257"/>
      <c r="P326" s="257"/>
      <c r="Q326" s="257"/>
      <c r="R326" s="257"/>
      <c r="S326" s="257"/>
      <c r="T326" s="25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9" t="s">
        <v>251</v>
      </c>
      <c r="AU326" s="259" t="s">
        <v>95</v>
      </c>
      <c r="AV326" s="13" t="s">
        <v>95</v>
      </c>
      <c r="AW326" s="13" t="s">
        <v>42</v>
      </c>
      <c r="AX326" s="13" t="s">
        <v>92</v>
      </c>
      <c r="AY326" s="259" t="s">
        <v>244</v>
      </c>
    </row>
    <row r="327" spans="1:65" s="2" customFormat="1" ht="24.15" customHeight="1">
      <c r="A327" s="40"/>
      <c r="B327" s="41"/>
      <c r="C327" s="234" t="s">
        <v>657</v>
      </c>
      <c r="D327" s="234" t="s">
        <v>246</v>
      </c>
      <c r="E327" s="235" t="s">
        <v>744</v>
      </c>
      <c r="F327" s="236" t="s">
        <v>745</v>
      </c>
      <c r="G327" s="237" t="s">
        <v>275</v>
      </c>
      <c r="H327" s="238">
        <v>7</v>
      </c>
      <c r="I327" s="239"/>
      <c r="J327" s="240">
        <f>ROUND(I327*H327,2)</f>
        <v>0</v>
      </c>
      <c r="K327" s="241"/>
      <c r="L327" s="46"/>
      <c r="M327" s="242" t="s">
        <v>1</v>
      </c>
      <c r="N327" s="243" t="s">
        <v>50</v>
      </c>
      <c r="O327" s="93"/>
      <c r="P327" s="244">
        <f>O327*H327</f>
        <v>0</v>
      </c>
      <c r="Q327" s="244">
        <v>0.00017</v>
      </c>
      <c r="R327" s="244">
        <f>Q327*H327</f>
        <v>0.00119</v>
      </c>
      <c r="S327" s="244">
        <v>0</v>
      </c>
      <c r="T327" s="24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6" t="s">
        <v>161</v>
      </c>
      <c r="AT327" s="246" t="s">
        <v>246</v>
      </c>
      <c r="AU327" s="246" t="s">
        <v>95</v>
      </c>
      <c r="AY327" s="18" t="s">
        <v>244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18" t="s">
        <v>92</v>
      </c>
      <c r="BK327" s="247">
        <f>ROUND(I327*H327,2)</f>
        <v>0</v>
      </c>
      <c r="BL327" s="18" t="s">
        <v>161</v>
      </c>
      <c r="BM327" s="246" t="s">
        <v>1970</v>
      </c>
    </row>
    <row r="328" spans="1:51" s="13" customFormat="1" ht="12">
      <c r="A328" s="13"/>
      <c r="B328" s="248"/>
      <c r="C328" s="249"/>
      <c r="D328" s="250" t="s">
        <v>251</v>
      </c>
      <c r="E328" s="251" t="s">
        <v>183</v>
      </c>
      <c r="F328" s="252" t="s">
        <v>1971</v>
      </c>
      <c r="G328" s="249"/>
      <c r="H328" s="253">
        <v>7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251</v>
      </c>
      <c r="AU328" s="259" t="s">
        <v>95</v>
      </c>
      <c r="AV328" s="13" t="s">
        <v>95</v>
      </c>
      <c r="AW328" s="13" t="s">
        <v>42</v>
      </c>
      <c r="AX328" s="13" t="s">
        <v>92</v>
      </c>
      <c r="AY328" s="259" t="s">
        <v>244</v>
      </c>
    </row>
    <row r="329" spans="1:65" s="2" customFormat="1" ht="16.5" customHeight="1">
      <c r="A329" s="40"/>
      <c r="B329" s="41"/>
      <c r="C329" s="234" t="s">
        <v>661</v>
      </c>
      <c r="D329" s="234" t="s">
        <v>246</v>
      </c>
      <c r="E329" s="235" t="s">
        <v>749</v>
      </c>
      <c r="F329" s="236" t="s">
        <v>750</v>
      </c>
      <c r="G329" s="237" t="s">
        <v>275</v>
      </c>
      <c r="H329" s="238">
        <v>14</v>
      </c>
      <c r="I329" s="239"/>
      <c r="J329" s="240">
        <f>ROUND(I329*H329,2)</f>
        <v>0</v>
      </c>
      <c r="K329" s="241"/>
      <c r="L329" s="46"/>
      <c r="M329" s="242" t="s">
        <v>1</v>
      </c>
      <c r="N329" s="243" t="s">
        <v>50</v>
      </c>
      <c r="O329" s="93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6" t="s">
        <v>161</v>
      </c>
      <c r="AT329" s="246" t="s">
        <v>246</v>
      </c>
      <c r="AU329" s="246" t="s">
        <v>95</v>
      </c>
      <c r="AY329" s="18" t="s">
        <v>244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18" t="s">
        <v>92</v>
      </c>
      <c r="BK329" s="247">
        <f>ROUND(I329*H329,2)</f>
        <v>0</v>
      </c>
      <c r="BL329" s="18" t="s">
        <v>161</v>
      </c>
      <c r="BM329" s="246" t="s">
        <v>1972</v>
      </c>
    </row>
    <row r="330" spans="1:51" s="13" customFormat="1" ht="12">
      <c r="A330" s="13"/>
      <c r="B330" s="248"/>
      <c r="C330" s="249"/>
      <c r="D330" s="250" t="s">
        <v>251</v>
      </c>
      <c r="E330" s="251" t="s">
        <v>1</v>
      </c>
      <c r="F330" s="252" t="s">
        <v>752</v>
      </c>
      <c r="G330" s="249"/>
      <c r="H330" s="253">
        <v>14</v>
      </c>
      <c r="I330" s="254"/>
      <c r="J330" s="249"/>
      <c r="K330" s="249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251</v>
      </c>
      <c r="AU330" s="259" t="s">
        <v>95</v>
      </c>
      <c r="AV330" s="13" t="s">
        <v>95</v>
      </c>
      <c r="AW330" s="13" t="s">
        <v>42</v>
      </c>
      <c r="AX330" s="13" t="s">
        <v>92</v>
      </c>
      <c r="AY330" s="259" t="s">
        <v>244</v>
      </c>
    </row>
    <row r="331" spans="1:65" s="2" customFormat="1" ht="21.75" customHeight="1">
      <c r="A331" s="40"/>
      <c r="B331" s="41"/>
      <c r="C331" s="234" t="s">
        <v>665</v>
      </c>
      <c r="D331" s="234" t="s">
        <v>246</v>
      </c>
      <c r="E331" s="235" t="s">
        <v>754</v>
      </c>
      <c r="F331" s="236" t="s">
        <v>755</v>
      </c>
      <c r="G331" s="237" t="s">
        <v>275</v>
      </c>
      <c r="H331" s="238">
        <v>1.9</v>
      </c>
      <c r="I331" s="239"/>
      <c r="J331" s="240">
        <f>ROUND(I331*H331,2)</f>
        <v>0</v>
      </c>
      <c r="K331" s="241"/>
      <c r="L331" s="46"/>
      <c r="M331" s="242" t="s">
        <v>1</v>
      </c>
      <c r="N331" s="243" t="s">
        <v>50</v>
      </c>
      <c r="O331" s="93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46" t="s">
        <v>161</v>
      </c>
      <c r="AT331" s="246" t="s">
        <v>246</v>
      </c>
      <c r="AU331" s="246" t="s">
        <v>95</v>
      </c>
      <c r="AY331" s="18" t="s">
        <v>244</v>
      </c>
      <c r="BE331" s="247">
        <f>IF(N331="základní",J331,0)</f>
        <v>0</v>
      </c>
      <c r="BF331" s="247">
        <f>IF(N331="snížená",J331,0)</f>
        <v>0</v>
      </c>
      <c r="BG331" s="247">
        <f>IF(N331="zákl. přenesená",J331,0)</f>
        <v>0</v>
      </c>
      <c r="BH331" s="247">
        <f>IF(N331="sníž. přenesená",J331,0)</f>
        <v>0</v>
      </c>
      <c r="BI331" s="247">
        <f>IF(N331="nulová",J331,0)</f>
        <v>0</v>
      </c>
      <c r="BJ331" s="18" t="s">
        <v>92</v>
      </c>
      <c r="BK331" s="247">
        <f>ROUND(I331*H331,2)</f>
        <v>0</v>
      </c>
      <c r="BL331" s="18" t="s">
        <v>161</v>
      </c>
      <c r="BM331" s="246" t="s">
        <v>1973</v>
      </c>
    </row>
    <row r="332" spans="1:51" s="13" customFormat="1" ht="12">
      <c r="A332" s="13"/>
      <c r="B332" s="248"/>
      <c r="C332" s="249"/>
      <c r="D332" s="250" t="s">
        <v>251</v>
      </c>
      <c r="E332" s="251" t="s">
        <v>1</v>
      </c>
      <c r="F332" s="252" t="s">
        <v>156</v>
      </c>
      <c r="G332" s="249"/>
      <c r="H332" s="253">
        <v>1.9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9" t="s">
        <v>251</v>
      </c>
      <c r="AU332" s="259" t="s">
        <v>95</v>
      </c>
      <c r="AV332" s="13" t="s">
        <v>95</v>
      </c>
      <c r="AW332" s="13" t="s">
        <v>42</v>
      </c>
      <c r="AX332" s="13" t="s">
        <v>92</v>
      </c>
      <c r="AY332" s="259" t="s">
        <v>244</v>
      </c>
    </row>
    <row r="333" spans="1:65" s="2" customFormat="1" ht="33" customHeight="1">
      <c r="A333" s="40"/>
      <c r="B333" s="41"/>
      <c r="C333" s="234" t="s">
        <v>669</v>
      </c>
      <c r="D333" s="234" t="s">
        <v>246</v>
      </c>
      <c r="E333" s="235" t="s">
        <v>1029</v>
      </c>
      <c r="F333" s="236" t="s">
        <v>1030</v>
      </c>
      <c r="G333" s="237" t="s">
        <v>249</v>
      </c>
      <c r="H333" s="238">
        <v>1.8</v>
      </c>
      <c r="I333" s="239"/>
      <c r="J333" s="240">
        <f>ROUND(I333*H333,2)</f>
        <v>0</v>
      </c>
      <c r="K333" s="241"/>
      <c r="L333" s="46"/>
      <c r="M333" s="242" t="s">
        <v>1</v>
      </c>
      <c r="N333" s="243" t="s">
        <v>50</v>
      </c>
      <c r="O333" s="93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6" t="s">
        <v>161</v>
      </c>
      <c r="AT333" s="246" t="s">
        <v>246</v>
      </c>
      <c r="AU333" s="246" t="s">
        <v>95</v>
      </c>
      <c r="AY333" s="18" t="s">
        <v>244</v>
      </c>
      <c r="BE333" s="247">
        <f>IF(N333="základní",J333,0)</f>
        <v>0</v>
      </c>
      <c r="BF333" s="247">
        <f>IF(N333="snížená",J333,0)</f>
        <v>0</v>
      </c>
      <c r="BG333" s="247">
        <f>IF(N333="zákl. přenesená",J333,0)</f>
        <v>0</v>
      </c>
      <c r="BH333" s="247">
        <f>IF(N333="sníž. přenesená",J333,0)</f>
        <v>0</v>
      </c>
      <c r="BI333" s="247">
        <f>IF(N333="nulová",J333,0)</f>
        <v>0</v>
      </c>
      <c r="BJ333" s="18" t="s">
        <v>92</v>
      </c>
      <c r="BK333" s="247">
        <f>ROUND(I333*H333,2)</f>
        <v>0</v>
      </c>
      <c r="BL333" s="18" t="s">
        <v>161</v>
      </c>
      <c r="BM333" s="246" t="s">
        <v>1974</v>
      </c>
    </row>
    <row r="334" spans="1:51" s="13" customFormat="1" ht="12">
      <c r="A334" s="13"/>
      <c r="B334" s="248"/>
      <c r="C334" s="249"/>
      <c r="D334" s="250" t="s">
        <v>251</v>
      </c>
      <c r="E334" s="251" t="s">
        <v>1</v>
      </c>
      <c r="F334" s="252" t="s">
        <v>933</v>
      </c>
      <c r="G334" s="249"/>
      <c r="H334" s="253">
        <v>1.8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251</v>
      </c>
      <c r="AU334" s="259" t="s">
        <v>95</v>
      </c>
      <c r="AV334" s="13" t="s">
        <v>95</v>
      </c>
      <c r="AW334" s="13" t="s">
        <v>42</v>
      </c>
      <c r="AX334" s="13" t="s">
        <v>92</v>
      </c>
      <c r="AY334" s="259" t="s">
        <v>244</v>
      </c>
    </row>
    <row r="335" spans="1:63" s="12" customFormat="1" ht="20.85" customHeight="1">
      <c r="A335" s="12"/>
      <c r="B335" s="218"/>
      <c r="C335" s="219"/>
      <c r="D335" s="220" t="s">
        <v>84</v>
      </c>
      <c r="E335" s="232" t="s">
        <v>757</v>
      </c>
      <c r="F335" s="232" t="s">
        <v>1691</v>
      </c>
      <c r="G335" s="219"/>
      <c r="H335" s="219"/>
      <c r="I335" s="222"/>
      <c r="J335" s="233">
        <f>BK335</f>
        <v>0</v>
      </c>
      <c r="K335" s="219"/>
      <c r="L335" s="224"/>
      <c r="M335" s="225"/>
      <c r="N335" s="226"/>
      <c r="O335" s="226"/>
      <c r="P335" s="227">
        <f>SUM(P336:P344)</f>
        <v>0</v>
      </c>
      <c r="Q335" s="226"/>
      <c r="R335" s="227">
        <f>SUM(R336:R344)</f>
        <v>0</v>
      </c>
      <c r="S335" s="226"/>
      <c r="T335" s="228">
        <f>SUM(T336:T344)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9" t="s">
        <v>92</v>
      </c>
      <c r="AT335" s="230" t="s">
        <v>84</v>
      </c>
      <c r="AU335" s="230" t="s">
        <v>95</v>
      </c>
      <c r="AY335" s="229" t="s">
        <v>244</v>
      </c>
      <c r="BK335" s="231">
        <f>SUM(BK336:BK344)</f>
        <v>0</v>
      </c>
    </row>
    <row r="336" spans="1:65" s="2" customFormat="1" ht="21.75" customHeight="1">
      <c r="A336" s="40"/>
      <c r="B336" s="41"/>
      <c r="C336" s="234" t="s">
        <v>673</v>
      </c>
      <c r="D336" s="234" t="s">
        <v>246</v>
      </c>
      <c r="E336" s="235" t="s">
        <v>760</v>
      </c>
      <c r="F336" s="236" t="s">
        <v>761</v>
      </c>
      <c r="G336" s="237" t="s">
        <v>467</v>
      </c>
      <c r="H336" s="238">
        <v>1</v>
      </c>
      <c r="I336" s="239"/>
      <c r="J336" s="240">
        <f>ROUND(I336*H336,2)</f>
        <v>0</v>
      </c>
      <c r="K336" s="241"/>
      <c r="L336" s="46"/>
      <c r="M336" s="242" t="s">
        <v>1</v>
      </c>
      <c r="N336" s="243" t="s">
        <v>50</v>
      </c>
      <c r="O336" s="93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6" t="s">
        <v>161</v>
      </c>
      <c r="AT336" s="246" t="s">
        <v>246</v>
      </c>
      <c r="AU336" s="246" t="s">
        <v>118</v>
      </c>
      <c r="AY336" s="18" t="s">
        <v>244</v>
      </c>
      <c r="BE336" s="247">
        <f>IF(N336="základní",J336,0)</f>
        <v>0</v>
      </c>
      <c r="BF336" s="247">
        <f>IF(N336="snížená",J336,0)</f>
        <v>0</v>
      </c>
      <c r="BG336" s="247">
        <f>IF(N336="zákl. přenesená",J336,0)</f>
        <v>0</v>
      </c>
      <c r="BH336" s="247">
        <f>IF(N336="sníž. přenesená",J336,0)</f>
        <v>0</v>
      </c>
      <c r="BI336" s="247">
        <f>IF(N336="nulová",J336,0)</f>
        <v>0</v>
      </c>
      <c r="BJ336" s="18" t="s">
        <v>92</v>
      </c>
      <c r="BK336" s="247">
        <f>ROUND(I336*H336,2)</f>
        <v>0</v>
      </c>
      <c r="BL336" s="18" t="s">
        <v>161</v>
      </c>
      <c r="BM336" s="246" t="s">
        <v>1975</v>
      </c>
    </row>
    <row r="337" spans="1:65" s="2" customFormat="1" ht="24.15" customHeight="1">
      <c r="A337" s="40"/>
      <c r="B337" s="41"/>
      <c r="C337" s="234" t="s">
        <v>678</v>
      </c>
      <c r="D337" s="234" t="s">
        <v>246</v>
      </c>
      <c r="E337" s="235" t="s">
        <v>764</v>
      </c>
      <c r="F337" s="236" t="s">
        <v>765</v>
      </c>
      <c r="G337" s="237" t="s">
        <v>467</v>
      </c>
      <c r="H337" s="238">
        <v>1</v>
      </c>
      <c r="I337" s="239"/>
      <c r="J337" s="240">
        <f>ROUND(I337*H337,2)</f>
        <v>0</v>
      </c>
      <c r="K337" s="241"/>
      <c r="L337" s="46"/>
      <c r="M337" s="242" t="s">
        <v>1</v>
      </c>
      <c r="N337" s="243" t="s">
        <v>50</v>
      </c>
      <c r="O337" s="93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46" t="s">
        <v>161</v>
      </c>
      <c r="AT337" s="246" t="s">
        <v>246</v>
      </c>
      <c r="AU337" s="246" t="s">
        <v>118</v>
      </c>
      <c r="AY337" s="18" t="s">
        <v>244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8" t="s">
        <v>92</v>
      </c>
      <c r="BK337" s="247">
        <f>ROUND(I337*H337,2)</f>
        <v>0</v>
      </c>
      <c r="BL337" s="18" t="s">
        <v>161</v>
      </c>
      <c r="BM337" s="246" t="s">
        <v>1976</v>
      </c>
    </row>
    <row r="338" spans="1:65" s="2" customFormat="1" ht="24.15" customHeight="1">
      <c r="A338" s="40"/>
      <c r="B338" s="41"/>
      <c r="C338" s="234" t="s">
        <v>682</v>
      </c>
      <c r="D338" s="234" t="s">
        <v>246</v>
      </c>
      <c r="E338" s="235" t="s">
        <v>768</v>
      </c>
      <c r="F338" s="236" t="s">
        <v>769</v>
      </c>
      <c r="G338" s="237" t="s">
        <v>467</v>
      </c>
      <c r="H338" s="238">
        <v>1</v>
      </c>
      <c r="I338" s="239"/>
      <c r="J338" s="240">
        <f>ROUND(I338*H338,2)</f>
        <v>0</v>
      </c>
      <c r="K338" s="241"/>
      <c r="L338" s="46"/>
      <c r="M338" s="242" t="s">
        <v>1</v>
      </c>
      <c r="N338" s="243" t="s">
        <v>50</v>
      </c>
      <c r="O338" s="93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46" t="s">
        <v>161</v>
      </c>
      <c r="AT338" s="246" t="s">
        <v>246</v>
      </c>
      <c r="AU338" s="246" t="s">
        <v>118</v>
      </c>
      <c r="AY338" s="18" t="s">
        <v>244</v>
      </c>
      <c r="BE338" s="247">
        <f>IF(N338="základní",J338,0)</f>
        <v>0</v>
      </c>
      <c r="BF338" s="247">
        <f>IF(N338="snížená",J338,0)</f>
        <v>0</v>
      </c>
      <c r="BG338" s="247">
        <f>IF(N338="zákl. přenesená",J338,0)</f>
        <v>0</v>
      </c>
      <c r="BH338" s="247">
        <f>IF(N338="sníž. přenesená",J338,0)</f>
        <v>0</v>
      </c>
      <c r="BI338" s="247">
        <f>IF(N338="nulová",J338,0)</f>
        <v>0</v>
      </c>
      <c r="BJ338" s="18" t="s">
        <v>92</v>
      </c>
      <c r="BK338" s="247">
        <f>ROUND(I338*H338,2)</f>
        <v>0</v>
      </c>
      <c r="BL338" s="18" t="s">
        <v>161</v>
      </c>
      <c r="BM338" s="246" t="s">
        <v>1977</v>
      </c>
    </row>
    <row r="339" spans="1:65" s="2" customFormat="1" ht="24.15" customHeight="1">
      <c r="A339" s="40"/>
      <c r="B339" s="41"/>
      <c r="C339" s="234" t="s">
        <v>686</v>
      </c>
      <c r="D339" s="234" t="s">
        <v>246</v>
      </c>
      <c r="E339" s="235" t="s">
        <v>772</v>
      </c>
      <c r="F339" s="236" t="s">
        <v>773</v>
      </c>
      <c r="G339" s="237" t="s">
        <v>467</v>
      </c>
      <c r="H339" s="238">
        <v>1</v>
      </c>
      <c r="I339" s="239"/>
      <c r="J339" s="240">
        <f>ROUND(I339*H339,2)</f>
        <v>0</v>
      </c>
      <c r="K339" s="241"/>
      <c r="L339" s="46"/>
      <c r="M339" s="242" t="s">
        <v>1</v>
      </c>
      <c r="N339" s="243" t="s">
        <v>50</v>
      </c>
      <c r="O339" s="93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6" t="s">
        <v>161</v>
      </c>
      <c r="AT339" s="246" t="s">
        <v>246</v>
      </c>
      <c r="AU339" s="246" t="s">
        <v>118</v>
      </c>
      <c r="AY339" s="18" t="s">
        <v>244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18" t="s">
        <v>92</v>
      </c>
      <c r="BK339" s="247">
        <f>ROUND(I339*H339,2)</f>
        <v>0</v>
      </c>
      <c r="BL339" s="18" t="s">
        <v>161</v>
      </c>
      <c r="BM339" s="246" t="s">
        <v>1978</v>
      </c>
    </row>
    <row r="340" spans="1:65" s="2" customFormat="1" ht="24.15" customHeight="1">
      <c r="A340" s="40"/>
      <c r="B340" s="41"/>
      <c r="C340" s="234" t="s">
        <v>691</v>
      </c>
      <c r="D340" s="234" t="s">
        <v>246</v>
      </c>
      <c r="E340" s="235" t="s">
        <v>776</v>
      </c>
      <c r="F340" s="236" t="s">
        <v>1696</v>
      </c>
      <c r="G340" s="237" t="s">
        <v>467</v>
      </c>
      <c r="H340" s="238">
        <v>1</v>
      </c>
      <c r="I340" s="239"/>
      <c r="J340" s="240">
        <f>ROUND(I340*H340,2)</f>
        <v>0</v>
      </c>
      <c r="K340" s="241"/>
      <c r="L340" s="46"/>
      <c r="M340" s="242" t="s">
        <v>1</v>
      </c>
      <c r="N340" s="243" t="s">
        <v>50</v>
      </c>
      <c r="O340" s="93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46" t="s">
        <v>161</v>
      </c>
      <c r="AT340" s="246" t="s">
        <v>246</v>
      </c>
      <c r="AU340" s="246" t="s">
        <v>118</v>
      </c>
      <c r="AY340" s="18" t="s">
        <v>244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8" t="s">
        <v>92</v>
      </c>
      <c r="BK340" s="247">
        <f>ROUND(I340*H340,2)</f>
        <v>0</v>
      </c>
      <c r="BL340" s="18" t="s">
        <v>161</v>
      </c>
      <c r="BM340" s="246" t="s">
        <v>1979</v>
      </c>
    </row>
    <row r="341" spans="1:65" s="2" customFormat="1" ht="16.5" customHeight="1">
      <c r="A341" s="40"/>
      <c r="B341" s="41"/>
      <c r="C341" s="234" t="s">
        <v>696</v>
      </c>
      <c r="D341" s="234" t="s">
        <v>246</v>
      </c>
      <c r="E341" s="235" t="s">
        <v>780</v>
      </c>
      <c r="F341" s="236" t="s">
        <v>1698</v>
      </c>
      <c r="G341" s="237" t="s">
        <v>467</v>
      </c>
      <c r="H341" s="238">
        <v>1</v>
      </c>
      <c r="I341" s="239"/>
      <c r="J341" s="240">
        <f>ROUND(I341*H341,2)</f>
        <v>0</v>
      </c>
      <c r="K341" s="241"/>
      <c r="L341" s="46"/>
      <c r="M341" s="242" t="s">
        <v>1</v>
      </c>
      <c r="N341" s="243" t="s">
        <v>50</v>
      </c>
      <c r="O341" s="93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46" t="s">
        <v>161</v>
      </c>
      <c r="AT341" s="246" t="s">
        <v>246</v>
      </c>
      <c r="AU341" s="246" t="s">
        <v>118</v>
      </c>
      <c r="AY341" s="18" t="s">
        <v>244</v>
      </c>
      <c r="BE341" s="247">
        <f>IF(N341="základní",J341,0)</f>
        <v>0</v>
      </c>
      <c r="BF341" s="247">
        <f>IF(N341="snížená",J341,0)</f>
        <v>0</v>
      </c>
      <c r="BG341" s="247">
        <f>IF(N341="zákl. přenesená",J341,0)</f>
        <v>0</v>
      </c>
      <c r="BH341" s="247">
        <f>IF(N341="sníž. přenesená",J341,0)</f>
        <v>0</v>
      </c>
      <c r="BI341" s="247">
        <f>IF(N341="nulová",J341,0)</f>
        <v>0</v>
      </c>
      <c r="BJ341" s="18" t="s">
        <v>92</v>
      </c>
      <c r="BK341" s="247">
        <f>ROUND(I341*H341,2)</f>
        <v>0</v>
      </c>
      <c r="BL341" s="18" t="s">
        <v>161</v>
      </c>
      <c r="BM341" s="246" t="s">
        <v>1980</v>
      </c>
    </row>
    <row r="342" spans="1:65" s="2" customFormat="1" ht="24.15" customHeight="1">
      <c r="A342" s="40"/>
      <c r="B342" s="41"/>
      <c r="C342" s="234" t="s">
        <v>700</v>
      </c>
      <c r="D342" s="234" t="s">
        <v>246</v>
      </c>
      <c r="E342" s="235" t="s">
        <v>784</v>
      </c>
      <c r="F342" s="236" t="s">
        <v>789</v>
      </c>
      <c r="G342" s="237" t="s">
        <v>467</v>
      </c>
      <c r="H342" s="238">
        <v>5</v>
      </c>
      <c r="I342" s="239"/>
      <c r="J342" s="240">
        <f>ROUND(I342*H342,2)</f>
        <v>0</v>
      </c>
      <c r="K342" s="241"/>
      <c r="L342" s="46"/>
      <c r="M342" s="242" t="s">
        <v>1</v>
      </c>
      <c r="N342" s="243" t="s">
        <v>50</v>
      </c>
      <c r="O342" s="93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6" t="s">
        <v>161</v>
      </c>
      <c r="AT342" s="246" t="s">
        <v>246</v>
      </c>
      <c r="AU342" s="246" t="s">
        <v>118</v>
      </c>
      <c r="AY342" s="18" t="s">
        <v>244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18" t="s">
        <v>92</v>
      </c>
      <c r="BK342" s="247">
        <f>ROUND(I342*H342,2)</f>
        <v>0</v>
      </c>
      <c r="BL342" s="18" t="s">
        <v>161</v>
      </c>
      <c r="BM342" s="246" t="s">
        <v>1981</v>
      </c>
    </row>
    <row r="343" spans="1:51" s="13" customFormat="1" ht="12">
      <c r="A343" s="13"/>
      <c r="B343" s="248"/>
      <c r="C343" s="249"/>
      <c r="D343" s="250" t="s">
        <v>251</v>
      </c>
      <c r="E343" s="251" t="s">
        <v>1</v>
      </c>
      <c r="F343" s="252" t="s">
        <v>1982</v>
      </c>
      <c r="G343" s="249"/>
      <c r="H343" s="253">
        <v>5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9" t="s">
        <v>251</v>
      </c>
      <c r="AU343" s="259" t="s">
        <v>118</v>
      </c>
      <c r="AV343" s="13" t="s">
        <v>95</v>
      </c>
      <c r="AW343" s="13" t="s">
        <v>42</v>
      </c>
      <c r="AX343" s="13" t="s">
        <v>92</v>
      </c>
      <c r="AY343" s="259" t="s">
        <v>244</v>
      </c>
    </row>
    <row r="344" spans="1:65" s="2" customFormat="1" ht="24.15" customHeight="1">
      <c r="A344" s="40"/>
      <c r="B344" s="41"/>
      <c r="C344" s="234" t="s">
        <v>704</v>
      </c>
      <c r="D344" s="234" t="s">
        <v>246</v>
      </c>
      <c r="E344" s="235" t="s">
        <v>788</v>
      </c>
      <c r="F344" s="236" t="s">
        <v>1702</v>
      </c>
      <c r="G344" s="237" t="s">
        <v>467</v>
      </c>
      <c r="H344" s="238">
        <v>1</v>
      </c>
      <c r="I344" s="239"/>
      <c r="J344" s="240">
        <f>ROUND(I344*H344,2)</f>
        <v>0</v>
      </c>
      <c r="K344" s="241"/>
      <c r="L344" s="46"/>
      <c r="M344" s="242" t="s">
        <v>1</v>
      </c>
      <c r="N344" s="243" t="s">
        <v>50</v>
      </c>
      <c r="O344" s="93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6" t="s">
        <v>161</v>
      </c>
      <c r="AT344" s="246" t="s">
        <v>246</v>
      </c>
      <c r="AU344" s="246" t="s">
        <v>118</v>
      </c>
      <c r="AY344" s="18" t="s">
        <v>244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8" t="s">
        <v>92</v>
      </c>
      <c r="BK344" s="247">
        <f>ROUND(I344*H344,2)</f>
        <v>0</v>
      </c>
      <c r="BL344" s="18" t="s">
        <v>161</v>
      </c>
      <c r="BM344" s="246" t="s">
        <v>1983</v>
      </c>
    </row>
    <row r="345" spans="1:63" s="12" customFormat="1" ht="22.8" customHeight="1">
      <c r="A345" s="12"/>
      <c r="B345" s="218"/>
      <c r="C345" s="219"/>
      <c r="D345" s="220" t="s">
        <v>84</v>
      </c>
      <c r="E345" s="232" t="s">
        <v>801</v>
      </c>
      <c r="F345" s="232" t="s">
        <v>802</v>
      </c>
      <c r="G345" s="219"/>
      <c r="H345" s="219"/>
      <c r="I345" s="222"/>
      <c r="J345" s="233">
        <f>BK345</f>
        <v>0</v>
      </c>
      <c r="K345" s="219"/>
      <c r="L345" s="224"/>
      <c r="M345" s="225"/>
      <c r="N345" s="226"/>
      <c r="O345" s="226"/>
      <c r="P345" s="227">
        <f>SUM(P346:P370)</f>
        <v>0</v>
      </c>
      <c r="Q345" s="226"/>
      <c r="R345" s="227">
        <f>SUM(R346:R370)</f>
        <v>0</v>
      </c>
      <c r="S345" s="226"/>
      <c r="T345" s="228">
        <f>SUM(T346:T370)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9" t="s">
        <v>92</v>
      </c>
      <c r="AT345" s="230" t="s">
        <v>84</v>
      </c>
      <c r="AU345" s="230" t="s">
        <v>92</v>
      </c>
      <c r="AY345" s="229" t="s">
        <v>244</v>
      </c>
      <c r="BK345" s="231">
        <f>SUM(BK346:BK370)</f>
        <v>0</v>
      </c>
    </row>
    <row r="346" spans="1:65" s="2" customFormat="1" ht="21.75" customHeight="1">
      <c r="A346" s="40"/>
      <c r="B346" s="41"/>
      <c r="C346" s="234" t="s">
        <v>708</v>
      </c>
      <c r="D346" s="234" t="s">
        <v>246</v>
      </c>
      <c r="E346" s="235" t="s">
        <v>804</v>
      </c>
      <c r="F346" s="236" t="s">
        <v>805</v>
      </c>
      <c r="G346" s="237" t="s">
        <v>363</v>
      </c>
      <c r="H346" s="238">
        <v>328.869</v>
      </c>
      <c r="I346" s="239"/>
      <c r="J346" s="240">
        <f>ROUND(I346*H346,2)</f>
        <v>0</v>
      </c>
      <c r="K346" s="241"/>
      <c r="L346" s="46"/>
      <c r="M346" s="242" t="s">
        <v>1</v>
      </c>
      <c r="N346" s="243" t="s">
        <v>50</v>
      </c>
      <c r="O346" s="93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46" t="s">
        <v>161</v>
      </c>
      <c r="AT346" s="246" t="s">
        <v>246</v>
      </c>
      <c r="AU346" s="246" t="s">
        <v>95</v>
      </c>
      <c r="AY346" s="18" t="s">
        <v>244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8" t="s">
        <v>92</v>
      </c>
      <c r="BK346" s="247">
        <f>ROUND(I346*H346,2)</f>
        <v>0</v>
      </c>
      <c r="BL346" s="18" t="s">
        <v>161</v>
      </c>
      <c r="BM346" s="246" t="s">
        <v>1984</v>
      </c>
    </row>
    <row r="347" spans="1:51" s="13" customFormat="1" ht="12">
      <c r="A347" s="13"/>
      <c r="B347" s="248"/>
      <c r="C347" s="249"/>
      <c r="D347" s="250" t="s">
        <v>251</v>
      </c>
      <c r="E347" s="251" t="s">
        <v>1584</v>
      </c>
      <c r="F347" s="252" t="s">
        <v>807</v>
      </c>
      <c r="G347" s="249"/>
      <c r="H347" s="253">
        <v>328.869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9" t="s">
        <v>251</v>
      </c>
      <c r="AU347" s="259" t="s">
        <v>95</v>
      </c>
      <c r="AV347" s="13" t="s">
        <v>95</v>
      </c>
      <c r="AW347" s="13" t="s">
        <v>42</v>
      </c>
      <c r="AX347" s="13" t="s">
        <v>92</v>
      </c>
      <c r="AY347" s="259" t="s">
        <v>244</v>
      </c>
    </row>
    <row r="348" spans="1:65" s="2" customFormat="1" ht="24.15" customHeight="1">
      <c r="A348" s="40"/>
      <c r="B348" s="41"/>
      <c r="C348" s="234" t="s">
        <v>713</v>
      </c>
      <c r="D348" s="234" t="s">
        <v>246</v>
      </c>
      <c r="E348" s="235" t="s">
        <v>809</v>
      </c>
      <c r="F348" s="236" t="s">
        <v>810</v>
      </c>
      <c r="G348" s="237" t="s">
        <v>363</v>
      </c>
      <c r="H348" s="238">
        <v>10194.939</v>
      </c>
      <c r="I348" s="239"/>
      <c r="J348" s="240">
        <f>ROUND(I348*H348,2)</f>
        <v>0</v>
      </c>
      <c r="K348" s="241"/>
      <c r="L348" s="46"/>
      <c r="M348" s="242" t="s">
        <v>1</v>
      </c>
      <c r="N348" s="243" t="s">
        <v>50</v>
      </c>
      <c r="O348" s="93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6" t="s">
        <v>161</v>
      </c>
      <c r="AT348" s="246" t="s">
        <v>246</v>
      </c>
      <c r="AU348" s="246" t="s">
        <v>95</v>
      </c>
      <c r="AY348" s="18" t="s">
        <v>244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8" t="s">
        <v>92</v>
      </c>
      <c r="BK348" s="247">
        <f>ROUND(I348*H348,2)</f>
        <v>0</v>
      </c>
      <c r="BL348" s="18" t="s">
        <v>161</v>
      </c>
      <c r="BM348" s="246" t="s">
        <v>1985</v>
      </c>
    </row>
    <row r="349" spans="1:51" s="15" customFormat="1" ht="12">
      <c r="A349" s="15"/>
      <c r="B349" s="271"/>
      <c r="C349" s="272"/>
      <c r="D349" s="250" t="s">
        <v>251</v>
      </c>
      <c r="E349" s="273" t="s">
        <v>1</v>
      </c>
      <c r="F349" s="274" t="s">
        <v>341</v>
      </c>
      <c r="G349" s="272"/>
      <c r="H349" s="273" t="s">
        <v>1</v>
      </c>
      <c r="I349" s="275"/>
      <c r="J349" s="272"/>
      <c r="K349" s="272"/>
      <c r="L349" s="276"/>
      <c r="M349" s="277"/>
      <c r="N349" s="278"/>
      <c r="O349" s="278"/>
      <c r="P349" s="278"/>
      <c r="Q349" s="278"/>
      <c r="R349" s="278"/>
      <c r="S349" s="278"/>
      <c r="T349" s="279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0" t="s">
        <v>251</v>
      </c>
      <c r="AU349" s="280" t="s">
        <v>95</v>
      </c>
      <c r="AV349" s="15" t="s">
        <v>92</v>
      </c>
      <c r="AW349" s="15" t="s">
        <v>42</v>
      </c>
      <c r="AX349" s="15" t="s">
        <v>85</v>
      </c>
      <c r="AY349" s="280" t="s">
        <v>244</v>
      </c>
    </row>
    <row r="350" spans="1:51" s="13" customFormat="1" ht="12">
      <c r="A350" s="13"/>
      <c r="B350" s="248"/>
      <c r="C350" s="249"/>
      <c r="D350" s="250" t="s">
        <v>251</v>
      </c>
      <c r="E350" s="251" t="s">
        <v>1</v>
      </c>
      <c r="F350" s="252" t="s">
        <v>1706</v>
      </c>
      <c r="G350" s="249"/>
      <c r="H350" s="253">
        <v>10194.939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9" t="s">
        <v>251</v>
      </c>
      <c r="AU350" s="259" t="s">
        <v>95</v>
      </c>
      <c r="AV350" s="13" t="s">
        <v>95</v>
      </c>
      <c r="AW350" s="13" t="s">
        <v>42</v>
      </c>
      <c r="AX350" s="13" t="s">
        <v>92</v>
      </c>
      <c r="AY350" s="259" t="s">
        <v>244</v>
      </c>
    </row>
    <row r="351" spans="1:65" s="2" customFormat="1" ht="21.75" customHeight="1">
      <c r="A351" s="40"/>
      <c r="B351" s="41"/>
      <c r="C351" s="234" t="s">
        <v>717</v>
      </c>
      <c r="D351" s="234" t="s">
        <v>246</v>
      </c>
      <c r="E351" s="235" t="s">
        <v>814</v>
      </c>
      <c r="F351" s="236" t="s">
        <v>815</v>
      </c>
      <c r="G351" s="237" t="s">
        <v>363</v>
      </c>
      <c r="H351" s="238">
        <v>71.431</v>
      </c>
      <c r="I351" s="239"/>
      <c r="J351" s="240">
        <f>ROUND(I351*H351,2)</f>
        <v>0</v>
      </c>
      <c r="K351" s="241"/>
      <c r="L351" s="46"/>
      <c r="M351" s="242" t="s">
        <v>1</v>
      </c>
      <c r="N351" s="243" t="s">
        <v>50</v>
      </c>
      <c r="O351" s="93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6" t="s">
        <v>161</v>
      </c>
      <c r="AT351" s="246" t="s">
        <v>246</v>
      </c>
      <c r="AU351" s="246" t="s">
        <v>95</v>
      </c>
      <c r="AY351" s="18" t="s">
        <v>244</v>
      </c>
      <c r="BE351" s="247">
        <f>IF(N351="základní",J351,0)</f>
        <v>0</v>
      </c>
      <c r="BF351" s="247">
        <f>IF(N351="snížená",J351,0)</f>
        <v>0</v>
      </c>
      <c r="BG351" s="247">
        <f>IF(N351="zákl. přenesená",J351,0)</f>
        <v>0</v>
      </c>
      <c r="BH351" s="247">
        <f>IF(N351="sníž. přenesená",J351,0)</f>
        <v>0</v>
      </c>
      <c r="BI351" s="247">
        <f>IF(N351="nulová",J351,0)</f>
        <v>0</v>
      </c>
      <c r="BJ351" s="18" t="s">
        <v>92</v>
      </c>
      <c r="BK351" s="247">
        <f>ROUND(I351*H351,2)</f>
        <v>0</v>
      </c>
      <c r="BL351" s="18" t="s">
        <v>161</v>
      </c>
      <c r="BM351" s="246" t="s">
        <v>1986</v>
      </c>
    </row>
    <row r="352" spans="1:51" s="13" customFormat="1" ht="12">
      <c r="A352" s="13"/>
      <c r="B352" s="248"/>
      <c r="C352" s="249"/>
      <c r="D352" s="250" t="s">
        <v>251</v>
      </c>
      <c r="E352" s="251" t="s">
        <v>1587</v>
      </c>
      <c r="F352" s="252" t="s">
        <v>1586</v>
      </c>
      <c r="G352" s="249"/>
      <c r="H352" s="253">
        <v>71.431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251</v>
      </c>
      <c r="AU352" s="259" t="s">
        <v>95</v>
      </c>
      <c r="AV352" s="13" t="s">
        <v>95</v>
      </c>
      <c r="AW352" s="13" t="s">
        <v>42</v>
      </c>
      <c r="AX352" s="13" t="s">
        <v>92</v>
      </c>
      <c r="AY352" s="259" t="s">
        <v>244</v>
      </c>
    </row>
    <row r="353" spans="1:65" s="2" customFormat="1" ht="24.15" customHeight="1">
      <c r="A353" s="40"/>
      <c r="B353" s="41"/>
      <c r="C353" s="234" t="s">
        <v>721</v>
      </c>
      <c r="D353" s="234" t="s">
        <v>246</v>
      </c>
      <c r="E353" s="235" t="s">
        <v>818</v>
      </c>
      <c r="F353" s="236" t="s">
        <v>819</v>
      </c>
      <c r="G353" s="237" t="s">
        <v>363</v>
      </c>
      <c r="H353" s="238">
        <v>2214.361</v>
      </c>
      <c r="I353" s="239"/>
      <c r="J353" s="240">
        <f>ROUND(I353*H353,2)</f>
        <v>0</v>
      </c>
      <c r="K353" s="241"/>
      <c r="L353" s="46"/>
      <c r="M353" s="242" t="s">
        <v>1</v>
      </c>
      <c r="N353" s="243" t="s">
        <v>50</v>
      </c>
      <c r="O353" s="93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6" t="s">
        <v>161</v>
      </c>
      <c r="AT353" s="246" t="s">
        <v>246</v>
      </c>
      <c r="AU353" s="246" t="s">
        <v>95</v>
      </c>
      <c r="AY353" s="18" t="s">
        <v>244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8" t="s">
        <v>92</v>
      </c>
      <c r="BK353" s="247">
        <f>ROUND(I353*H353,2)</f>
        <v>0</v>
      </c>
      <c r="BL353" s="18" t="s">
        <v>161</v>
      </c>
      <c r="BM353" s="246" t="s">
        <v>1987</v>
      </c>
    </row>
    <row r="354" spans="1:51" s="15" customFormat="1" ht="12">
      <c r="A354" s="15"/>
      <c r="B354" s="271"/>
      <c r="C354" s="272"/>
      <c r="D354" s="250" t="s">
        <v>251</v>
      </c>
      <c r="E354" s="273" t="s">
        <v>1</v>
      </c>
      <c r="F354" s="274" t="s">
        <v>341</v>
      </c>
      <c r="G354" s="272"/>
      <c r="H354" s="273" t="s">
        <v>1</v>
      </c>
      <c r="I354" s="275"/>
      <c r="J354" s="272"/>
      <c r="K354" s="272"/>
      <c r="L354" s="276"/>
      <c r="M354" s="277"/>
      <c r="N354" s="278"/>
      <c r="O354" s="278"/>
      <c r="P354" s="278"/>
      <c r="Q354" s="278"/>
      <c r="R354" s="278"/>
      <c r="S354" s="278"/>
      <c r="T354" s="279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0" t="s">
        <v>251</v>
      </c>
      <c r="AU354" s="280" t="s">
        <v>95</v>
      </c>
      <c r="AV354" s="15" t="s">
        <v>92</v>
      </c>
      <c r="AW354" s="15" t="s">
        <v>42</v>
      </c>
      <c r="AX354" s="15" t="s">
        <v>85</v>
      </c>
      <c r="AY354" s="280" t="s">
        <v>244</v>
      </c>
    </row>
    <row r="355" spans="1:51" s="13" customFormat="1" ht="12">
      <c r="A355" s="13"/>
      <c r="B355" s="248"/>
      <c r="C355" s="249"/>
      <c r="D355" s="250" t="s">
        <v>251</v>
      </c>
      <c r="E355" s="251" t="s">
        <v>1</v>
      </c>
      <c r="F355" s="252" t="s">
        <v>1709</v>
      </c>
      <c r="G355" s="249"/>
      <c r="H355" s="253">
        <v>2214.361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9" t="s">
        <v>251</v>
      </c>
      <c r="AU355" s="259" t="s">
        <v>95</v>
      </c>
      <c r="AV355" s="13" t="s">
        <v>95</v>
      </c>
      <c r="AW355" s="13" t="s">
        <v>42</v>
      </c>
      <c r="AX355" s="13" t="s">
        <v>92</v>
      </c>
      <c r="AY355" s="259" t="s">
        <v>244</v>
      </c>
    </row>
    <row r="356" spans="1:65" s="2" customFormat="1" ht="16.5" customHeight="1">
      <c r="A356" s="40"/>
      <c r="B356" s="41"/>
      <c r="C356" s="234" t="s">
        <v>725</v>
      </c>
      <c r="D356" s="234" t="s">
        <v>246</v>
      </c>
      <c r="E356" s="235" t="s">
        <v>823</v>
      </c>
      <c r="F356" s="236" t="s">
        <v>824</v>
      </c>
      <c r="G356" s="237" t="s">
        <v>363</v>
      </c>
      <c r="H356" s="238">
        <v>0.6</v>
      </c>
      <c r="I356" s="239"/>
      <c r="J356" s="240">
        <f>ROUND(I356*H356,2)</f>
        <v>0</v>
      </c>
      <c r="K356" s="241"/>
      <c r="L356" s="46"/>
      <c r="M356" s="242" t="s">
        <v>1</v>
      </c>
      <c r="N356" s="243" t="s">
        <v>50</v>
      </c>
      <c r="O356" s="93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46" t="s">
        <v>161</v>
      </c>
      <c r="AT356" s="246" t="s">
        <v>246</v>
      </c>
      <c r="AU356" s="246" t="s">
        <v>95</v>
      </c>
      <c r="AY356" s="18" t="s">
        <v>244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18" t="s">
        <v>92</v>
      </c>
      <c r="BK356" s="247">
        <f>ROUND(I356*H356,2)</f>
        <v>0</v>
      </c>
      <c r="BL356" s="18" t="s">
        <v>161</v>
      </c>
      <c r="BM356" s="246" t="s">
        <v>1988</v>
      </c>
    </row>
    <row r="357" spans="1:51" s="13" customFormat="1" ht="12">
      <c r="A357" s="13"/>
      <c r="B357" s="248"/>
      <c r="C357" s="249"/>
      <c r="D357" s="250" t="s">
        <v>251</v>
      </c>
      <c r="E357" s="251" t="s">
        <v>1</v>
      </c>
      <c r="F357" s="252" t="s">
        <v>1765</v>
      </c>
      <c r="G357" s="249"/>
      <c r="H357" s="253">
        <v>0.6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9" t="s">
        <v>251</v>
      </c>
      <c r="AU357" s="259" t="s">
        <v>95</v>
      </c>
      <c r="AV357" s="13" t="s">
        <v>95</v>
      </c>
      <c r="AW357" s="13" t="s">
        <v>42</v>
      </c>
      <c r="AX357" s="13" t="s">
        <v>92</v>
      </c>
      <c r="AY357" s="259" t="s">
        <v>244</v>
      </c>
    </row>
    <row r="358" spans="1:65" s="2" customFormat="1" ht="24.15" customHeight="1">
      <c r="A358" s="40"/>
      <c r="B358" s="41"/>
      <c r="C358" s="234" t="s">
        <v>730</v>
      </c>
      <c r="D358" s="234" t="s">
        <v>246</v>
      </c>
      <c r="E358" s="235" t="s">
        <v>828</v>
      </c>
      <c r="F358" s="236" t="s">
        <v>829</v>
      </c>
      <c r="G358" s="237" t="s">
        <v>363</v>
      </c>
      <c r="H358" s="238">
        <v>18.6</v>
      </c>
      <c r="I358" s="239"/>
      <c r="J358" s="240">
        <f>ROUND(I358*H358,2)</f>
        <v>0</v>
      </c>
      <c r="K358" s="241"/>
      <c r="L358" s="46"/>
      <c r="M358" s="242" t="s">
        <v>1</v>
      </c>
      <c r="N358" s="243" t="s">
        <v>50</v>
      </c>
      <c r="O358" s="93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46" t="s">
        <v>161</v>
      </c>
      <c r="AT358" s="246" t="s">
        <v>246</v>
      </c>
      <c r="AU358" s="246" t="s">
        <v>95</v>
      </c>
      <c r="AY358" s="18" t="s">
        <v>244</v>
      </c>
      <c r="BE358" s="247">
        <f>IF(N358="základní",J358,0)</f>
        <v>0</v>
      </c>
      <c r="BF358" s="247">
        <f>IF(N358="snížená",J358,0)</f>
        <v>0</v>
      </c>
      <c r="BG358" s="247">
        <f>IF(N358="zákl. přenesená",J358,0)</f>
        <v>0</v>
      </c>
      <c r="BH358" s="247">
        <f>IF(N358="sníž. přenesená",J358,0)</f>
        <v>0</v>
      </c>
      <c r="BI358" s="247">
        <f>IF(N358="nulová",J358,0)</f>
        <v>0</v>
      </c>
      <c r="BJ358" s="18" t="s">
        <v>92</v>
      </c>
      <c r="BK358" s="247">
        <f>ROUND(I358*H358,2)</f>
        <v>0</v>
      </c>
      <c r="BL358" s="18" t="s">
        <v>161</v>
      </c>
      <c r="BM358" s="246" t="s">
        <v>1989</v>
      </c>
    </row>
    <row r="359" spans="1:51" s="15" customFormat="1" ht="12">
      <c r="A359" s="15"/>
      <c r="B359" s="271"/>
      <c r="C359" s="272"/>
      <c r="D359" s="250" t="s">
        <v>251</v>
      </c>
      <c r="E359" s="273" t="s">
        <v>1</v>
      </c>
      <c r="F359" s="274" t="s">
        <v>341</v>
      </c>
      <c r="G359" s="272"/>
      <c r="H359" s="273" t="s">
        <v>1</v>
      </c>
      <c r="I359" s="275"/>
      <c r="J359" s="272"/>
      <c r="K359" s="272"/>
      <c r="L359" s="276"/>
      <c r="M359" s="277"/>
      <c r="N359" s="278"/>
      <c r="O359" s="278"/>
      <c r="P359" s="278"/>
      <c r="Q359" s="278"/>
      <c r="R359" s="278"/>
      <c r="S359" s="278"/>
      <c r="T359" s="27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80" t="s">
        <v>251</v>
      </c>
      <c r="AU359" s="280" t="s">
        <v>95</v>
      </c>
      <c r="AV359" s="15" t="s">
        <v>92</v>
      </c>
      <c r="AW359" s="15" t="s">
        <v>42</v>
      </c>
      <c r="AX359" s="15" t="s">
        <v>85</v>
      </c>
      <c r="AY359" s="280" t="s">
        <v>244</v>
      </c>
    </row>
    <row r="360" spans="1:51" s="13" customFormat="1" ht="12">
      <c r="A360" s="13"/>
      <c r="B360" s="248"/>
      <c r="C360" s="249"/>
      <c r="D360" s="250" t="s">
        <v>251</v>
      </c>
      <c r="E360" s="251" t="s">
        <v>1</v>
      </c>
      <c r="F360" s="252" t="s">
        <v>1990</v>
      </c>
      <c r="G360" s="249"/>
      <c r="H360" s="253">
        <v>18.6</v>
      </c>
      <c r="I360" s="254"/>
      <c r="J360" s="249"/>
      <c r="K360" s="249"/>
      <c r="L360" s="255"/>
      <c r="M360" s="256"/>
      <c r="N360" s="257"/>
      <c r="O360" s="257"/>
      <c r="P360" s="257"/>
      <c r="Q360" s="257"/>
      <c r="R360" s="257"/>
      <c r="S360" s="257"/>
      <c r="T360" s="25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9" t="s">
        <v>251</v>
      </c>
      <c r="AU360" s="259" t="s">
        <v>95</v>
      </c>
      <c r="AV360" s="13" t="s">
        <v>95</v>
      </c>
      <c r="AW360" s="13" t="s">
        <v>42</v>
      </c>
      <c r="AX360" s="13" t="s">
        <v>92</v>
      </c>
      <c r="AY360" s="259" t="s">
        <v>244</v>
      </c>
    </row>
    <row r="361" spans="1:65" s="2" customFormat="1" ht="24.15" customHeight="1">
      <c r="A361" s="40"/>
      <c r="B361" s="41"/>
      <c r="C361" s="234" t="s">
        <v>734</v>
      </c>
      <c r="D361" s="234" t="s">
        <v>246</v>
      </c>
      <c r="E361" s="235" t="s">
        <v>833</v>
      </c>
      <c r="F361" s="236" t="s">
        <v>834</v>
      </c>
      <c r="G361" s="237" t="s">
        <v>363</v>
      </c>
      <c r="H361" s="238">
        <v>71.431</v>
      </c>
      <c r="I361" s="239"/>
      <c r="J361" s="240">
        <f>ROUND(I361*H361,2)</f>
        <v>0</v>
      </c>
      <c r="K361" s="241"/>
      <c r="L361" s="46"/>
      <c r="M361" s="242" t="s">
        <v>1</v>
      </c>
      <c r="N361" s="243" t="s">
        <v>50</v>
      </c>
      <c r="O361" s="93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6" t="s">
        <v>161</v>
      </c>
      <c r="AT361" s="246" t="s">
        <v>246</v>
      </c>
      <c r="AU361" s="246" t="s">
        <v>95</v>
      </c>
      <c r="AY361" s="18" t="s">
        <v>244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18" t="s">
        <v>92</v>
      </c>
      <c r="BK361" s="247">
        <f>ROUND(I361*H361,2)</f>
        <v>0</v>
      </c>
      <c r="BL361" s="18" t="s">
        <v>161</v>
      </c>
      <c r="BM361" s="246" t="s">
        <v>1991</v>
      </c>
    </row>
    <row r="362" spans="1:51" s="13" customFormat="1" ht="12">
      <c r="A362" s="13"/>
      <c r="B362" s="248"/>
      <c r="C362" s="249"/>
      <c r="D362" s="250" t="s">
        <v>251</v>
      </c>
      <c r="E362" s="251" t="s">
        <v>1</v>
      </c>
      <c r="F362" s="252" t="s">
        <v>1586</v>
      </c>
      <c r="G362" s="249"/>
      <c r="H362" s="253">
        <v>71.431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9" t="s">
        <v>251</v>
      </c>
      <c r="AU362" s="259" t="s">
        <v>95</v>
      </c>
      <c r="AV362" s="13" t="s">
        <v>95</v>
      </c>
      <c r="AW362" s="13" t="s">
        <v>42</v>
      </c>
      <c r="AX362" s="13" t="s">
        <v>92</v>
      </c>
      <c r="AY362" s="259" t="s">
        <v>244</v>
      </c>
    </row>
    <row r="363" spans="1:65" s="2" customFormat="1" ht="24.15" customHeight="1">
      <c r="A363" s="40"/>
      <c r="B363" s="41"/>
      <c r="C363" s="234" t="s">
        <v>739</v>
      </c>
      <c r="D363" s="234" t="s">
        <v>246</v>
      </c>
      <c r="E363" s="235" t="s">
        <v>837</v>
      </c>
      <c r="F363" s="236" t="s">
        <v>838</v>
      </c>
      <c r="G363" s="237" t="s">
        <v>363</v>
      </c>
      <c r="H363" s="238">
        <v>0.6</v>
      </c>
      <c r="I363" s="239"/>
      <c r="J363" s="240">
        <f>ROUND(I363*H363,2)</f>
        <v>0</v>
      </c>
      <c r="K363" s="241"/>
      <c r="L363" s="46"/>
      <c r="M363" s="242" t="s">
        <v>1</v>
      </c>
      <c r="N363" s="243" t="s">
        <v>50</v>
      </c>
      <c r="O363" s="93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46" t="s">
        <v>161</v>
      </c>
      <c r="AT363" s="246" t="s">
        <v>246</v>
      </c>
      <c r="AU363" s="246" t="s">
        <v>95</v>
      </c>
      <c r="AY363" s="18" t="s">
        <v>244</v>
      </c>
      <c r="BE363" s="247">
        <f>IF(N363="základní",J363,0)</f>
        <v>0</v>
      </c>
      <c r="BF363" s="247">
        <f>IF(N363="snížená",J363,0)</f>
        <v>0</v>
      </c>
      <c r="BG363" s="247">
        <f>IF(N363="zákl. přenesená",J363,0)</f>
        <v>0</v>
      </c>
      <c r="BH363" s="247">
        <f>IF(N363="sníž. přenesená",J363,0)</f>
        <v>0</v>
      </c>
      <c r="BI363" s="247">
        <f>IF(N363="nulová",J363,0)</f>
        <v>0</v>
      </c>
      <c r="BJ363" s="18" t="s">
        <v>92</v>
      </c>
      <c r="BK363" s="247">
        <f>ROUND(I363*H363,2)</f>
        <v>0</v>
      </c>
      <c r="BL363" s="18" t="s">
        <v>161</v>
      </c>
      <c r="BM363" s="246" t="s">
        <v>1992</v>
      </c>
    </row>
    <row r="364" spans="1:51" s="13" customFormat="1" ht="12">
      <c r="A364" s="13"/>
      <c r="B364" s="248"/>
      <c r="C364" s="249"/>
      <c r="D364" s="250" t="s">
        <v>251</v>
      </c>
      <c r="E364" s="251" t="s">
        <v>1765</v>
      </c>
      <c r="F364" s="252" t="s">
        <v>1993</v>
      </c>
      <c r="G364" s="249"/>
      <c r="H364" s="253">
        <v>0.6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251</v>
      </c>
      <c r="AU364" s="259" t="s">
        <v>95</v>
      </c>
      <c r="AV364" s="13" t="s">
        <v>95</v>
      </c>
      <c r="AW364" s="13" t="s">
        <v>42</v>
      </c>
      <c r="AX364" s="13" t="s">
        <v>92</v>
      </c>
      <c r="AY364" s="259" t="s">
        <v>244</v>
      </c>
    </row>
    <row r="365" spans="1:65" s="2" customFormat="1" ht="33" customHeight="1">
      <c r="A365" s="40"/>
      <c r="B365" s="41"/>
      <c r="C365" s="234" t="s">
        <v>743</v>
      </c>
      <c r="D365" s="234" t="s">
        <v>246</v>
      </c>
      <c r="E365" s="235" t="s">
        <v>1711</v>
      </c>
      <c r="F365" s="236" t="s">
        <v>1712</v>
      </c>
      <c r="G365" s="237" t="s">
        <v>363</v>
      </c>
      <c r="H365" s="238">
        <v>71.431</v>
      </c>
      <c r="I365" s="239"/>
      <c r="J365" s="240">
        <f>ROUND(I365*H365,2)</f>
        <v>0</v>
      </c>
      <c r="K365" s="241"/>
      <c r="L365" s="46"/>
      <c r="M365" s="242" t="s">
        <v>1</v>
      </c>
      <c r="N365" s="243" t="s">
        <v>50</v>
      </c>
      <c r="O365" s="93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6" t="s">
        <v>161</v>
      </c>
      <c r="AT365" s="246" t="s">
        <v>246</v>
      </c>
      <c r="AU365" s="246" t="s">
        <v>95</v>
      </c>
      <c r="AY365" s="18" t="s">
        <v>244</v>
      </c>
      <c r="BE365" s="247">
        <f>IF(N365="základní",J365,0)</f>
        <v>0</v>
      </c>
      <c r="BF365" s="247">
        <f>IF(N365="snížená",J365,0)</f>
        <v>0</v>
      </c>
      <c r="BG365" s="247">
        <f>IF(N365="zákl. přenesená",J365,0)</f>
        <v>0</v>
      </c>
      <c r="BH365" s="247">
        <f>IF(N365="sníž. přenesená",J365,0)</f>
        <v>0</v>
      </c>
      <c r="BI365" s="247">
        <f>IF(N365="nulová",J365,0)</f>
        <v>0</v>
      </c>
      <c r="BJ365" s="18" t="s">
        <v>92</v>
      </c>
      <c r="BK365" s="247">
        <f>ROUND(I365*H365,2)</f>
        <v>0</v>
      </c>
      <c r="BL365" s="18" t="s">
        <v>161</v>
      </c>
      <c r="BM365" s="246" t="s">
        <v>1994</v>
      </c>
    </row>
    <row r="366" spans="1:51" s="13" customFormat="1" ht="12">
      <c r="A366" s="13"/>
      <c r="B366" s="248"/>
      <c r="C366" s="249"/>
      <c r="D366" s="250" t="s">
        <v>251</v>
      </c>
      <c r="E366" s="251" t="s">
        <v>1586</v>
      </c>
      <c r="F366" s="252" t="s">
        <v>1995</v>
      </c>
      <c r="G366" s="249"/>
      <c r="H366" s="253">
        <v>71.431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9" t="s">
        <v>251</v>
      </c>
      <c r="AU366" s="259" t="s">
        <v>95</v>
      </c>
      <c r="AV366" s="13" t="s">
        <v>95</v>
      </c>
      <c r="AW366" s="13" t="s">
        <v>42</v>
      </c>
      <c r="AX366" s="13" t="s">
        <v>92</v>
      </c>
      <c r="AY366" s="259" t="s">
        <v>244</v>
      </c>
    </row>
    <row r="367" spans="1:65" s="2" customFormat="1" ht="33" customHeight="1">
      <c r="A367" s="40"/>
      <c r="B367" s="41"/>
      <c r="C367" s="234" t="s">
        <v>748</v>
      </c>
      <c r="D367" s="234" t="s">
        <v>246</v>
      </c>
      <c r="E367" s="235" t="s">
        <v>847</v>
      </c>
      <c r="F367" s="236" t="s">
        <v>848</v>
      </c>
      <c r="G367" s="237" t="s">
        <v>363</v>
      </c>
      <c r="H367" s="238">
        <v>141.842</v>
      </c>
      <c r="I367" s="239"/>
      <c r="J367" s="240">
        <f>ROUND(I367*H367,2)</f>
        <v>0</v>
      </c>
      <c r="K367" s="241"/>
      <c r="L367" s="46"/>
      <c r="M367" s="242" t="s">
        <v>1</v>
      </c>
      <c r="N367" s="243" t="s">
        <v>50</v>
      </c>
      <c r="O367" s="93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6" t="s">
        <v>161</v>
      </c>
      <c r="AT367" s="246" t="s">
        <v>246</v>
      </c>
      <c r="AU367" s="246" t="s">
        <v>95</v>
      </c>
      <c r="AY367" s="18" t="s">
        <v>244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18" t="s">
        <v>92</v>
      </c>
      <c r="BK367" s="247">
        <f>ROUND(I367*H367,2)</f>
        <v>0</v>
      </c>
      <c r="BL367" s="18" t="s">
        <v>161</v>
      </c>
      <c r="BM367" s="246" t="s">
        <v>1996</v>
      </c>
    </row>
    <row r="368" spans="1:51" s="13" customFormat="1" ht="12">
      <c r="A368" s="13"/>
      <c r="B368" s="248"/>
      <c r="C368" s="249"/>
      <c r="D368" s="250" t="s">
        <v>251</v>
      </c>
      <c r="E368" s="251" t="s">
        <v>187</v>
      </c>
      <c r="F368" s="252" t="s">
        <v>1260</v>
      </c>
      <c r="G368" s="249"/>
      <c r="H368" s="253">
        <v>141.842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9" t="s">
        <v>251</v>
      </c>
      <c r="AU368" s="259" t="s">
        <v>95</v>
      </c>
      <c r="AV368" s="13" t="s">
        <v>95</v>
      </c>
      <c r="AW368" s="13" t="s">
        <v>42</v>
      </c>
      <c r="AX368" s="13" t="s">
        <v>92</v>
      </c>
      <c r="AY368" s="259" t="s">
        <v>244</v>
      </c>
    </row>
    <row r="369" spans="1:65" s="2" customFormat="1" ht="24.15" customHeight="1">
      <c r="A369" s="40"/>
      <c r="B369" s="41"/>
      <c r="C369" s="234" t="s">
        <v>753</v>
      </c>
      <c r="D369" s="234" t="s">
        <v>246</v>
      </c>
      <c r="E369" s="235" t="s">
        <v>852</v>
      </c>
      <c r="F369" s="236" t="s">
        <v>362</v>
      </c>
      <c r="G369" s="237" t="s">
        <v>363</v>
      </c>
      <c r="H369" s="238">
        <v>187.027</v>
      </c>
      <c r="I369" s="239"/>
      <c r="J369" s="240">
        <f>ROUND(I369*H369,2)</f>
        <v>0</v>
      </c>
      <c r="K369" s="241"/>
      <c r="L369" s="46"/>
      <c r="M369" s="242" t="s">
        <v>1</v>
      </c>
      <c r="N369" s="243" t="s">
        <v>50</v>
      </c>
      <c r="O369" s="93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46" t="s">
        <v>161</v>
      </c>
      <c r="AT369" s="246" t="s">
        <v>246</v>
      </c>
      <c r="AU369" s="246" t="s">
        <v>95</v>
      </c>
      <c r="AY369" s="18" t="s">
        <v>244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18" t="s">
        <v>92</v>
      </c>
      <c r="BK369" s="247">
        <f>ROUND(I369*H369,2)</f>
        <v>0</v>
      </c>
      <c r="BL369" s="18" t="s">
        <v>161</v>
      </c>
      <c r="BM369" s="246" t="s">
        <v>1997</v>
      </c>
    </row>
    <row r="370" spans="1:51" s="13" customFormat="1" ht="12">
      <c r="A370" s="13"/>
      <c r="B370" s="248"/>
      <c r="C370" s="249"/>
      <c r="D370" s="250" t="s">
        <v>251</v>
      </c>
      <c r="E370" s="251" t="s">
        <v>185</v>
      </c>
      <c r="F370" s="252" t="s">
        <v>1998</v>
      </c>
      <c r="G370" s="249"/>
      <c r="H370" s="253">
        <v>187.027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9" t="s">
        <v>251</v>
      </c>
      <c r="AU370" s="259" t="s">
        <v>95</v>
      </c>
      <c r="AV370" s="13" t="s">
        <v>95</v>
      </c>
      <c r="AW370" s="13" t="s">
        <v>42</v>
      </c>
      <c r="AX370" s="13" t="s">
        <v>92</v>
      </c>
      <c r="AY370" s="259" t="s">
        <v>244</v>
      </c>
    </row>
    <row r="371" spans="1:63" s="12" customFormat="1" ht="22.8" customHeight="1">
      <c r="A371" s="12"/>
      <c r="B371" s="218"/>
      <c r="C371" s="219"/>
      <c r="D371" s="220" t="s">
        <v>84</v>
      </c>
      <c r="E371" s="232" t="s">
        <v>855</v>
      </c>
      <c r="F371" s="232" t="s">
        <v>856</v>
      </c>
      <c r="G371" s="219"/>
      <c r="H371" s="219"/>
      <c r="I371" s="222"/>
      <c r="J371" s="233">
        <f>BK371</f>
        <v>0</v>
      </c>
      <c r="K371" s="219"/>
      <c r="L371" s="224"/>
      <c r="M371" s="225"/>
      <c r="N371" s="226"/>
      <c r="O371" s="226"/>
      <c r="P371" s="227">
        <f>SUM(P372:P375)</f>
        <v>0</v>
      </c>
      <c r="Q371" s="226"/>
      <c r="R371" s="227">
        <f>SUM(R372:R375)</f>
        <v>0</v>
      </c>
      <c r="S371" s="226"/>
      <c r="T371" s="228">
        <f>SUM(T372:T375)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9" t="s">
        <v>92</v>
      </c>
      <c r="AT371" s="230" t="s">
        <v>84</v>
      </c>
      <c r="AU371" s="230" t="s">
        <v>92</v>
      </c>
      <c r="AY371" s="229" t="s">
        <v>244</v>
      </c>
      <c r="BK371" s="231">
        <f>SUM(BK372:BK375)</f>
        <v>0</v>
      </c>
    </row>
    <row r="372" spans="1:65" s="2" customFormat="1" ht="24.15" customHeight="1">
      <c r="A372" s="40"/>
      <c r="B372" s="41"/>
      <c r="C372" s="234" t="s">
        <v>759</v>
      </c>
      <c r="D372" s="234" t="s">
        <v>246</v>
      </c>
      <c r="E372" s="235" t="s">
        <v>1718</v>
      </c>
      <c r="F372" s="236" t="s">
        <v>1719</v>
      </c>
      <c r="G372" s="237" t="s">
        <v>363</v>
      </c>
      <c r="H372" s="238">
        <v>71.513</v>
      </c>
      <c r="I372" s="239"/>
      <c r="J372" s="240">
        <f>ROUND(I372*H372,2)</f>
        <v>0</v>
      </c>
      <c r="K372" s="241"/>
      <c r="L372" s="46"/>
      <c r="M372" s="242" t="s">
        <v>1</v>
      </c>
      <c r="N372" s="243" t="s">
        <v>50</v>
      </c>
      <c r="O372" s="93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6" t="s">
        <v>161</v>
      </c>
      <c r="AT372" s="246" t="s">
        <v>246</v>
      </c>
      <c r="AU372" s="246" t="s">
        <v>95</v>
      </c>
      <c r="AY372" s="18" t="s">
        <v>244</v>
      </c>
      <c r="BE372" s="247">
        <f>IF(N372="základní",J372,0)</f>
        <v>0</v>
      </c>
      <c r="BF372" s="247">
        <f>IF(N372="snížená",J372,0)</f>
        <v>0</v>
      </c>
      <c r="BG372" s="247">
        <f>IF(N372="zákl. přenesená",J372,0)</f>
        <v>0</v>
      </c>
      <c r="BH372" s="247">
        <f>IF(N372="sníž. přenesená",J372,0)</f>
        <v>0</v>
      </c>
      <c r="BI372" s="247">
        <f>IF(N372="nulová",J372,0)</f>
        <v>0</v>
      </c>
      <c r="BJ372" s="18" t="s">
        <v>92</v>
      </c>
      <c r="BK372" s="247">
        <f>ROUND(I372*H372,2)</f>
        <v>0</v>
      </c>
      <c r="BL372" s="18" t="s">
        <v>161</v>
      </c>
      <c r="BM372" s="246" t="s">
        <v>1999</v>
      </c>
    </row>
    <row r="373" spans="1:51" s="13" customFormat="1" ht="12">
      <c r="A373" s="13"/>
      <c r="B373" s="248"/>
      <c r="C373" s="249"/>
      <c r="D373" s="250" t="s">
        <v>251</v>
      </c>
      <c r="E373" s="251" t="s">
        <v>202</v>
      </c>
      <c r="F373" s="252" t="s">
        <v>2000</v>
      </c>
      <c r="G373" s="249"/>
      <c r="H373" s="253">
        <v>71.513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251</v>
      </c>
      <c r="AU373" s="259" t="s">
        <v>95</v>
      </c>
      <c r="AV373" s="13" t="s">
        <v>95</v>
      </c>
      <c r="AW373" s="13" t="s">
        <v>42</v>
      </c>
      <c r="AX373" s="13" t="s">
        <v>92</v>
      </c>
      <c r="AY373" s="259" t="s">
        <v>244</v>
      </c>
    </row>
    <row r="374" spans="1:65" s="2" customFormat="1" ht="33" customHeight="1">
      <c r="A374" s="40"/>
      <c r="B374" s="41"/>
      <c r="C374" s="234" t="s">
        <v>763</v>
      </c>
      <c r="D374" s="234" t="s">
        <v>246</v>
      </c>
      <c r="E374" s="235" t="s">
        <v>1722</v>
      </c>
      <c r="F374" s="236" t="s">
        <v>1723</v>
      </c>
      <c r="G374" s="237" t="s">
        <v>363</v>
      </c>
      <c r="H374" s="238">
        <v>71.513</v>
      </c>
      <c r="I374" s="239"/>
      <c r="J374" s="240">
        <f>ROUND(I374*H374,2)</f>
        <v>0</v>
      </c>
      <c r="K374" s="241"/>
      <c r="L374" s="46"/>
      <c r="M374" s="242" t="s">
        <v>1</v>
      </c>
      <c r="N374" s="243" t="s">
        <v>50</v>
      </c>
      <c r="O374" s="93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6" t="s">
        <v>161</v>
      </c>
      <c r="AT374" s="246" t="s">
        <v>246</v>
      </c>
      <c r="AU374" s="246" t="s">
        <v>95</v>
      </c>
      <c r="AY374" s="18" t="s">
        <v>244</v>
      </c>
      <c r="BE374" s="247">
        <f>IF(N374="základní",J374,0)</f>
        <v>0</v>
      </c>
      <c r="BF374" s="247">
        <f>IF(N374="snížená",J374,0)</f>
        <v>0</v>
      </c>
      <c r="BG374" s="247">
        <f>IF(N374="zákl. přenesená",J374,0)</f>
        <v>0</v>
      </c>
      <c r="BH374" s="247">
        <f>IF(N374="sníž. přenesená",J374,0)</f>
        <v>0</v>
      </c>
      <c r="BI374" s="247">
        <f>IF(N374="nulová",J374,0)</f>
        <v>0</v>
      </c>
      <c r="BJ374" s="18" t="s">
        <v>92</v>
      </c>
      <c r="BK374" s="247">
        <f>ROUND(I374*H374,2)</f>
        <v>0</v>
      </c>
      <c r="BL374" s="18" t="s">
        <v>161</v>
      </c>
      <c r="BM374" s="246" t="s">
        <v>2001</v>
      </c>
    </row>
    <row r="375" spans="1:51" s="13" customFormat="1" ht="12">
      <c r="A375" s="13"/>
      <c r="B375" s="248"/>
      <c r="C375" s="249"/>
      <c r="D375" s="250" t="s">
        <v>251</v>
      </c>
      <c r="E375" s="251" t="s">
        <v>1</v>
      </c>
      <c r="F375" s="252" t="s">
        <v>202</v>
      </c>
      <c r="G375" s="249"/>
      <c r="H375" s="253">
        <v>71.513</v>
      </c>
      <c r="I375" s="254"/>
      <c r="J375" s="249"/>
      <c r="K375" s="249"/>
      <c r="L375" s="255"/>
      <c r="M375" s="256"/>
      <c r="N375" s="257"/>
      <c r="O375" s="257"/>
      <c r="P375" s="257"/>
      <c r="Q375" s="257"/>
      <c r="R375" s="257"/>
      <c r="S375" s="257"/>
      <c r="T375" s="25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9" t="s">
        <v>251</v>
      </c>
      <c r="AU375" s="259" t="s">
        <v>95</v>
      </c>
      <c r="AV375" s="13" t="s">
        <v>95</v>
      </c>
      <c r="AW375" s="13" t="s">
        <v>42</v>
      </c>
      <c r="AX375" s="13" t="s">
        <v>92</v>
      </c>
      <c r="AY375" s="259" t="s">
        <v>244</v>
      </c>
    </row>
    <row r="376" spans="1:63" s="12" customFormat="1" ht="25.9" customHeight="1">
      <c r="A376" s="12"/>
      <c r="B376" s="218"/>
      <c r="C376" s="219"/>
      <c r="D376" s="220" t="s">
        <v>84</v>
      </c>
      <c r="E376" s="221" t="s">
        <v>375</v>
      </c>
      <c r="F376" s="221" t="s">
        <v>2002</v>
      </c>
      <c r="G376" s="219"/>
      <c r="H376" s="219"/>
      <c r="I376" s="222"/>
      <c r="J376" s="223">
        <f>BK376</f>
        <v>0</v>
      </c>
      <c r="K376" s="219"/>
      <c r="L376" s="224"/>
      <c r="M376" s="225"/>
      <c r="N376" s="226"/>
      <c r="O376" s="226"/>
      <c r="P376" s="227">
        <f>P377</f>
        <v>0</v>
      </c>
      <c r="Q376" s="226"/>
      <c r="R376" s="227">
        <f>R377</f>
        <v>0.14418</v>
      </c>
      <c r="S376" s="226"/>
      <c r="T376" s="228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9" t="s">
        <v>118</v>
      </c>
      <c r="AT376" s="230" t="s">
        <v>84</v>
      </c>
      <c r="AU376" s="230" t="s">
        <v>85</v>
      </c>
      <c r="AY376" s="229" t="s">
        <v>244</v>
      </c>
      <c r="BK376" s="231">
        <f>BK377</f>
        <v>0</v>
      </c>
    </row>
    <row r="377" spans="1:63" s="12" customFormat="1" ht="22.8" customHeight="1">
      <c r="A377" s="12"/>
      <c r="B377" s="218"/>
      <c r="C377" s="219"/>
      <c r="D377" s="220" t="s">
        <v>84</v>
      </c>
      <c r="E377" s="232" t="s">
        <v>2003</v>
      </c>
      <c r="F377" s="232" t="s">
        <v>2004</v>
      </c>
      <c r="G377" s="219"/>
      <c r="H377" s="219"/>
      <c r="I377" s="222"/>
      <c r="J377" s="233">
        <f>BK377</f>
        <v>0</v>
      </c>
      <c r="K377" s="219"/>
      <c r="L377" s="224"/>
      <c r="M377" s="225"/>
      <c r="N377" s="226"/>
      <c r="O377" s="226"/>
      <c r="P377" s="227">
        <f>SUM(P378:P381)</f>
        <v>0</v>
      </c>
      <c r="Q377" s="226"/>
      <c r="R377" s="227">
        <f>SUM(R378:R381)</f>
        <v>0.14418</v>
      </c>
      <c r="S377" s="226"/>
      <c r="T377" s="228">
        <f>SUM(T378:T381)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9" t="s">
        <v>118</v>
      </c>
      <c r="AT377" s="230" t="s">
        <v>84</v>
      </c>
      <c r="AU377" s="230" t="s">
        <v>92</v>
      </c>
      <c r="AY377" s="229" t="s">
        <v>244</v>
      </c>
      <c r="BK377" s="231">
        <f>SUM(BK378:BK381)</f>
        <v>0</v>
      </c>
    </row>
    <row r="378" spans="1:65" s="2" customFormat="1" ht="24.15" customHeight="1">
      <c r="A378" s="40"/>
      <c r="B378" s="41"/>
      <c r="C378" s="234" t="s">
        <v>767</v>
      </c>
      <c r="D378" s="234" t="s">
        <v>246</v>
      </c>
      <c r="E378" s="235" t="s">
        <v>2005</v>
      </c>
      <c r="F378" s="236" t="s">
        <v>2006</v>
      </c>
      <c r="G378" s="237" t="s">
        <v>275</v>
      </c>
      <c r="H378" s="238">
        <v>16.2</v>
      </c>
      <c r="I378" s="239"/>
      <c r="J378" s="240">
        <f>ROUND(I378*H378,2)</f>
        <v>0</v>
      </c>
      <c r="K378" s="241"/>
      <c r="L378" s="46"/>
      <c r="M378" s="242" t="s">
        <v>1</v>
      </c>
      <c r="N378" s="243" t="s">
        <v>50</v>
      </c>
      <c r="O378" s="93"/>
      <c r="P378" s="244">
        <f>O378*H378</f>
        <v>0</v>
      </c>
      <c r="Q378" s="244">
        <v>0.00812</v>
      </c>
      <c r="R378" s="244">
        <f>Q378*H378</f>
        <v>0.131544</v>
      </c>
      <c r="S378" s="244">
        <v>0</v>
      </c>
      <c r="T378" s="24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46" t="s">
        <v>576</v>
      </c>
      <c r="AT378" s="246" t="s">
        <v>246</v>
      </c>
      <c r="AU378" s="246" t="s">
        <v>95</v>
      </c>
      <c r="AY378" s="18" t="s">
        <v>244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8" t="s">
        <v>92</v>
      </c>
      <c r="BK378" s="247">
        <f>ROUND(I378*H378,2)</f>
        <v>0</v>
      </c>
      <c r="BL378" s="18" t="s">
        <v>576</v>
      </c>
      <c r="BM378" s="246" t="s">
        <v>2007</v>
      </c>
    </row>
    <row r="379" spans="1:51" s="13" customFormat="1" ht="12">
      <c r="A379" s="13"/>
      <c r="B379" s="248"/>
      <c r="C379" s="249"/>
      <c r="D379" s="250" t="s">
        <v>251</v>
      </c>
      <c r="E379" s="251" t="s">
        <v>1768</v>
      </c>
      <c r="F379" s="252" t="s">
        <v>2008</v>
      </c>
      <c r="G379" s="249"/>
      <c r="H379" s="253">
        <v>16.2</v>
      </c>
      <c r="I379" s="254"/>
      <c r="J379" s="249"/>
      <c r="K379" s="249"/>
      <c r="L379" s="255"/>
      <c r="M379" s="256"/>
      <c r="N379" s="257"/>
      <c r="O379" s="257"/>
      <c r="P379" s="257"/>
      <c r="Q379" s="257"/>
      <c r="R379" s="257"/>
      <c r="S379" s="257"/>
      <c r="T379" s="25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9" t="s">
        <v>251</v>
      </c>
      <c r="AU379" s="259" t="s">
        <v>95</v>
      </c>
      <c r="AV379" s="13" t="s">
        <v>95</v>
      </c>
      <c r="AW379" s="13" t="s">
        <v>42</v>
      </c>
      <c r="AX379" s="13" t="s">
        <v>92</v>
      </c>
      <c r="AY379" s="259" t="s">
        <v>244</v>
      </c>
    </row>
    <row r="380" spans="1:65" s="2" customFormat="1" ht="24.15" customHeight="1">
      <c r="A380" s="40"/>
      <c r="B380" s="41"/>
      <c r="C380" s="292" t="s">
        <v>771</v>
      </c>
      <c r="D380" s="292" t="s">
        <v>375</v>
      </c>
      <c r="E380" s="293" t="s">
        <v>2009</v>
      </c>
      <c r="F380" s="294" t="s">
        <v>2010</v>
      </c>
      <c r="G380" s="295" t="s">
        <v>275</v>
      </c>
      <c r="H380" s="296">
        <v>16.2</v>
      </c>
      <c r="I380" s="297"/>
      <c r="J380" s="298">
        <f>ROUND(I380*H380,2)</f>
        <v>0</v>
      </c>
      <c r="K380" s="299"/>
      <c r="L380" s="300"/>
      <c r="M380" s="301" t="s">
        <v>1</v>
      </c>
      <c r="N380" s="302" t="s">
        <v>50</v>
      </c>
      <c r="O380" s="93"/>
      <c r="P380" s="244">
        <f>O380*H380</f>
        <v>0</v>
      </c>
      <c r="Q380" s="244">
        <v>0.00078</v>
      </c>
      <c r="R380" s="244">
        <f>Q380*H380</f>
        <v>0.012636</v>
      </c>
      <c r="S380" s="244">
        <v>0</v>
      </c>
      <c r="T380" s="24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46" t="s">
        <v>857</v>
      </c>
      <c r="AT380" s="246" t="s">
        <v>375</v>
      </c>
      <c r="AU380" s="246" t="s">
        <v>95</v>
      </c>
      <c r="AY380" s="18" t="s">
        <v>244</v>
      </c>
      <c r="BE380" s="247">
        <f>IF(N380="základní",J380,0)</f>
        <v>0</v>
      </c>
      <c r="BF380" s="247">
        <f>IF(N380="snížená",J380,0)</f>
        <v>0</v>
      </c>
      <c r="BG380" s="247">
        <f>IF(N380="zákl. přenesená",J380,0)</f>
        <v>0</v>
      </c>
      <c r="BH380" s="247">
        <f>IF(N380="sníž. přenesená",J380,0)</f>
        <v>0</v>
      </c>
      <c r="BI380" s="247">
        <f>IF(N380="nulová",J380,0)</f>
        <v>0</v>
      </c>
      <c r="BJ380" s="18" t="s">
        <v>92</v>
      </c>
      <c r="BK380" s="247">
        <f>ROUND(I380*H380,2)</f>
        <v>0</v>
      </c>
      <c r="BL380" s="18" t="s">
        <v>857</v>
      </c>
      <c r="BM380" s="246" t="s">
        <v>2011</v>
      </c>
    </row>
    <row r="381" spans="1:51" s="13" customFormat="1" ht="12">
      <c r="A381" s="13"/>
      <c r="B381" s="248"/>
      <c r="C381" s="249"/>
      <c r="D381" s="250" t="s">
        <v>251</v>
      </c>
      <c r="E381" s="251" t="s">
        <v>1</v>
      </c>
      <c r="F381" s="252" t="s">
        <v>1768</v>
      </c>
      <c r="G381" s="249"/>
      <c r="H381" s="253">
        <v>16.2</v>
      </c>
      <c r="I381" s="254"/>
      <c r="J381" s="249"/>
      <c r="K381" s="249"/>
      <c r="L381" s="255"/>
      <c r="M381" s="256"/>
      <c r="N381" s="257"/>
      <c r="O381" s="257"/>
      <c r="P381" s="257"/>
      <c r="Q381" s="257"/>
      <c r="R381" s="257"/>
      <c r="S381" s="257"/>
      <c r="T381" s="25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9" t="s">
        <v>251</v>
      </c>
      <c r="AU381" s="259" t="s">
        <v>95</v>
      </c>
      <c r="AV381" s="13" t="s">
        <v>95</v>
      </c>
      <c r="AW381" s="13" t="s">
        <v>42</v>
      </c>
      <c r="AX381" s="13" t="s">
        <v>92</v>
      </c>
      <c r="AY381" s="259" t="s">
        <v>244</v>
      </c>
    </row>
    <row r="382" spans="1:63" s="12" customFormat="1" ht="25.9" customHeight="1">
      <c r="A382" s="12"/>
      <c r="B382" s="218"/>
      <c r="C382" s="219"/>
      <c r="D382" s="220" t="s">
        <v>84</v>
      </c>
      <c r="E382" s="221" t="s">
        <v>866</v>
      </c>
      <c r="F382" s="221" t="s">
        <v>867</v>
      </c>
      <c r="G382" s="219"/>
      <c r="H382" s="219"/>
      <c r="I382" s="222"/>
      <c r="J382" s="223">
        <f>BK382</f>
        <v>0</v>
      </c>
      <c r="K382" s="219"/>
      <c r="L382" s="224"/>
      <c r="M382" s="225"/>
      <c r="N382" s="226"/>
      <c r="O382" s="226"/>
      <c r="P382" s="227">
        <f>P383+P388+P390</f>
        <v>0</v>
      </c>
      <c r="Q382" s="226"/>
      <c r="R382" s="227">
        <f>R383+R388+R390</f>
        <v>0</v>
      </c>
      <c r="S382" s="226"/>
      <c r="T382" s="228">
        <f>T383+T388+T390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9" t="s">
        <v>278</v>
      </c>
      <c r="AT382" s="230" t="s">
        <v>84</v>
      </c>
      <c r="AU382" s="230" t="s">
        <v>85</v>
      </c>
      <c r="AY382" s="229" t="s">
        <v>244</v>
      </c>
      <c r="BK382" s="231">
        <f>BK383+BK388+BK390</f>
        <v>0</v>
      </c>
    </row>
    <row r="383" spans="1:63" s="12" customFormat="1" ht="22.8" customHeight="1">
      <c r="A383" s="12"/>
      <c r="B383" s="218"/>
      <c r="C383" s="219"/>
      <c r="D383" s="220" t="s">
        <v>84</v>
      </c>
      <c r="E383" s="232" t="s">
        <v>868</v>
      </c>
      <c r="F383" s="232" t="s">
        <v>869</v>
      </c>
      <c r="G383" s="219"/>
      <c r="H383" s="219"/>
      <c r="I383" s="222"/>
      <c r="J383" s="233">
        <f>BK383</f>
        <v>0</v>
      </c>
      <c r="K383" s="219"/>
      <c r="L383" s="224"/>
      <c r="M383" s="225"/>
      <c r="N383" s="226"/>
      <c r="O383" s="226"/>
      <c r="P383" s="227">
        <f>SUM(P384:P387)</f>
        <v>0</v>
      </c>
      <c r="Q383" s="226"/>
      <c r="R383" s="227">
        <f>SUM(R384:R387)</f>
        <v>0</v>
      </c>
      <c r="S383" s="226"/>
      <c r="T383" s="228">
        <f>SUM(T384:T387)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9" t="s">
        <v>278</v>
      </c>
      <c r="AT383" s="230" t="s">
        <v>84</v>
      </c>
      <c r="AU383" s="230" t="s">
        <v>92</v>
      </c>
      <c r="AY383" s="229" t="s">
        <v>244</v>
      </c>
      <c r="BK383" s="231">
        <f>SUM(BK384:BK387)</f>
        <v>0</v>
      </c>
    </row>
    <row r="384" spans="1:65" s="2" customFormat="1" ht="16.5" customHeight="1">
      <c r="A384" s="40"/>
      <c r="B384" s="41"/>
      <c r="C384" s="234" t="s">
        <v>775</v>
      </c>
      <c r="D384" s="234" t="s">
        <v>246</v>
      </c>
      <c r="E384" s="235" t="s">
        <v>871</v>
      </c>
      <c r="F384" s="236" t="s">
        <v>872</v>
      </c>
      <c r="G384" s="237" t="s">
        <v>873</v>
      </c>
      <c r="H384" s="238">
        <v>1</v>
      </c>
      <c r="I384" s="239"/>
      <c r="J384" s="240">
        <f>ROUND(I384*H384,2)</f>
        <v>0</v>
      </c>
      <c r="K384" s="241"/>
      <c r="L384" s="46"/>
      <c r="M384" s="242" t="s">
        <v>1</v>
      </c>
      <c r="N384" s="243" t="s">
        <v>50</v>
      </c>
      <c r="O384" s="93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46" t="s">
        <v>874</v>
      </c>
      <c r="AT384" s="246" t="s">
        <v>246</v>
      </c>
      <c r="AU384" s="246" t="s">
        <v>95</v>
      </c>
      <c r="AY384" s="18" t="s">
        <v>244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18" t="s">
        <v>92</v>
      </c>
      <c r="BK384" s="247">
        <f>ROUND(I384*H384,2)</f>
        <v>0</v>
      </c>
      <c r="BL384" s="18" t="s">
        <v>874</v>
      </c>
      <c r="BM384" s="246" t="s">
        <v>2012</v>
      </c>
    </row>
    <row r="385" spans="1:65" s="2" customFormat="1" ht="16.5" customHeight="1">
      <c r="A385" s="40"/>
      <c r="B385" s="41"/>
      <c r="C385" s="234" t="s">
        <v>779</v>
      </c>
      <c r="D385" s="234" t="s">
        <v>246</v>
      </c>
      <c r="E385" s="235" t="s">
        <v>877</v>
      </c>
      <c r="F385" s="236" t="s">
        <v>878</v>
      </c>
      <c r="G385" s="237" t="s">
        <v>873</v>
      </c>
      <c r="H385" s="238">
        <v>1</v>
      </c>
      <c r="I385" s="239"/>
      <c r="J385" s="240">
        <f>ROUND(I385*H385,2)</f>
        <v>0</v>
      </c>
      <c r="K385" s="241"/>
      <c r="L385" s="46"/>
      <c r="M385" s="242" t="s">
        <v>1</v>
      </c>
      <c r="N385" s="243" t="s">
        <v>50</v>
      </c>
      <c r="O385" s="93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6" t="s">
        <v>874</v>
      </c>
      <c r="AT385" s="246" t="s">
        <v>246</v>
      </c>
      <c r="AU385" s="246" t="s">
        <v>95</v>
      </c>
      <c r="AY385" s="18" t="s">
        <v>244</v>
      </c>
      <c r="BE385" s="247">
        <f>IF(N385="základní",J385,0)</f>
        <v>0</v>
      </c>
      <c r="BF385" s="247">
        <f>IF(N385="snížená",J385,0)</f>
        <v>0</v>
      </c>
      <c r="BG385" s="247">
        <f>IF(N385="zákl. přenesená",J385,0)</f>
        <v>0</v>
      </c>
      <c r="BH385" s="247">
        <f>IF(N385="sníž. přenesená",J385,0)</f>
        <v>0</v>
      </c>
      <c r="BI385" s="247">
        <f>IF(N385="nulová",J385,0)</f>
        <v>0</v>
      </c>
      <c r="BJ385" s="18" t="s">
        <v>92</v>
      </c>
      <c r="BK385" s="247">
        <f>ROUND(I385*H385,2)</f>
        <v>0</v>
      </c>
      <c r="BL385" s="18" t="s">
        <v>874</v>
      </c>
      <c r="BM385" s="246" t="s">
        <v>2013</v>
      </c>
    </row>
    <row r="386" spans="1:65" s="2" customFormat="1" ht="16.5" customHeight="1">
      <c r="A386" s="40"/>
      <c r="B386" s="41"/>
      <c r="C386" s="234" t="s">
        <v>783</v>
      </c>
      <c r="D386" s="234" t="s">
        <v>246</v>
      </c>
      <c r="E386" s="235" t="s">
        <v>881</v>
      </c>
      <c r="F386" s="236" t="s">
        <v>882</v>
      </c>
      <c r="G386" s="237" t="s">
        <v>873</v>
      </c>
      <c r="H386" s="238">
        <v>1</v>
      </c>
      <c r="I386" s="239"/>
      <c r="J386" s="240">
        <f>ROUND(I386*H386,2)</f>
        <v>0</v>
      </c>
      <c r="K386" s="241"/>
      <c r="L386" s="46"/>
      <c r="M386" s="242" t="s">
        <v>1</v>
      </c>
      <c r="N386" s="243" t="s">
        <v>50</v>
      </c>
      <c r="O386" s="93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6" t="s">
        <v>874</v>
      </c>
      <c r="AT386" s="246" t="s">
        <v>246</v>
      </c>
      <c r="AU386" s="246" t="s">
        <v>95</v>
      </c>
      <c r="AY386" s="18" t="s">
        <v>244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18" t="s">
        <v>92</v>
      </c>
      <c r="BK386" s="247">
        <f>ROUND(I386*H386,2)</f>
        <v>0</v>
      </c>
      <c r="BL386" s="18" t="s">
        <v>874</v>
      </c>
      <c r="BM386" s="246" t="s">
        <v>2014</v>
      </c>
    </row>
    <row r="387" spans="1:65" s="2" customFormat="1" ht="16.5" customHeight="1">
      <c r="A387" s="40"/>
      <c r="B387" s="41"/>
      <c r="C387" s="234" t="s">
        <v>787</v>
      </c>
      <c r="D387" s="234" t="s">
        <v>246</v>
      </c>
      <c r="E387" s="235" t="s">
        <v>885</v>
      </c>
      <c r="F387" s="236" t="s">
        <v>886</v>
      </c>
      <c r="G387" s="237" t="s">
        <v>873</v>
      </c>
      <c r="H387" s="238">
        <v>1</v>
      </c>
      <c r="I387" s="239"/>
      <c r="J387" s="240">
        <f>ROUND(I387*H387,2)</f>
        <v>0</v>
      </c>
      <c r="K387" s="241"/>
      <c r="L387" s="46"/>
      <c r="M387" s="242" t="s">
        <v>1</v>
      </c>
      <c r="N387" s="243" t="s">
        <v>50</v>
      </c>
      <c r="O387" s="93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46" t="s">
        <v>874</v>
      </c>
      <c r="AT387" s="246" t="s">
        <v>246</v>
      </c>
      <c r="AU387" s="246" t="s">
        <v>95</v>
      </c>
      <c r="AY387" s="18" t="s">
        <v>244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8" t="s">
        <v>92</v>
      </c>
      <c r="BK387" s="247">
        <f>ROUND(I387*H387,2)</f>
        <v>0</v>
      </c>
      <c r="BL387" s="18" t="s">
        <v>874</v>
      </c>
      <c r="BM387" s="246" t="s">
        <v>2015</v>
      </c>
    </row>
    <row r="388" spans="1:63" s="12" customFormat="1" ht="22.8" customHeight="1">
      <c r="A388" s="12"/>
      <c r="B388" s="218"/>
      <c r="C388" s="219"/>
      <c r="D388" s="220" t="s">
        <v>84</v>
      </c>
      <c r="E388" s="232" t="s">
        <v>888</v>
      </c>
      <c r="F388" s="232" t="s">
        <v>889</v>
      </c>
      <c r="G388" s="219"/>
      <c r="H388" s="219"/>
      <c r="I388" s="222"/>
      <c r="J388" s="233">
        <f>BK388</f>
        <v>0</v>
      </c>
      <c r="K388" s="219"/>
      <c r="L388" s="224"/>
      <c r="M388" s="225"/>
      <c r="N388" s="226"/>
      <c r="O388" s="226"/>
      <c r="P388" s="227">
        <f>P389</f>
        <v>0</v>
      </c>
      <c r="Q388" s="226"/>
      <c r="R388" s="227">
        <f>R389</f>
        <v>0</v>
      </c>
      <c r="S388" s="226"/>
      <c r="T388" s="228">
        <f>T389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9" t="s">
        <v>278</v>
      </c>
      <c r="AT388" s="230" t="s">
        <v>84</v>
      </c>
      <c r="AU388" s="230" t="s">
        <v>92</v>
      </c>
      <c r="AY388" s="229" t="s">
        <v>244</v>
      </c>
      <c r="BK388" s="231">
        <f>BK389</f>
        <v>0</v>
      </c>
    </row>
    <row r="389" spans="1:65" s="2" customFormat="1" ht="16.5" customHeight="1">
      <c r="A389" s="40"/>
      <c r="B389" s="41"/>
      <c r="C389" s="234" t="s">
        <v>792</v>
      </c>
      <c r="D389" s="234" t="s">
        <v>246</v>
      </c>
      <c r="E389" s="235" t="s">
        <v>891</v>
      </c>
      <c r="F389" s="236" t="s">
        <v>892</v>
      </c>
      <c r="G389" s="237" t="s">
        <v>873</v>
      </c>
      <c r="H389" s="238">
        <v>1</v>
      </c>
      <c r="I389" s="239"/>
      <c r="J389" s="240">
        <f>ROUND(I389*H389,2)</f>
        <v>0</v>
      </c>
      <c r="K389" s="241"/>
      <c r="L389" s="46"/>
      <c r="M389" s="242" t="s">
        <v>1</v>
      </c>
      <c r="N389" s="243" t="s">
        <v>50</v>
      </c>
      <c r="O389" s="93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46" t="s">
        <v>874</v>
      </c>
      <c r="AT389" s="246" t="s">
        <v>246</v>
      </c>
      <c r="AU389" s="246" t="s">
        <v>95</v>
      </c>
      <c r="AY389" s="18" t="s">
        <v>244</v>
      </c>
      <c r="BE389" s="247">
        <f>IF(N389="základní",J389,0)</f>
        <v>0</v>
      </c>
      <c r="BF389" s="247">
        <f>IF(N389="snížená",J389,0)</f>
        <v>0</v>
      </c>
      <c r="BG389" s="247">
        <f>IF(N389="zákl. přenesená",J389,0)</f>
        <v>0</v>
      </c>
      <c r="BH389" s="247">
        <f>IF(N389="sníž. přenesená",J389,0)</f>
        <v>0</v>
      </c>
      <c r="BI389" s="247">
        <f>IF(N389="nulová",J389,0)</f>
        <v>0</v>
      </c>
      <c r="BJ389" s="18" t="s">
        <v>92</v>
      </c>
      <c r="BK389" s="247">
        <f>ROUND(I389*H389,2)</f>
        <v>0</v>
      </c>
      <c r="BL389" s="18" t="s">
        <v>874</v>
      </c>
      <c r="BM389" s="246" t="s">
        <v>2016</v>
      </c>
    </row>
    <row r="390" spans="1:63" s="12" customFormat="1" ht="22.8" customHeight="1">
      <c r="A390" s="12"/>
      <c r="B390" s="218"/>
      <c r="C390" s="219"/>
      <c r="D390" s="220" t="s">
        <v>84</v>
      </c>
      <c r="E390" s="232" t="s">
        <v>894</v>
      </c>
      <c r="F390" s="232" t="s">
        <v>895</v>
      </c>
      <c r="G390" s="219"/>
      <c r="H390" s="219"/>
      <c r="I390" s="222"/>
      <c r="J390" s="233">
        <f>BK390</f>
        <v>0</v>
      </c>
      <c r="K390" s="219"/>
      <c r="L390" s="224"/>
      <c r="M390" s="225"/>
      <c r="N390" s="226"/>
      <c r="O390" s="226"/>
      <c r="P390" s="227">
        <f>P391</f>
        <v>0</v>
      </c>
      <c r="Q390" s="226"/>
      <c r="R390" s="227">
        <f>R391</f>
        <v>0</v>
      </c>
      <c r="S390" s="226"/>
      <c r="T390" s="228">
        <f>T391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29" t="s">
        <v>278</v>
      </c>
      <c r="AT390" s="230" t="s">
        <v>84</v>
      </c>
      <c r="AU390" s="230" t="s">
        <v>92</v>
      </c>
      <c r="AY390" s="229" t="s">
        <v>244</v>
      </c>
      <c r="BK390" s="231">
        <f>BK391</f>
        <v>0</v>
      </c>
    </row>
    <row r="391" spans="1:65" s="2" customFormat="1" ht="24.15" customHeight="1">
      <c r="A391" s="40"/>
      <c r="B391" s="41"/>
      <c r="C391" s="234" t="s">
        <v>797</v>
      </c>
      <c r="D391" s="234" t="s">
        <v>246</v>
      </c>
      <c r="E391" s="235" t="s">
        <v>897</v>
      </c>
      <c r="F391" s="236" t="s">
        <v>898</v>
      </c>
      <c r="G391" s="237" t="s">
        <v>873</v>
      </c>
      <c r="H391" s="238">
        <v>1</v>
      </c>
      <c r="I391" s="239"/>
      <c r="J391" s="240">
        <f>ROUND(I391*H391,2)</f>
        <v>0</v>
      </c>
      <c r="K391" s="241"/>
      <c r="L391" s="46"/>
      <c r="M391" s="303" t="s">
        <v>1</v>
      </c>
      <c r="N391" s="304" t="s">
        <v>50</v>
      </c>
      <c r="O391" s="305"/>
      <c r="P391" s="306">
        <f>O391*H391</f>
        <v>0</v>
      </c>
      <c r="Q391" s="306">
        <v>0</v>
      </c>
      <c r="R391" s="306">
        <f>Q391*H391</f>
        <v>0</v>
      </c>
      <c r="S391" s="306">
        <v>0</v>
      </c>
      <c r="T391" s="30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46" t="s">
        <v>874</v>
      </c>
      <c r="AT391" s="246" t="s">
        <v>246</v>
      </c>
      <c r="AU391" s="246" t="s">
        <v>95</v>
      </c>
      <c r="AY391" s="18" t="s">
        <v>244</v>
      </c>
      <c r="BE391" s="247">
        <f>IF(N391="základní",J391,0)</f>
        <v>0</v>
      </c>
      <c r="BF391" s="247">
        <f>IF(N391="snížená",J391,0)</f>
        <v>0</v>
      </c>
      <c r="BG391" s="247">
        <f>IF(N391="zákl. přenesená",J391,0)</f>
        <v>0</v>
      </c>
      <c r="BH391" s="247">
        <f>IF(N391="sníž. přenesená",J391,0)</f>
        <v>0</v>
      </c>
      <c r="BI391" s="247">
        <f>IF(N391="nulová",J391,0)</f>
        <v>0</v>
      </c>
      <c r="BJ391" s="18" t="s">
        <v>92</v>
      </c>
      <c r="BK391" s="247">
        <f>ROUND(I391*H391,2)</f>
        <v>0</v>
      </c>
      <c r="BL391" s="18" t="s">
        <v>874</v>
      </c>
      <c r="BM391" s="246" t="s">
        <v>2017</v>
      </c>
    </row>
    <row r="392" spans="1:31" s="2" customFormat="1" ht="6.95" customHeight="1">
      <c r="A392" s="40"/>
      <c r="B392" s="68"/>
      <c r="C392" s="69"/>
      <c r="D392" s="69"/>
      <c r="E392" s="69"/>
      <c r="F392" s="69"/>
      <c r="G392" s="69"/>
      <c r="H392" s="69"/>
      <c r="I392" s="69"/>
      <c r="J392" s="69"/>
      <c r="K392" s="69"/>
      <c r="L392" s="46"/>
      <c r="M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</row>
  </sheetData>
  <sheetProtection password="CC35" sheet="1" objects="1" scenarios="1" formatColumns="0" formatRows="0" autoFilter="0"/>
  <autoFilter ref="C131:K391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  <c r="AZ2" s="149" t="s">
        <v>1562</v>
      </c>
      <c r="BA2" s="149" t="s">
        <v>1</v>
      </c>
      <c r="BB2" s="149" t="s">
        <v>1</v>
      </c>
      <c r="BC2" s="149" t="s">
        <v>1744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1745</v>
      </c>
      <c r="BA3" s="149" t="s">
        <v>1</v>
      </c>
      <c r="BB3" s="149" t="s">
        <v>1</v>
      </c>
      <c r="BC3" s="149" t="s">
        <v>2018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1746</v>
      </c>
      <c r="BA4" s="149" t="s">
        <v>1</v>
      </c>
      <c r="BB4" s="149" t="s">
        <v>1</v>
      </c>
      <c r="BC4" s="149" t="s">
        <v>2019</v>
      </c>
      <c r="BD4" s="149" t="s">
        <v>95</v>
      </c>
    </row>
    <row r="5" spans="2:56" s="1" customFormat="1" ht="6.95" customHeight="1">
      <c r="B5" s="21"/>
      <c r="L5" s="21"/>
      <c r="AZ5" s="149" t="s">
        <v>1747</v>
      </c>
      <c r="BA5" s="149" t="s">
        <v>1</v>
      </c>
      <c r="BB5" s="149" t="s">
        <v>1</v>
      </c>
      <c r="BC5" s="149" t="s">
        <v>445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1594</v>
      </c>
      <c r="BA6" s="149" t="s">
        <v>1</v>
      </c>
      <c r="BB6" s="149" t="s">
        <v>1</v>
      </c>
      <c r="BC6" s="149" t="s">
        <v>1748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1565</v>
      </c>
      <c r="BA7" s="149" t="s">
        <v>1</v>
      </c>
      <c r="BB7" s="149" t="s">
        <v>1</v>
      </c>
      <c r="BC7" s="149" t="s">
        <v>1749</v>
      </c>
      <c r="BD7" s="149" t="s">
        <v>95</v>
      </c>
    </row>
    <row r="8" spans="2:56" s="1" customFormat="1" ht="12" customHeight="1">
      <c r="B8" s="21"/>
      <c r="D8" s="154" t="s">
        <v>141</v>
      </c>
      <c r="L8" s="21"/>
      <c r="AZ8" s="149" t="s">
        <v>1750</v>
      </c>
      <c r="BA8" s="149" t="s">
        <v>1</v>
      </c>
      <c r="BB8" s="149" t="s">
        <v>1</v>
      </c>
      <c r="BC8" s="149" t="s">
        <v>2020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5" t="s">
        <v>1730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1752</v>
      </c>
      <c r="BA9" s="149" t="s">
        <v>1</v>
      </c>
      <c r="BB9" s="149" t="s">
        <v>1</v>
      </c>
      <c r="BC9" s="149" t="s">
        <v>2021</v>
      </c>
      <c r="BD9" s="149" t="s">
        <v>95</v>
      </c>
    </row>
    <row r="10" spans="1:56" s="2" customFormat="1" ht="12" customHeight="1">
      <c r="A10" s="40"/>
      <c r="B10" s="46"/>
      <c r="C10" s="40"/>
      <c r="D10" s="154" t="s">
        <v>908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187</v>
      </c>
      <c r="BA10" s="149" t="s">
        <v>1</v>
      </c>
      <c r="BB10" s="149" t="s">
        <v>1</v>
      </c>
      <c r="BC10" s="149" t="s">
        <v>2022</v>
      </c>
      <c r="BD10" s="149" t="s">
        <v>95</v>
      </c>
    </row>
    <row r="11" spans="1:56" s="2" customFormat="1" ht="16.5" customHeight="1">
      <c r="A11" s="40"/>
      <c r="B11" s="46"/>
      <c r="C11" s="40"/>
      <c r="D11" s="40"/>
      <c r="E11" s="156" t="s">
        <v>2023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2024</v>
      </c>
      <c r="BA11" s="149" t="s">
        <v>1</v>
      </c>
      <c r="BB11" s="149" t="s">
        <v>1</v>
      </c>
      <c r="BC11" s="149" t="s">
        <v>2025</v>
      </c>
      <c r="BD11" s="149" t="s">
        <v>95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933</v>
      </c>
      <c r="BA12" s="149" t="s">
        <v>1</v>
      </c>
      <c r="BB12" s="149" t="s">
        <v>1</v>
      </c>
      <c r="BC12" s="149" t="s">
        <v>2026</v>
      </c>
      <c r="BD12" s="149" t="s">
        <v>95</v>
      </c>
    </row>
    <row r="13" spans="1:56" s="2" customFormat="1" ht="12" customHeight="1">
      <c r="A13" s="40"/>
      <c r="B13" s="46"/>
      <c r="C13" s="40"/>
      <c r="D13" s="154" t="s">
        <v>18</v>
      </c>
      <c r="E13" s="40"/>
      <c r="F13" s="143" t="s">
        <v>125</v>
      </c>
      <c r="G13" s="40"/>
      <c r="H13" s="40"/>
      <c r="I13" s="154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150</v>
      </c>
      <c r="BA13" s="149" t="s">
        <v>1</v>
      </c>
      <c r="BB13" s="149" t="s">
        <v>1</v>
      </c>
      <c r="BC13" s="149" t="s">
        <v>2027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22</v>
      </c>
      <c r="E14" s="40"/>
      <c r="F14" s="143" t="s">
        <v>23</v>
      </c>
      <c r="G14" s="40"/>
      <c r="H14" s="40"/>
      <c r="I14" s="154" t="s">
        <v>24</v>
      </c>
      <c r="J14" s="157" t="str">
        <f>'Rekapitulace stavby'!AN8</f>
        <v>27. 11. 2023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935</v>
      </c>
      <c r="BA14" s="149" t="s">
        <v>1</v>
      </c>
      <c r="BB14" s="149" t="s">
        <v>1</v>
      </c>
      <c r="BC14" s="149" t="s">
        <v>2028</v>
      </c>
      <c r="BD14" s="149" t="s">
        <v>95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152</v>
      </c>
      <c r="BA15" s="149" t="s">
        <v>1</v>
      </c>
      <c r="BB15" s="149" t="s">
        <v>1</v>
      </c>
      <c r="BC15" s="149" t="s">
        <v>2027</v>
      </c>
      <c r="BD15" s="149" t="s">
        <v>95</v>
      </c>
    </row>
    <row r="16" spans="1:56" s="2" customFormat="1" ht="12" customHeight="1">
      <c r="A16" s="40"/>
      <c r="B16" s="46"/>
      <c r="C16" s="40"/>
      <c r="D16" s="154" t="s">
        <v>30</v>
      </c>
      <c r="E16" s="40"/>
      <c r="F16" s="40"/>
      <c r="G16" s="40"/>
      <c r="H16" s="40"/>
      <c r="I16" s="154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156</v>
      </c>
      <c r="BA16" s="149" t="s">
        <v>1</v>
      </c>
      <c r="BB16" s="149" t="s">
        <v>1</v>
      </c>
      <c r="BC16" s="149" t="s">
        <v>2029</v>
      </c>
      <c r="BD16" s="149" t="s">
        <v>95</v>
      </c>
    </row>
    <row r="17" spans="1:56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4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162</v>
      </c>
      <c r="BA17" s="149" t="s">
        <v>1</v>
      </c>
      <c r="BB17" s="149" t="s">
        <v>1</v>
      </c>
      <c r="BC17" s="149" t="s">
        <v>2030</v>
      </c>
      <c r="BD17" s="149" t="s">
        <v>95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164</v>
      </c>
      <c r="BA18" s="149" t="s">
        <v>1</v>
      </c>
      <c r="BB18" s="149" t="s">
        <v>1</v>
      </c>
      <c r="BC18" s="149" t="s">
        <v>2031</v>
      </c>
      <c r="BD18" s="149" t="s">
        <v>95</v>
      </c>
    </row>
    <row r="19" spans="1:56" s="2" customFormat="1" ht="12" customHeight="1">
      <c r="A19" s="40"/>
      <c r="B19" s="46"/>
      <c r="C19" s="40"/>
      <c r="D19" s="154" t="s">
        <v>36</v>
      </c>
      <c r="E19" s="40"/>
      <c r="F19" s="40"/>
      <c r="G19" s="40"/>
      <c r="H19" s="40"/>
      <c r="I19" s="154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165</v>
      </c>
      <c r="BA19" s="149" t="s">
        <v>1</v>
      </c>
      <c r="BB19" s="149" t="s">
        <v>1</v>
      </c>
      <c r="BC19" s="149" t="s">
        <v>2032</v>
      </c>
      <c r="BD19" s="149" t="s">
        <v>95</v>
      </c>
    </row>
    <row r="20" spans="1:56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4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166</v>
      </c>
      <c r="BA20" s="149" t="s">
        <v>1</v>
      </c>
      <c r="BB20" s="149" t="s">
        <v>1</v>
      </c>
      <c r="BC20" s="149" t="s">
        <v>2033</v>
      </c>
      <c r="BD20" s="149" t="s">
        <v>95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168</v>
      </c>
      <c r="BA21" s="149" t="s">
        <v>1</v>
      </c>
      <c r="BB21" s="149" t="s">
        <v>1</v>
      </c>
      <c r="BC21" s="149" t="s">
        <v>2033</v>
      </c>
      <c r="BD21" s="149" t="s">
        <v>95</v>
      </c>
    </row>
    <row r="22" spans="1:56" s="2" customFormat="1" ht="12" customHeight="1">
      <c r="A22" s="40"/>
      <c r="B22" s="46"/>
      <c r="C22" s="40"/>
      <c r="D22" s="154" t="s">
        <v>38</v>
      </c>
      <c r="E22" s="40"/>
      <c r="F22" s="40"/>
      <c r="G22" s="40"/>
      <c r="H22" s="40"/>
      <c r="I22" s="154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169</v>
      </c>
      <c r="BA22" s="149" t="s">
        <v>1</v>
      </c>
      <c r="BB22" s="149" t="s">
        <v>1</v>
      </c>
      <c r="BC22" s="149" t="s">
        <v>2034</v>
      </c>
      <c r="BD22" s="149" t="s">
        <v>95</v>
      </c>
    </row>
    <row r="23" spans="1:56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4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171</v>
      </c>
      <c r="BA23" s="149" t="s">
        <v>1</v>
      </c>
      <c r="BB23" s="149" t="s">
        <v>1</v>
      </c>
      <c r="BC23" s="149" t="s">
        <v>2035</v>
      </c>
      <c r="BD23" s="149" t="s">
        <v>95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173</v>
      </c>
      <c r="BA24" s="149" t="s">
        <v>1</v>
      </c>
      <c r="BB24" s="149" t="s">
        <v>1</v>
      </c>
      <c r="BC24" s="149" t="s">
        <v>210</v>
      </c>
      <c r="BD24" s="149" t="s">
        <v>95</v>
      </c>
    </row>
    <row r="25" spans="1:56" s="2" customFormat="1" ht="12" customHeight="1">
      <c r="A25" s="40"/>
      <c r="B25" s="46"/>
      <c r="C25" s="40"/>
      <c r="D25" s="154" t="s">
        <v>43</v>
      </c>
      <c r="E25" s="40"/>
      <c r="F25" s="40"/>
      <c r="G25" s="40"/>
      <c r="H25" s="40"/>
      <c r="I25" s="154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174</v>
      </c>
      <c r="BA25" s="149" t="s">
        <v>1</v>
      </c>
      <c r="BB25" s="149" t="s">
        <v>1</v>
      </c>
      <c r="BC25" s="149" t="s">
        <v>2036</v>
      </c>
      <c r="BD25" s="149" t="s">
        <v>95</v>
      </c>
    </row>
    <row r="26" spans="1:56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4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175</v>
      </c>
      <c r="BA26" s="149" t="s">
        <v>1</v>
      </c>
      <c r="BB26" s="149" t="s">
        <v>1</v>
      </c>
      <c r="BC26" s="149" t="s">
        <v>2036</v>
      </c>
      <c r="BD26" s="149" t="s">
        <v>95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9" t="s">
        <v>176</v>
      </c>
      <c r="BA27" s="149" t="s">
        <v>1</v>
      </c>
      <c r="BB27" s="149" t="s">
        <v>1</v>
      </c>
      <c r="BC27" s="149" t="s">
        <v>2037</v>
      </c>
      <c r="BD27" s="149" t="s">
        <v>95</v>
      </c>
    </row>
    <row r="28" spans="1:56" s="2" customFormat="1" ht="12" customHeight="1">
      <c r="A28" s="40"/>
      <c r="B28" s="46"/>
      <c r="C28" s="40"/>
      <c r="D28" s="154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177</v>
      </c>
      <c r="BA28" s="149" t="s">
        <v>1</v>
      </c>
      <c r="BB28" s="149" t="s">
        <v>1</v>
      </c>
      <c r="BC28" s="149" t="s">
        <v>2038</v>
      </c>
      <c r="BD28" s="149" t="s">
        <v>95</v>
      </c>
    </row>
    <row r="29" spans="1:56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0"/>
      <c r="J29" s="160"/>
      <c r="K29" s="160"/>
      <c r="L29" s="163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Z29" s="164" t="s">
        <v>179</v>
      </c>
      <c r="BA29" s="164" t="s">
        <v>1</v>
      </c>
      <c r="BB29" s="164" t="s">
        <v>1</v>
      </c>
      <c r="BC29" s="164" t="s">
        <v>2039</v>
      </c>
      <c r="BD29" s="164" t="s">
        <v>95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1742</v>
      </c>
      <c r="BA30" s="149" t="s">
        <v>1</v>
      </c>
      <c r="BB30" s="149" t="s">
        <v>1</v>
      </c>
      <c r="BC30" s="149" t="s">
        <v>445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185</v>
      </c>
      <c r="BA31" s="149" t="s">
        <v>1</v>
      </c>
      <c r="BB31" s="149" t="s">
        <v>1</v>
      </c>
      <c r="BC31" s="149" t="s">
        <v>2040</v>
      </c>
      <c r="BD31" s="149" t="s">
        <v>95</v>
      </c>
    </row>
    <row r="32" spans="1:56" s="2" customFormat="1" ht="25.4" customHeight="1">
      <c r="A32" s="40"/>
      <c r="B32" s="46"/>
      <c r="C32" s="40"/>
      <c r="D32" s="166" t="s">
        <v>45</v>
      </c>
      <c r="E32" s="40"/>
      <c r="F32" s="40"/>
      <c r="G32" s="40"/>
      <c r="H32" s="40"/>
      <c r="I32" s="40"/>
      <c r="J32" s="167">
        <f>ROUND(J128,2)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1584</v>
      </c>
      <c r="BA32" s="149" t="s">
        <v>1</v>
      </c>
      <c r="BB32" s="149" t="s">
        <v>1</v>
      </c>
      <c r="BC32" s="149" t="s">
        <v>2041</v>
      </c>
      <c r="BD32" s="149" t="s">
        <v>95</v>
      </c>
    </row>
    <row r="33" spans="1:56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1586</v>
      </c>
      <c r="BA33" s="149" t="s">
        <v>1</v>
      </c>
      <c r="BB33" s="149" t="s">
        <v>1</v>
      </c>
      <c r="BC33" s="149" t="s">
        <v>2042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40"/>
      <c r="F34" s="168" t="s">
        <v>47</v>
      </c>
      <c r="G34" s="40"/>
      <c r="H34" s="40"/>
      <c r="I34" s="168" t="s">
        <v>46</v>
      </c>
      <c r="J34" s="168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1587</v>
      </c>
      <c r="BA34" s="149" t="s">
        <v>1</v>
      </c>
      <c r="BB34" s="149" t="s">
        <v>1</v>
      </c>
      <c r="BC34" s="149" t="s">
        <v>2042</v>
      </c>
      <c r="BD34" s="149" t="s">
        <v>95</v>
      </c>
    </row>
    <row r="35" spans="1:56" s="2" customFormat="1" ht="14.4" customHeight="1">
      <c r="A35" s="40"/>
      <c r="B35" s="46"/>
      <c r="C35" s="40"/>
      <c r="D35" s="169" t="s">
        <v>49</v>
      </c>
      <c r="E35" s="154" t="s">
        <v>50</v>
      </c>
      <c r="F35" s="170">
        <f>ROUND((SUM(BE128:BE268)),2)</f>
        <v>0</v>
      </c>
      <c r="G35" s="40"/>
      <c r="H35" s="40"/>
      <c r="I35" s="171">
        <v>0.21</v>
      </c>
      <c r="J35" s="170">
        <f>ROUND(((SUM(BE128:BE268))*I35),2)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202</v>
      </c>
      <c r="BA35" s="149" t="s">
        <v>1</v>
      </c>
      <c r="BB35" s="149" t="s">
        <v>1</v>
      </c>
      <c r="BC35" s="149" t="s">
        <v>2043</v>
      </c>
      <c r="BD35" s="149" t="s">
        <v>95</v>
      </c>
    </row>
    <row r="36" spans="1:56" s="2" customFormat="1" ht="14.4" customHeight="1">
      <c r="A36" s="40"/>
      <c r="B36" s="46"/>
      <c r="C36" s="40"/>
      <c r="D36" s="40"/>
      <c r="E36" s="154" t="s">
        <v>51</v>
      </c>
      <c r="F36" s="170">
        <f>ROUND((SUM(BF128:BF268)),2)</f>
        <v>0</v>
      </c>
      <c r="G36" s="40"/>
      <c r="H36" s="40"/>
      <c r="I36" s="171">
        <v>0.15</v>
      </c>
      <c r="J36" s="170">
        <f>ROUND(((SUM(BF128:BF268))*I36),2)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2044</v>
      </c>
      <c r="BA36" s="149" t="s">
        <v>1</v>
      </c>
      <c r="BB36" s="149" t="s">
        <v>1</v>
      </c>
      <c r="BC36" s="149" t="s">
        <v>309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52</v>
      </c>
      <c r="F37" s="170">
        <f>ROUND((SUM(BG128:BG268)),2)</f>
        <v>0</v>
      </c>
      <c r="G37" s="40"/>
      <c r="H37" s="40"/>
      <c r="I37" s="171">
        <v>0.21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2045</v>
      </c>
      <c r="BA37" s="149" t="s">
        <v>1</v>
      </c>
      <c r="BB37" s="149" t="s">
        <v>1</v>
      </c>
      <c r="BC37" s="149" t="s">
        <v>2046</v>
      </c>
      <c r="BD37" s="149" t="s">
        <v>95</v>
      </c>
    </row>
    <row r="38" spans="1:56" s="2" customFormat="1" ht="14.4" customHeight="1" hidden="1">
      <c r="A38" s="40"/>
      <c r="B38" s="46"/>
      <c r="C38" s="40"/>
      <c r="D38" s="40"/>
      <c r="E38" s="154" t="s">
        <v>53</v>
      </c>
      <c r="F38" s="170">
        <f>ROUND((SUM(BH128:BH268)),2)</f>
        <v>0</v>
      </c>
      <c r="G38" s="40"/>
      <c r="H38" s="40"/>
      <c r="I38" s="171">
        <v>0.15</v>
      </c>
      <c r="J38" s="17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2047</v>
      </c>
      <c r="BA38" s="149" t="s">
        <v>1</v>
      </c>
      <c r="BB38" s="149" t="s">
        <v>1</v>
      </c>
      <c r="BC38" s="149" t="s">
        <v>2048</v>
      </c>
      <c r="BD38" s="149" t="s">
        <v>95</v>
      </c>
    </row>
    <row r="39" spans="1:56" s="2" customFormat="1" ht="14.4" customHeight="1" hidden="1">
      <c r="A39" s="40"/>
      <c r="B39" s="46"/>
      <c r="C39" s="40"/>
      <c r="D39" s="40"/>
      <c r="E39" s="154" t="s">
        <v>54</v>
      </c>
      <c r="F39" s="170">
        <f>ROUND((SUM(BI128:BI268)),2)</f>
        <v>0</v>
      </c>
      <c r="G39" s="40"/>
      <c r="H39" s="40"/>
      <c r="I39" s="171">
        <v>0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9" t="s">
        <v>1743</v>
      </c>
      <c r="BA39" s="149" t="s">
        <v>1</v>
      </c>
      <c r="BB39" s="149" t="s">
        <v>1</v>
      </c>
      <c r="BC39" s="149" t="s">
        <v>140</v>
      </c>
      <c r="BD39" s="149" t="s">
        <v>95</v>
      </c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2"/>
      <c r="D41" s="173" t="s">
        <v>55</v>
      </c>
      <c r="E41" s="174"/>
      <c r="F41" s="174"/>
      <c r="G41" s="175" t="s">
        <v>56</v>
      </c>
      <c r="H41" s="176" t="s">
        <v>57</v>
      </c>
      <c r="I41" s="174"/>
      <c r="J41" s="177">
        <f>SUM(J32:J39)</f>
        <v>0</v>
      </c>
      <c r="K41" s="178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90" t="s">
        <v>1730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908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2340-4-1 - IO 02.2-Kanalizační přípojky ul. V Koreji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Benátky nad Jizerou</v>
      </c>
      <c r="G91" s="42"/>
      <c r="H91" s="42"/>
      <c r="I91" s="33" t="s">
        <v>24</v>
      </c>
      <c r="J91" s="81" t="str">
        <f>IF(J14="","",J14)</f>
        <v>27. 11. 2023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1" t="s">
        <v>212</v>
      </c>
      <c r="D96" s="192"/>
      <c r="E96" s="192"/>
      <c r="F96" s="192"/>
      <c r="G96" s="192"/>
      <c r="H96" s="192"/>
      <c r="I96" s="192"/>
      <c r="J96" s="193" t="s">
        <v>213</v>
      </c>
      <c r="K96" s="19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4" t="s">
        <v>214</v>
      </c>
      <c r="D98" s="42"/>
      <c r="E98" s="42"/>
      <c r="F98" s="42"/>
      <c r="G98" s="42"/>
      <c r="H98" s="42"/>
      <c r="I98" s="42"/>
      <c r="J98" s="112">
        <f>J128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5"/>
      <c r="C99" s="196"/>
      <c r="D99" s="197" t="s">
        <v>216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1"/>
      <c r="C100" s="135"/>
      <c r="D100" s="202" t="s">
        <v>217</v>
      </c>
      <c r="E100" s="203"/>
      <c r="F100" s="203"/>
      <c r="G100" s="203"/>
      <c r="H100" s="203"/>
      <c r="I100" s="203"/>
      <c r="J100" s="204">
        <f>J130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218</v>
      </c>
      <c r="E101" s="203"/>
      <c r="F101" s="203"/>
      <c r="G101" s="203"/>
      <c r="H101" s="203"/>
      <c r="I101" s="203"/>
      <c r="J101" s="204">
        <f>J201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219</v>
      </c>
      <c r="E102" s="203"/>
      <c r="F102" s="203"/>
      <c r="G102" s="203"/>
      <c r="H102" s="203"/>
      <c r="I102" s="203"/>
      <c r="J102" s="204">
        <f>J206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220</v>
      </c>
      <c r="E103" s="203"/>
      <c r="F103" s="203"/>
      <c r="G103" s="203"/>
      <c r="H103" s="203"/>
      <c r="I103" s="203"/>
      <c r="J103" s="204">
        <f>J219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221</v>
      </c>
      <c r="E104" s="203"/>
      <c r="F104" s="203"/>
      <c r="G104" s="203"/>
      <c r="H104" s="203"/>
      <c r="I104" s="203"/>
      <c r="J104" s="204">
        <f>J236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223</v>
      </c>
      <c r="E105" s="203"/>
      <c r="F105" s="203"/>
      <c r="G105" s="203"/>
      <c r="H105" s="203"/>
      <c r="I105" s="203"/>
      <c r="J105" s="204">
        <f>J245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224</v>
      </c>
      <c r="E106" s="203"/>
      <c r="F106" s="203"/>
      <c r="G106" s="203"/>
      <c r="H106" s="203"/>
      <c r="I106" s="203"/>
      <c r="J106" s="204">
        <f>J264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4" t="s">
        <v>229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6.25" customHeight="1">
      <c r="A116" s="40"/>
      <c r="B116" s="41"/>
      <c r="C116" s="42"/>
      <c r="D116" s="42"/>
      <c r="E116" s="190" t="str">
        <f>E7</f>
        <v>Benátky nad Jizerou Komenského, V Koreji, obnova vodovodu a kanalizace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2:12" s="1" customFormat="1" ht="12" customHeight="1">
      <c r="B117" s="22"/>
      <c r="C117" s="33" t="s">
        <v>141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40"/>
      <c r="B118" s="41"/>
      <c r="C118" s="42"/>
      <c r="D118" s="42"/>
      <c r="E118" s="190" t="s">
        <v>1730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908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E11</f>
        <v>2340-4-1 - IO 02.2-Kanalizační přípojky ul. V Koreji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F14</f>
        <v>Benátky nad Jizerou</v>
      </c>
      <c r="G122" s="42"/>
      <c r="H122" s="42"/>
      <c r="I122" s="33" t="s">
        <v>24</v>
      </c>
      <c r="J122" s="81" t="str">
        <f>IF(J14="","",J14)</f>
        <v>27. 11. 2023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E17</f>
        <v>Vodovody a kanalizace Mladá Boleslav, a.s.</v>
      </c>
      <c r="G124" s="42"/>
      <c r="H124" s="42"/>
      <c r="I124" s="33" t="s">
        <v>38</v>
      </c>
      <c r="J124" s="38" t="str">
        <f>E23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IF(E20="","",E20)</f>
        <v>Vyplň údaj</v>
      </c>
      <c r="G125" s="42"/>
      <c r="H125" s="42"/>
      <c r="I125" s="33" t="s">
        <v>43</v>
      </c>
      <c r="J125" s="38" t="str">
        <f>E26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6"/>
      <c r="B127" s="207"/>
      <c r="C127" s="208" t="s">
        <v>230</v>
      </c>
      <c r="D127" s="209" t="s">
        <v>70</v>
      </c>
      <c r="E127" s="209" t="s">
        <v>66</v>
      </c>
      <c r="F127" s="209" t="s">
        <v>67</v>
      </c>
      <c r="G127" s="209" t="s">
        <v>231</v>
      </c>
      <c r="H127" s="209" t="s">
        <v>232</v>
      </c>
      <c r="I127" s="209" t="s">
        <v>233</v>
      </c>
      <c r="J127" s="210" t="s">
        <v>213</v>
      </c>
      <c r="K127" s="211" t="s">
        <v>234</v>
      </c>
      <c r="L127" s="212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3">
        <f>BK128</f>
        <v>0</v>
      </c>
      <c r="K128" s="42"/>
      <c r="L128" s="46"/>
      <c r="M128" s="105"/>
      <c r="N128" s="214"/>
      <c r="O128" s="106"/>
      <c r="P128" s="215">
        <f>P129</f>
        <v>0</v>
      </c>
      <c r="Q128" s="106"/>
      <c r="R128" s="215">
        <f>R129</f>
        <v>81.9864592</v>
      </c>
      <c r="S128" s="106"/>
      <c r="T128" s="216">
        <f>T129</f>
        <v>36.05749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7">
        <f>BK129</f>
        <v>0</v>
      </c>
    </row>
    <row r="129" spans="1:63" s="12" customFormat="1" ht="25.9" customHeight="1">
      <c r="A129" s="12"/>
      <c r="B129" s="218"/>
      <c r="C129" s="219"/>
      <c r="D129" s="220" t="s">
        <v>84</v>
      </c>
      <c r="E129" s="221" t="s">
        <v>242</v>
      </c>
      <c r="F129" s="221" t="s">
        <v>243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P130+P201+P206+P219+P236+P245+P264</f>
        <v>0</v>
      </c>
      <c r="Q129" s="226"/>
      <c r="R129" s="227">
        <f>R130+R201+R206+R219+R236+R245+R264</f>
        <v>81.9864592</v>
      </c>
      <c r="S129" s="226"/>
      <c r="T129" s="228">
        <f>T130+T201+T206+T219+T236+T245+T264</f>
        <v>36.05749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92</v>
      </c>
      <c r="AT129" s="230" t="s">
        <v>84</v>
      </c>
      <c r="AU129" s="230" t="s">
        <v>85</v>
      </c>
      <c r="AY129" s="229" t="s">
        <v>244</v>
      </c>
      <c r="BK129" s="231">
        <f>BK130+BK201+BK206+BK219+BK236+BK245+BK264</f>
        <v>0</v>
      </c>
    </row>
    <row r="130" spans="1:63" s="12" customFormat="1" ht="22.8" customHeight="1">
      <c r="A130" s="12"/>
      <c r="B130" s="218"/>
      <c r="C130" s="219"/>
      <c r="D130" s="220" t="s">
        <v>84</v>
      </c>
      <c r="E130" s="232" t="s">
        <v>92</v>
      </c>
      <c r="F130" s="232" t="s">
        <v>245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SUM(P131:P200)</f>
        <v>0</v>
      </c>
      <c r="Q130" s="226"/>
      <c r="R130" s="227">
        <f>SUM(R131:R200)</f>
        <v>63.6398332</v>
      </c>
      <c r="S130" s="226"/>
      <c r="T130" s="228">
        <f>SUM(T131:T200)</f>
        <v>29.3245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92</v>
      </c>
      <c r="AT130" s="230" t="s">
        <v>84</v>
      </c>
      <c r="AU130" s="230" t="s">
        <v>92</v>
      </c>
      <c r="AY130" s="229" t="s">
        <v>244</v>
      </c>
      <c r="BK130" s="231">
        <f>SUM(BK131:BK200)</f>
        <v>0</v>
      </c>
    </row>
    <row r="131" spans="1:65" s="2" customFormat="1" ht="24.15" customHeight="1">
      <c r="A131" s="40"/>
      <c r="B131" s="41"/>
      <c r="C131" s="234" t="s">
        <v>92</v>
      </c>
      <c r="D131" s="234" t="s">
        <v>246</v>
      </c>
      <c r="E131" s="235" t="s">
        <v>937</v>
      </c>
      <c r="F131" s="236" t="s">
        <v>938</v>
      </c>
      <c r="G131" s="237" t="s">
        <v>249</v>
      </c>
      <c r="H131" s="238">
        <v>14.58</v>
      </c>
      <c r="I131" s="239"/>
      <c r="J131" s="240">
        <f>ROUND(I131*H131,2)</f>
        <v>0</v>
      </c>
      <c r="K131" s="241"/>
      <c r="L131" s="46"/>
      <c r="M131" s="242" t="s">
        <v>1</v>
      </c>
      <c r="N131" s="243" t="s">
        <v>50</v>
      </c>
      <c r="O131" s="93"/>
      <c r="P131" s="244">
        <f>O131*H131</f>
        <v>0</v>
      </c>
      <c r="Q131" s="244">
        <v>0</v>
      </c>
      <c r="R131" s="244">
        <f>Q131*H131</f>
        <v>0</v>
      </c>
      <c r="S131" s="244">
        <v>0.255</v>
      </c>
      <c r="T131" s="245">
        <f>S131*H131</f>
        <v>3.7179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6" t="s">
        <v>161</v>
      </c>
      <c r="AT131" s="246" t="s">
        <v>246</v>
      </c>
      <c r="AU131" s="246" t="s">
        <v>95</v>
      </c>
      <c r="AY131" s="18" t="s">
        <v>244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8" t="s">
        <v>92</v>
      </c>
      <c r="BK131" s="247">
        <f>ROUND(I131*H131,2)</f>
        <v>0</v>
      </c>
      <c r="BL131" s="18" t="s">
        <v>161</v>
      </c>
      <c r="BM131" s="246" t="s">
        <v>2049</v>
      </c>
    </row>
    <row r="132" spans="1:51" s="13" customFormat="1" ht="12">
      <c r="A132" s="13"/>
      <c r="B132" s="248"/>
      <c r="C132" s="249"/>
      <c r="D132" s="250" t="s">
        <v>251</v>
      </c>
      <c r="E132" s="251" t="s">
        <v>1561</v>
      </c>
      <c r="F132" s="252" t="s">
        <v>1774</v>
      </c>
      <c r="G132" s="249"/>
      <c r="H132" s="253">
        <v>194.61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251</v>
      </c>
      <c r="AU132" s="259" t="s">
        <v>95</v>
      </c>
      <c r="AV132" s="13" t="s">
        <v>95</v>
      </c>
      <c r="AW132" s="13" t="s">
        <v>42</v>
      </c>
      <c r="AX132" s="13" t="s">
        <v>85</v>
      </c>
      <c r="AY132" s="259" t="s">
        <v>244</v>
      </c>
    </row>
    <row r="133" spans="1:51" s="14" customFormat="1" ht="12">
      <c r="A133" s="14"/>
      <c r="B133" s="260"/>
      <c r="C133" s="261"/>
      <c r="D133" s="250" t="s">
        <v>251</v>
      </c>
      <c r="E133" s="262" t="s">
        <v>1562</v>
      </c>
      <c r="F133" s="263" t="s">
        <v>253</v>
      </c>
      <c r="G133" s="261"/>
      <c r="H133" s="264">
        <v>194.61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251</v>
      </c>
      <c r="AU133" s="270" t="s">
        <v>95</v>
      </c>
      <c r="AV133" s="14" t="s">
        <v>118</v>
      </c>
      <c r="AW133" s="14" t="s">
        <v>42</v>
      </c>
      <c r="AX133" s="14" t="s">
        <v>85</v>
      </c>
      <c r="AY133" s="270" t="s">
        <v>244</v>
      </c>
    </row>
    <row r="134" spans="1:51" s="13" customFormat="1" ht="12">
      <c r="A134" s="13"/>
      <c r="B134" s="248"/>
      <c r="C134" s="249"/>
      <c r="D134" s="250" t="s">
        <v>251</v>
      </c>
      <c r="E134" s="251" t="s">
        <v>1745</v>
      </c>
      <c r="F134" s="252" t="s">
        <v>2050</v>
      </c>
      <c r="G134" s="249"/>
      <c r="H134" s="253">
        <v>14.9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251</v>
      </c>
      <c r="AU134" s="259" t="s">
        <v>95</v>
      </c>
      <c r="AV134" s="13" t="s">
        <v>95</v>
      </c>
      <c r="AW134" s="13" t="s">
        <v>42</v>
      </c>
      <c r="AX134" s="13" t="s">
        <v>85</v>
      </c>
      <c r="AY134" s="259" t="s">
        <v>244</v>
      </c>
    </row>
    <row r="135" spans="1:51" s="13" customFormat="1" ht="12">
      <c r="A135" s="13"/>
      <c r="B135" s="248"/>
      <c r="C135" s="249"/>
      <c r="D135" s="250" t="s">
        <v>251</v>
      </c>
      <c r="E135" s="251" t="s">
        <v>1746</v>
      </c>
      <c r="F135" s="252" t="s">
        <v>2051</v>
      </c>
      <c r="G135" s="249"/>
      <c r="H135" s="253">
        <v>8.1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251</v>
      </c>
      <c r="AU135" s="259" t="s">
        <v>95</v>
      </c>
      <c r="AV135" s="13" t="s">
        <v>95</v>
      </c>
      <c r="AW135" s="13" t="s">
        <v>42</v>
      </c>
      <c r="AX135" s="13" t="s">
        <v>85</v>
      </c>
      <c r="AY135" s="259" t="s">
        <v>244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2044</v>
      </c>
      <c r="F136" s="252" t="s">
        <v>2052</v>
      </c>
      <c r="G136" s="249"/>
      <c r="H136" s="253">
        <v>10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85</v>
      </c>
      <c r="AY136" s="259" t="s">
        <v>244</v>
      </c>
    </row>
    <row r="137" spans="1:51" s="14" customFormat="1" ht="12">
      <c r="A137" s="14"/>
      <c r="B137" s="260"/>
      <c r="C137" s="261"/>
      <c r="D137" s="250" t="s">
        <v>251</v>
      </c>
      <c r="E137" s="262" t="s">
        <v>1747</v>
      </c>
      <c r="F137" s="263" t="s">
        <v>253</v>
      </c>
      <c r="G137" s="261"/>
      <c r="H137" s="264">
        <v>33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251</v>
      </c>
      <c r="AU137" s="270" t="s">
        <v>95</v>
      </c>
      <c r="AV137" s="14" t="s">
        <v>118</v>
      </c>
      <c r="AW137" s="14" t="s">
        <v>42</v>
      </c>
      <c r="AX137" s="14" t="s">
        <v>85</v>
      </c>
      <c r="AY137" s="270" t="s">
        <v>244</v>
      </c>
    </row>
    <row r="138" spans="1:51" s="13" customFormat="1" ht="12">
      <c r="A138" s="13"/>
      <c r="B138" s="248"/>
      <c r="C138" s="249"/>
      <c r="D138" s="250" t="s">
        <v>251</v>
      </c>
      <c r="E138" s="251" t="s">
        <v>1563</v>
      </c>
      <c r="F138" s="252" t="s">
        <v>1777</v>
      </c>
      <c r="G138" s="249"/>
      <c r="H138" s="253">
        <v>447.55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251</v>
      </c>
      <c r="AU138" s="259" t="s">
        <v>95</v>
      </c>
      <c r="AV138" s="13" t="s">
        <v>95</v>
      </c>
      <c r="AW138" s="13" t="s">
        <v>42</v>
      </c>
      <c r="AX138" s="13" t="s">
        <v>85</v>
      </c>
      <c r="AY138" s="259" t="s">
        <v>244</v>
      </c>
    </row>
    <row r="139" spans="1:51" s="14" customFormat="1" ht="12">
      <c r="A139" s="14"/>
      <c r="B139" s="260"/>
      <c r="C139" s="261"/>
      <c r="D139" s="250" t="s">
        <v>251</v>
      </c>
      <c r="E139" s="262" t="s">
        <v>1594</v>
      </c>
      <c r="F139" s="263" t="s">
        <v>253</v>
      </c>
      <c r="G139" s="261"/>
      <c r="H139" s="264">
        <v>447.55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251</v>
      </c>
      <c r="AU139" s="270" t="s">
        <v>95</v>
      </c>
      <c r="AV139" s="14" t="s">
        <v>118</v>
      </c>
      <c r="AW139" s="14" t="s">
        <v>42</v>
      </c>
      <c r="AX139" s="14" t="s">
        <v>85</v>
      </c>
      <c r="AY139" s="270" t="s">
        <v>244</v>
      </c>
    </row>
    <row r="140" spans="1:51" s="13" customFormat="1" ht="12">
      <c r="A140" s="13"/>
      <c r="B140" s="248"/>
      <c r="C140" s="249"/>
      <c r="D140" s="250" t="s">
        <v>251</v>
      </c>
      <c r="E140" s="251" t="s">
        <v>1565</v>
      </c>
      <c r="F140" s="252" t="s">
        <v>1778</v>
      </c>
      <c r="G140" s="249"/>
      <c r="H140" s="253">
        <v>2.19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251</v>
      </c>
      <c r="AU140" s="259" t="s">
        <v>95</v>
      </c>
      <c r="AV140" s="13" t="s">
        <v>95</v>
      </c>
      <c r="AW140" s="13" t="s">
        <v>42</v>
      </c>
      <c r="AX140" s="13" t="s">
        <v>85</v>
      </c>
      <c r="AY140" s="259" t="s">
        <v>244</v>
      </c>
    </row>
    <row r="141" spans="1:51" s="14" customFormat="1" ht="12">
      <c r="A141" s="14"/>
      <c r="B141" s="260"/>
      <c r="C141" s="261"/>
      <c r="D141" s="250" t="s">
        <v>251</v>
      </c>
      <c r="E141" s="262" t="s">
        <v>1</v>
      </c>
      <c r="F141" s="263" t="s">
        <v>253</v>
      </c>
      <c r="G141" s="261"/>
      <c r="H141" s="264">
        <v>2.19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251</v>
      </c>
      <c r="AU141" s="270" t="s">
        <v>95</v>
      </c>
      <c r="AV141" s="14" t="s">
        <v>118</v>
      </c>
      <c r="AW141" s="14" t="s">
        <v>42</v>
      </c>
      <c r="AX141" s="14" t="s">
        <v>85</v>
      </c>
      <c r="AY141" s="270" t="s">
        <v>244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1750</v>
      </c>
      <c r="F142" s="252" t="s">
        <v>1779</v>
      </c>
      <c r="G142" s="249"/>
      <c r="H142" s="253">
        <v>29.368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85</v>
      </c>
      <c r="AY142" s="259" t="s">
        <v>244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1752</v>
      </c>
      <c r="F143" s="252" t="s">
        <v>1780</v>
      </c>
      <c r="G143" s="249"/>
      <c r="H143" s="253">
        <v>15.965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85</v>
      </c>
      <c r="AY143" s="259" t="s">
        <v>244</v>
      </c>
    </row>
    <row r="144" spans="1:51" s="13" customFormat="1" ht="12">
      <c r="A144" s="13"/>
      <c r="B144" s="248"/>
      <c r="C144" s="249"/>
      <c r="D144" s="250" t="s">
        <v>251</v>
      </c>
      <c r="E144" s="251" t="s">
        <v>2045</v>
      </c>
      <c r="F144" s="252" t="s">
        <v>2053</v>
      </c>
      <c r="G144" s="249"/>
      <c r="H144" s="253">
        <v>19.71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251</v>
      </c>
      <c r="AU144" s="259" t="s">
        <v>95</v>
      </c>
      <c r="AV144" s="13" t="s">
        <v>95</v>
      </c>
      <c r="AW144" s="13" t="s">
        <v>42</v>
      </c>
      <c r="AX144" s="13" t="s">
        <v>85</v>
      </c>
      <c r="AY144" s="259" t="s">
        <v>244</v>
      </c>
    </row>
    <row r="145" spans="1:51" s="14" customFormat="1" ht="12">
      <c r="A145" s="14"/>
      <c r="B145" s="260"/>
      <c r="C145" s="261"/>
      <c r="D145" s="250" t="s">
        <v>251</v>
      </c>
      <c r="E145" s="262" t="s">
        <v>1781</v>
      </c>
      <c r="F145" s="263" t="s">
        <v>253</v>
      </c>
      <c r="G145" s="261"/>
      <c r="H145" s="264">
        <v>65.043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251</v>
      </c>
      <c r="AU145" s="270" t="s">
        <v>95</v>
      </c>
      <c r="AV145" s="14" t="s">
        <v>118</v>
      </c>
      <c r="AW145" s="14" t="s">
        <v>42</v>
      </c>
      <c r="AX145" s="14" t="s">
        <v>85</v>
      </c>
      <c r="AY145" s="270" t="s">
        <v>244</v>
      </c>
    </row>
    <row r="146" spans="1:51" s="14" customFormat="1" ht="12">
      <c r="A146" s="14"/>
      <c r="B146" s="260"/>
      <c r="C146" s="261"/>
      <c r="D146" s="250" t="s">
        <v>251</v>
      </c>
      <c r="E146" s="262" t="s">
        <v>1783</v>
      </c>
      <c r="F146" s="263" t="s">
        <v>253</v>
      </c>
      <c r="G146" s="261"/>
      <c r="H146" s="264">
        <v>0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0" t="s">
        <v>251</v>
      </c>
      <c r="AU146" s="270" t="s">
        <v>95</v>
      </c>
      <c r="AV146" s="14" t="s">
        <v>118</v>
      </c>
      <c r="AW146" s="14" t="s">
        <v>42</v>
      </c>
      <c r="AX146" s="14" t="s">
        <v>85</v>
      </c>
      <c r="AY146" s="270" t="s">
        <v>244</v>
      </c>
    </row>
    <row r="147" spans="1:51" s="13" customFormat="1" ht="12">
      <c r="A147" s="13"/>
      <c r="B147" s="248"/>
      <c r="C147" s="249"/>
      <c r="D147" s="250" t="s">
        <v>251</v>
      </c>
      <c r="E147" s="251" t="s">
        <v>2024</v>
      </c>
      <c r="F147" s="252" t="s">
        <v>2054</v>
      </c>
      <c r="G147" s="249"/>
      <c r="H147" s="253">
        <v>1.625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251</v>
      </c>
      <c r="AU147" s="259" t="s">
        <v>95</v>
      </c>
      <c r="AV147" s="13" t="s">
        <v>95</v>
      </c>
      <c r="AW147" s="13" t="s">
        <v>42</v>
      </c>
      <c r="AX147" s="13" t="s">
        <v>85</v>
      </c>
      <c r="AY147" s="259" t="s">
        <v>244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2047</v>
      </c>
      <c r="F148" s="252" t="s">
        <v>2055</v>
      </c>
      <c r="G148" s="249"/>
      <c r="H148" s="253">
        <v>0.707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85</v>
      </c>
      <c r="AY148" s="259" t="s">
        <v>244</v>
      </c>
    </row>
    <row r="149" spans="1:51" s="14" customFormat="1" ht="12">
      <c r="A149" s="14"/>
      <c r="B149" s="260"/>
      <c r="C149" s="261"/>
      <c r="D149" s="250" t="s">
        <v>251</v>
      </c>
      <c r="E149" s="262" t="s">
        <v>1</v>
      </c>
      <c r="F149" s="263" t="s">
        <v>253</v>
      </c>
      <c r="G149" s="261"/>
      <c r="H149" s="264">
        <v>2.332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251</v>
      </c>
      <c r="AU149" s="270" t="s">
        <v>95</v>
      </c>
      <c r="AV149" s="14" t="s">
        <v>118</v>
      </c>
      <c r="AW149" s="14" t="s">
        <v>42</v>
      </c>
      <c r="AX149" s="14" t="s">
        <v>85</v>
      </c>
      <c r="AY149" s="270" t="s">
        <v>244</v>
      </c>
    </row>
    <row r="150" spans="1:51" s="13" customFormat="1" ht="12">
      <c r="A150" s="13"/>
      <c r="B150" s="248"/>
      <c r="C150" s="249"/>
      <c r="D150" s="250" t="s">
        <v>251</v>
      </c>
      <c r="E150" s="251" t="s">
        <v>933</v>
      </c>
      <c r="F150" s="252" t="s">
        <v>1787</v>
      </c>
      <c r="G150" s="249"/>
      <c r="H150" s="253">
        <v>14.58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251</v>
      </c>
      <c r="AU150" s="259" t="s">
        <v>95</v>
      </c>
      <c r="AV150" s="13" t="s">
        <v>95</v>
      </c>
      <c r="AW150" s="13" t="s">
        <v>42</v>
      </c>
      <c r="AX150" s="13" t="s">
        <v>92</v>
      </c>
      <c r="AY150" s="259" t="s">
        <v>244</v>
      </c>
    </row>
    <row r="151" spans="1:65" s="2" customFormat="1" ht="33" customHeight="1">
      <c r="A151" s="40"/>
      <c r="B151" s="41"/>
      <c r="C151" s="234" t="s">
        <v>95</v>
      </c>
      <c r="D151" s="234" t="s">
        <v>246</v>
      </c>
      <c r="E151" s="235" t="s">
        <v>247</v>
      </c>
      <c r="F151" s="236" t="s">
        <v>248</v>
      </c>
      <c r="G151" s="237" t="s">
        <v>249</v>
      </c>
      <c r="H151" s="238">
        <v>13.41</v>
      </c>
      <c r="I151" s="239"/>
      <c r="J151" s="240">
        <f>ROUND(I151*H151,2)</f>
        <v>0</v>
      </c>
      <c r="K151" s="241"/>
      <c r="L151" s="46"/>
      <c r="M151" s="242" t="s">
        <v>1</v>
      </c>
      <c r="N151" s="243" t="s">
        <v>50</v>
      </c>
      <c r="O151" s="93"/>
      <c r="P151" s="244">
        <f>O151*H151</f>
        <v>0</v>
      </c>
      <c r="Q151" s="244">
        <v>0</v>
      </c>
      <c r="R151" s="244">
        <f>Q151*H151</f>
        <v>0</v>
      </c>
      <c r="S151" s="244">
        <v>0.75</v>
      </c>
      <c r="T151" s="245">
        <f>S151*H151</f>
        <v>10.057500000000001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6" t="s">
        <v>161</v>
      </c>
      <c r="AT151" s="246" t="s">
        <v>246</v>
      </c>
      <c r="AU151" s="246" t="s">
        <v>95</v>
      </c>
      <c r="AY151" s="18" t="s">
        <v>244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8" t="s">
        <v>92</v>
      </c>
      <c r="BK151" s="247">
        <f>ROUND(I151*H151,2)</f>
        <v>0</v>
      </c>
      <c r="BL151" s="18" t="s">
        <v>161</v>
      </c>
      <c r="BM151" s="246" t="s">
        <v>2056</v>
      </c>
    </row>
    <row r="152" spans="1:51" s="13" customFormat="1" ht="12">
      <c r="A152" s="13"/>
      <c r="B152" s="248"/>
      <c r="C152" s="249"/>
      <c r="D152" s="250" t="s">
        <v>251</v>
      </c>
      <c r="E152" s="251" t="s">
        <v>150</v>
      </c>
      <c r="F152" s="252" t="s">
        <v>2057</v>
      </c>
      <c r="G152" s="249"/>
      <c r="H152" s="253">
        <v>13.41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251</v>
      </c>
      <c r="AU152" s="259" t="s">
        <v>95</v>
      </c>
      <c r="AV152" s="13" t="s">
        <v>95</v>
      </c>
      <c r="AW152" s="13" t="s">
        <v>42</v>
      </c>
      <c r="AX152" s="13" t="s">
        <v>92</v>
      </c>
      <c r="AY152" s="259" t="s">
        <v>244</v>
      </c>
    </row>
    <row r="153" spans="1:65" s="2" customFormat="1" ht="24.15" customHeight="1">
      <c r="A153" s="40"/>
      <c r="B153" s="41"/>
      <c r="C153" s="234" t="s">
        <v>118</v>
      </c>
      <c r="D153" s="234" t="s">
        <v>246</v>
      </c>
      <c r="E153" s="235" t="s">
        <v>955</v>
      </c>
      <c r="F153" s="236" t="s">
        <v>956</v>
      </c>
      <c r="G153" s="237" t="s">
        <v>249</v>
      </c>
      <c r="H153" s="238">
        <v>7.29</v>
      </c>
      <c r="I153" s="239"/>
      <c r="J153" s="240">
        <f>ROUND(I153*H153,2)</f>
        <v>0</v>
      </c>
      <c r="K153" s="241"/>
      <c r="L153" s="46"/>
      <c r="M153" s="242" t="s">
        <v>1</v>
      </c>
      <c r="N153" s="243" t="s">
        <v>50</v>
      </c>
      <c r="O153" s="93"/>
      <c r="P153" s="244">
        <f>O153*H153</f>
        <v>0</v>
      </c>
      <c r="Q153" s="244">
        <v>0</v>
      </c>
      <c r="R153" s="244">
        <f>Q153*H153</f>
        <v>0</v>
      </c>
      <c r="S153" s="244">
        <v>0.29</v>
      </c>
      <c r="T153" s="245">
        <f>S153*H153</f>
        <v>2.1140999999999996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6" t="s">
        <v>161</v>
      </c>
      <c r="AT153" s="246" t="s">
        <v>246</v>
      </c>
      <c r="AU153" s="246" t="s">
        <v>95</v>
      </c>
      <c r="AY153" s="18" t="s">
        <v>244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8" t="s">
        <v>92</v>
      </c>
      <c r="BK153" s="247">
        <f>ROUND(I153*H153,2)</f>
        <v>0</v>
      </c>
      <c r="BL153" s="18" t="s">
        <v>161</v>
      </c>
      <c r="BM153" s="246" t="s">
        <v>2058</v>
      </c>
    </row>
    <row r="154" spans="1:51" s="13" customFormat="1" ht="12">
      <c r="A154" s="13"/>
      <c r="B154" s="248"/>
      <c r="C154" s="249"/>
      <c r="D154" s="250" t="s">
        <v>251</v>
      </c>
      <c r="E154" s="251" t="s">
        <v>935</v>
      </c>
      <c r="F154" s="252" t="s">
        <v>1793</v>
      </c>
      <c r="G154" s="249"/>
      <c r="H154" s="253">
        <v>7.29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251</v>
      </c>
      <c r="AU154" s="259" t="s">
        <v>95</v>
      </c>
      <c r="AV154" s="13" t="s">
        <v>95</v>
      </c>
      <c r="AW154" s="13" t="s">
        <v>42</v>
      </c>
      <c r="AX154" s="13" t="s">
        <v>92</v>
      </c>
      <c r="AY154" s="259" t="s">
        <v>244</v>
      </c>
    </row>
    <row r="155" spans="1:65" s="2" customFormat="1" ht="24.15" customHeight="1">
      <c r="A155" s="40"/>
      <c r="B155" s="41"/>
      <c r="C155" s="234" t="s">
        <v>161</v>
      </c>
      <c r="D155" s="234" t="s">
        <v>246</v>
      </c>
      <c r="E155" s="235" t="s">
        <v>960</v>
      </c>
      <c r="F155" s="236" t="s">
        <v>961</v>
      </c>
      <c r="G155" s="237" t="s">
        <v>249</v>
      </c>
      <c r="H155" s="238">
        <v>13.41</v>
      </c>
      <c r="I155" s="239"/>
      <c r="J155" s="240">
        <f>ROUND(I155*H155,2)</f>
        <v>0</v>
      </c>
      <c r="K155" s="241"/>
      <c r="L155" s="46"/>
      <c r="M155" s="242" t="s">
        <v>1</v>
      </c>
      <c r="N155" s="243" t="s">
        <v>50</v>
      </c>
      <c r="O155" s="93"/>
      <c r="P155" s="244">
        <f>O155*H155</f>
        <v>0</v>
      </c>
      <c r="Q155" s="244">
        <v>0</v>
      </c>
      <c r="R155" s="244">
        <f>Q155*H155</f>
        <v>0</v>
      </c>
      <c r="S155" s="244">
        <v>0.45</v>
      </c>
      <c r="T155" s="245">
        <f>S155*H155</f>
        <v>6.0345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6" t="s">
        <v>161</v>
      </c>
      <c r="AT155" s="246" t="s">
        <v>246</v>
      </c>
      <c r="AU155" s="246" t="s">
        <v>95</v>
      </c>
      <c r="AY155" s="18" t="s">
        <v>244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8" t="s">
        <v>92</v>
      </c>
      <c r="BK155" s="247">
        <f>ROUND(I155*H155,2)</f>
        <v>0</v>
      </c>
      <c r="BL155" s="18" t="s">
        <v>161</v>
      </c>
      <c r="BM155" s="246" t="s">
        <v>2059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152</v>
      </c>
      <c r="F156" s="252" t="s">
        <v>150</v>
      </c>
      <c r="G156" s="249"/>
      <c r="H156" s="253">
        <v>13.41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92</v>
      </c>
      <c r="AY156" s="259" t="s">
        <v>244</v>
      </c>
    </row>
    <row r="157" spans="1:65" s="2" customFormat="1" ht="16.5" customHeight="1">
      <c r="A157" s="40"/>
      <c r="B157" s="41"/>
      <c r="C157" s="234" t="s">
        <v>278</v>
      </c>
      <c r="D157" s="234" t="s">
        <v>246</v>
      </c>
      <c r="E157" s="235" t="s">
        <v>965</v>
      </c>
      <c r="F157" s="236" t="s">
        <v>966</v>
      </c>
      <c r="G157" s="237" t="s">
        <v>275</v>
      </c>
      <c r="H157" s="238">
        <v>36.1</v>
      </c>
      <c r="I157" s="239"/>
      <c r="J157" s="240">
        <f>ROUND(I157*H157,2)</f>
        <v>0</v>
      </c>
      <c r="K157" s="241"/>
      <c r="L157" s="46"/>
      <c r="M157" s="242" t="s">
        <v>1</v>
      </c>
      <c r="N157" s="243" t="s">
        <v>50</v>
      </c>
      <c r="O157" s="93"/>
      <c r="P157" s="244">
        <f>O157*H157</f>
        <v>0</v>
      </c>
      <c r="Q157" s="244">
        <v>0</v>
      </c>
      <c r="R157" s="244">
        <f>Q157*H157</f>
        <v>0</v>
      </c>
      <c r="S157" s="244">
        <v>0.205</v>
      </c>
      <c r="T157" s="245">
        <f>S157*H157</f>
        <v>7.4005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6" t="s">
        <v>161</v>
      </c>
      <c r="AT157" s="246" t="s">
        <v>246</v>
      </c>
      <c r="AU157" s="246" t="s">
        <v>95</v>
      </c>
      <c r="AY157" s="18" t="s">
        <v>244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8" t="s">
        <v>92</v>
      </c>
      <c r="BK157" s="247">
        <f>ROUND(I157*H157,2)</f>
        <v>0</v>
      </c>
      <c r="BL157" s="18" t="s">
        <v>161</v>
      </c>
      <c r="BM157" s="246" t="s">
        <v>2060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156</v>
      </c>
      <c r="F158" s="252" t="s">
        <v>2061</v>
      </c>
      <c r="G158" s="249"/>
      <c r="H158" s="253">
        <v>36.1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92</v>
      </c>
      <c r="AY158" s="259" t="s">
        <v>244</v>
      </c>
    </row>
    <row r="159" spans="1:65" s="2" customFormat="1" ht="33" customHeight="1">
      <c r="A159" s="40"/>
      <c r="B159" s="41"/>
      <c r="C159" s="234" t="s">
        <v>284</v>
      </c>
      <c r="D159" s="234" t="s">
        <v>246</v>
      </c>
      <c r="E159" s="235" t="s">
        <v>969</v>
      </c>
      <c r="F159" s="236" t="s">
        <v>970</v>
      </c>
      <c r="G159" s="237" t="s">
        <v>303</v>
      </c>
      <c r="H159" s="238">
        <v>25.358</v>
      </c>
      <c r="I159" s="239"/>
      <c r="J159" s="240">
        <f>ROUND(I159*H159,2)</f>
        <v>0</v>
      </c>
      <c r="K159" s="241"/>
      <c r="L159" s="46"/>
      <c r="M159" s="242" t="s">
        <v>1</v>
      </c>
      <c r="N159" s="243" t="s">
        <v>50</v>
      </c>
      <c r="O159" s="93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6" t="s">
        <v>161</v>
      </c>
      <c r="AT159" s="246" t="s">
        <v>246</v>
      </c>
      <c r="AU159" s="246" t="s">
        <v>95</v>
      </c>
      <c r="AY159" s="18" t="s">
        <v>244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8" t="s">
        <v>92</v>
      </c>
      <c r="BK159" s="247">
        <f>ROUND(I159*H159,2)</f>
        <v>0</v>
      </c>
      <c r="BL159" s="18" t="s">
        <v>161</v>
      </c>
      <c r="BM159" s="246" t="s">
        <v>2062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972</v>
      </c>
      <c r="F160" s="252" t="s">
        <v>2063</v>
      </c>
      <c r="G160" s="249"/>
      <c r="H160" s="253">
        <v>21.59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85</v>
      </c>
      <c r="AY160" s="259" t="s">
        <v>244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976</v>
      </c>
      <c r="F161" s="252" t="s">
        <v>1809</v>
      </c>
      <c r="G161" s="249"/>
      <c r="H161" s="253">
        <v>13.997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</v>
      </c>
      <c r="F162" s="252" t="s">
        <v>2064</v>
      </c>
      <c r="G162" s="249"/>
      <c r="H162" s="253">
        <v>-1.625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85</v>
      </c>
      <c r="AY162" s="259" t="s">
        <v>244</v>
      </c>
    </row>
    <row r="163" spans="1:51" s="14" customFormat="1" ht="12">
      <c r="A163" s="14"/>
      <c r="B163" s="260"/>
      <c r="C163" s="261"/>
      <c r="D163" s="250" t="s">
        <v>251</v>
      </c>
      <c r="E163" s="262" t="s">
        <v>162</v>
      </c>
      <c r="F163" s="263" t="s">
        <v>253</v>
      </c>
      <c r="G163" s="261"/>
      <c r="H163" s="264">
        <v>33.962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251</v>
      </c>
      <c r="AU163" s="270" t="s">
        <v>95</v>
      </c>
      <c r="AV163" s="14" t="s">
        <v>118</v>
      </c>
      <c r="AW163" s="14" t="s">
        <v>42</v>
      </c>
      <c r="AX163" s="14" t="s">
        <v>85</v>
      </c>
      <c r="AY163" s="270" t="s">
        <v>244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164</v>
      </c>
      <c r="F164" s="252" t="s">
        <v>2065</v>
      </c>
      <c r="G164" s="249"/>
      <c r="H164" s="253">
        <v>16.753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3" customFormat="1" ht="12">
      <c r="A165" s="13"/>
      <c r="B165" s="248"/>
      <c r="C165" s="249"/>
      <c r="D165" s="250" t="s">
        <v>251</v>
      </c>
      <c r="E165" s="251" t="s">
        <v>165</v>
      </c>
      <c r="F165" s="252" t="s">
        <v>307</v>
      </c>
      <c r="G165" s="249"/>
      <c r="H165" s="253">
        <v>50.715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251</v>
      </c>
      <c r="AU165" s="259" t="s">
        <v>95</v>
      </c>
      <c r="AV165" s="13" t="s">
        <v>95</v>
      </c>
      <c r="AW165" s="13" t="s">
        <v>42</v>
      </c>
      <c r="AX165" s="13" t="s">
        <v>85</v>
      </c>
      <c r="AY165" s="259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166</v>
      </c>
      <c r="F166" s="252" t="s">
        <v>308</v>
      </c>
      <c r="G166" s="249"/>
      <c r="H166" s="253">
        <v>25.358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92</v>
      </c>
      <c r="AY166" s="259" t="s">
        <v>244</v>
      </c>
    </row>
    <row r="167" spans="1:65" s="2" customFormat="1" ht="33" customHeight="1">
      <c r="A167" s="40"/>
      <c r="B167" s="41"/>
      <c r="C167" s="234" t="s">
        <v>290</v>
      </c>
      <c r="D167" s="234" t="s">
        <v>246</v>
      </c>
      <c r="E167" s="235" t="s">
        <v>979</v>
      </c>
      <c r="F167" s="236" t="s">
        <v>980</v>
      </c>
      <c r="G167" s="237" t="s">
        <v>303</v>
      </c>
      <c r="H167" s="238">
        <v>25.358</v>
      </c>
      <c r="I167" s="239"/>
      <c r="J167" s="240">
        <f>ROUND(I167*H167,2)</f>
        <v>0</v>
      </c>
      <c r="K167" s="241"/>
      <c r="L167" s="46"/>
      <c r="M167" s="242" t="s">
        <v>1</v>
      </c>
      <c r="N167" s="243" t="s">
        <v>50</v>
      </c>
      <c r="O167" s="93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6" t="s">
        <v>161</v>
      </c>
      <c r="AT167" s="246" t="s">
        <v>246</v>
      </c>
      <c r="AU167" s="246" t="s">
        <v>95</v>
      </c>
      <c r="AY167" s="18" t="s">
        <v>244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8" t="s">
        <v>92</v>
      </c>
      <c r="BK167" s="247">
        <f>ROUND(I167*H167,2)</f>
        <v>0</v>
      </c>
      <c r="BL167" s="18" t="s">
        <v>161</v>
      </c>
      <c r="BM167" s="246" t="s">
        <v>2066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168</v>
      </c>
      <c r="F168" s="252" t="s">
        <v>308</v>
      </c>
      <c r="G168" s="249"/>
      <c r="H168" s="253">
        <v>25.358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92</v>
      </c>
      <c r="AY168" s="259" t="s">
        <v>244</v>
      </c>
    </row>
    <row r="169" spans="1:65" s="2" customFormat="1" ht="21.75" customHeight="1">
      <c r="A169" s="40"/>
      <c r="B169" s="41"/>
      <c r="C169" s="234" t="s">
        <v>295</v>
      </c>
      <c r="D169" s="234" t="s">
        <v>246</v>
      </c>
      <c r="E169" s="235" t="s">
        <v>330</v>
      </c>
      <c r="F169" s="236" t="s">
        <v>331</v>
      </c>
      <c r="G169" s="237" t="s">
        <v>249</v>
      </c>
      <c r="H169" s="238">
        <v>144.54</v>
      </c>
      <c r="I169" s="239"/>
      <c r="J169" s="240">
        <f>ROUND(I169*H169,2)</f>
        <v>0</v>
      </c>
      <c r="K169" s="241"/>
      <c r="L169" s="46"/>
      <c r="M169" s="242" t="s">
        <v>1</v>
      </c>
      <c r="N169" s="243" t="s">
        <v>50</v>
      </c>
      <c r="O169" s="93"/>
      <c r="P169" s="244">
        <f>O169*H169</f>
        <v>0</v>
      </c>
      <c r="Q169" s="244">
        <v>0.00058</v>
      </c>
      <c r="R169" s="244">
        <f>Q169*H169</f>
        <v>0.0838332</v>
      </c>
      <c r="S169" s="244">
        <v>0</v>
      </c>
      <c r="T169" s="24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6" t="s">
        <v>161</v>
      </c>
      <c r="AT169" s="246" t="s">
        <v>246</v>
      </c>
      <c r="AU169" s="246" t="s">
        <v>95</v>
      </c>
      <c r="AY169" s="18" t="s">
        <v>244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8" t="s">
        <v>92</v>
      </c>
      <c r="BK169" s="247">
        <f>ROUND(I169*H169,2)</f>
        <v>0</v>
      </c>
      <c r="BL169" s="18" t="s">
        <v>161</v>
      </c>
      <c r="BM169" s="246" t="s">
        <v>2067</v>
      </c>
    </row>
    <row r="170" spans="1:51" s="13" customFormat="1" ht="12">
      <c r="A170" s="13"/>
      <c r="B170" s="248"/>
      <c r="C170" s="249"/>
      <c r="D170" s="250" t="s">
        <v>251</v>
      </c>
      <c r="E170" s="251" t="s">
        <v>169</v>
      </c>
      <c r="F170" s="252" t="s">
        <v>2068</v>
      </c>
      <c r="G170" s="249"/>
      <c r="H170" s="253">
        <v>144.54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251</v>
      </c>
      <c r="AU170" s="259" t="s">
        <v>95</v>
      </c>
      <c r="AV170" s="13" t="s">
        <v>95</v>
      </c>
      <c r="AW170" s="13" t="s">
        <v>42</v>
      </c>
      <c r="AX170" s="13" t="s">
        <v>92</v>
      </c>
      <c r="AY170" s="259" t="s">
        <v>244</v>
      </c>
    </row>
    <row r="171" spans="1:65" s="2" customFormat="1" ht="21.75" customHeight="1">
      <c r="A171" s="40"/>
      <c r="B171" s="41"/>
      <c r="C171" s="234" t="s">
        <v>300</v>
      </c>
      <c r="D171" s="234" t="s">
        <v>246</v>
      </c>
      <c r="E171" s="235" t="s">
        <v>335</v>
      </c>
      <c r="F171" s="236" t="s">
        <v>336</v>
      </c>
      <c r="G171" s="237" t="s">
        <v>249</v>
      </c>
      <c r="H171" s="238">
        <v>144.54</v>
      </c>
      <c r="I171" s="239"/>
      <c r="J171" s="240">
        <f>ROUND(I171*H171,2)</f>
        <v>0</v>
      </c>
      <c r="K171" s="241"/>
      <c r="L171" s="46"/>
      <c r="M171" s="242" t="s">
        <v>1</v>
      </c>
      <c r="N171" s="243" t="s">
        <v>50</v>
      </c>
      <c r="O171" s="93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6" t="s">
        <v>161</v>
      </c>
      <c r="AT171" s="246" t="s">
        <v>246</v>
      </c>
      <c r="AU171" s="246" t="s">
        <v>95</v>
      </c>
      <c r="AY171" s="18" t="s">
        <v>244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8" t="s">
        <v>92</v>
      </c>
      <c r="BK171" s="247">
        <f>ROUND(I171*H171,2)</f>
        <v>0</v>
      </c>
      <c r="BL171" s="18" t="s">
        <v>161</v>
      </c>
      <c r="BM171" s="246" t="s">
        <v>2069</v>
      </c>
    </row>
    <row r="172" spans="1:51" s="13" customFormat="1" ht="12">
      <c r="A172" s="13"/>
      <c r="B172" s="248"/>
      <c r="C172" s="249"/>
      <c r="D172" s="250" t="s">
        <v>251</v>
      </c>
      <c r="E172" s="251" t="s">
        <v>1</v>
      </c>
      <c r="F172" s="252" t="s">
        <v>169</v>
      </c>
      <c r="G172" s="249"/>
      <c r="H172" s="253">
        <v>144.54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251</v>
      </c>
      <c r="AU172" s="259" t="s">
        <v>95</v>
      </c>
      <c r="AV172" s="13" t="s">
        <v>95</v>
      </c>
      <c r="AW172" s="13" t="s">
        <v>42</v>
      </c>
      <c r="AX172" s="13" t="s">
        <v>92</v>
      </c>
      <c r="AY172" s="259" t="s">
        <v>244</v>
      </c>
    </row>
    <row r="173" spans="1:65" s="2" customFormat="1" ht="37.8" customHeight="1">
      <c r="A173" s="40"/>
      <c r="B173" s="41"/>
      <c r="C173" s="234" t="s">
        <v>309</v>
      </c>
      <c r="D173" s="234" t="s">
        <v>246</v>
      </c>
      <c r="E173" s="235" t="s">
        <v>338</v>
      </c>
      <c r="F173" s="236" t="s">
        <v>339</v>
      </c>
      <c r="G173" s="237" t="s">
        <v>303</v>
      </c>
      <c r="H173" s="238">
        <v>20.146</v>
      </c>
      <c r="I173" s="239"/>
      <c r="J173" s="240">
        <f>ROUND(I173*H173,2)</f>
        <v>0</v>
      </c>
      <c r="K173" s="241"/>
      <c r="L173" s="46"/>
      <c r="M173" s="242" t="s">
        <v>1</v>
      </c>
      <c r="N173" s="243" t="s">
        <v>50</v>
      </c>
      <c r="O173" s="93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6" t="s">
        <v>161</v>
      </c>
      <c r="AT173" s="246" t="s">
        <v>246</v>
      </c>
      <c r="AU173" s="246" t="s">
        <v>95</v>
      </c>
      <c r="AY173" s="18" t="s">
        <v>244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8" t="s">
        <v>92</v>
      </c>
      <c r="BK173" s="247">
        <f>ROUND(I173*H173,2)</f>
        <v>0</v>
      </c>
      <c r="BL173" s="18" t="s">
        <v>161</v>
      </c>
      <c r="BM173" s="246" t="s">
        <v>2070</v>
      </c>
    </row>
    <row r="174" spans="1:51" s="15" customFormat="1" ht="12">
      <c r="A174" s="15"/>
      <c r="B174" s="271"/>
      <c r="C174" s="272"/>
      <c r="D174" s="250" t="s">
        <v>251</v>
      </c>
      <c r="E174" s="273" t="s">
        <v>1</v>
      </c>
      <c r="F174" s="274" t="s">
        <v>341</v>
      </c>
      <c r="G174" s="272"/>
      <c r="H174" s="273" t="s">
        <v>1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0" t="s">
        <v>251</v>
      </c>
      <c r="AU174" s="280" t="s">
        <v>95</v>
      </c>
      <c r="AV174" s="15" t="s">
        <v>92</v>
      </c>
      <c r="AW174" s="15" t="s">
        <v>42</v>
      </c>
      <c r="AX174" s="15" t="s">
        <v>85</v>
      </c>
      <c r="AY174" s="280" t="s">
        <v>244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171</v>
      </c>
      <c r="F175" s="252" t="s">
        <v>2071</v>
      </c>
      <c r="G175" s="249"/>
      <c r="H175" s="253">
        <v>14.559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85</v>
      </c>
      <c r="AY175" s="259" t="s">
        <v>244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173</v>
      </c>
      <c r="F176" s="252" t="s">
        <v>2072</v>
      </c>
      <c r="G176" s="249"/>
      <c r="H176" s="253">
        <v>6.33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85</v>
      </c>
      <c r="AY176" s="259" t="s">
        <v>244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174</v>
      </c>
      <c r="F177" s="252" t="s">
        <v>345</v>
      </c>
      <c r="G177" s="249"/>
      <c r="H177" s="253">
        <v>20.146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92</v>
      </c>
      <c r="AY177" s="259" t="s">
        <v>244</v>
      </c>
    </row>
    <row r="178" spans="1:65" s="2" customFormat="1" ht="37.8" customHeight="1">
      <c r="A178" s="40"/>
      <c r="B178" s="41"/>
      <c r="C178" s="234" t="s">
        <v>313</v>
      </c>
      <c r="D178" s="234" t="s">
        <v>246</v>
      </c>
      <c r="E178" s="235" t="s">
        <v>346</v>
      </c>
      <c r="F178" s="236" t="s">
        <v>347</v>
      </c>
      <c r="G178" s="237" t="s">
        <v>303</v>
      </c>
      <c r="H178" s="238">
        <v>443.212</v>
      </c>
      <c r="I178" s="239"/>
      <c r="J178" s="240">
        <f>ROUND(I178*H178,2)</f>
        <v>0</v>
      </c>
      <c r="K178" s="241"/>
      <c r="L178" s="46"/>
      <c r="M178" s="242" t="s">
        <v>1</v>
      </c>
      <c r="N178" s="243" t="s">
        <v>50</v>
      </c>
      <c r="O178" s="93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6" t="s">
        <v>161</v>
      </c>
      <c r="AT178" s="246" t="s">
        <v>246</v>
      </c>
      <c r="AU178" s="246" t="s">
        <v>95</v>
      </c>
      <c r="AY178" s="18" t="s">
        <v>244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8" t="s">
        <v>92</v>
      </c>
      <c r="BK178" s="247">
        <f>ROUND(I178*H178,2)</f>
        <v>0</v>
      </c>
      <c r="BL178" s="18" t="s">
        <v>161</v>
      </c>
      <c r="BM178" s="246" t="s">
        <v>2073</v>
      </c>
    </row>
    <row r="179" spans="1:51" s="15" customFormat="1" ht="12">
      <c r="A179" s="15"/>
      <c r="B179" s="271"/>
      <c r="C179" s="272"/>
      <c r="D179" s="250" t="s">
        <v>251</v>
      </c>
      <c r="E179" s="273" t="s">
        <v>1</v>
      </c>
      <c r="F179" s="274" t="s">
        <v>349</v>
      </c>
      <c r="G179" s="272"/>
      <c r="H179" s="273" t="s">
        <v>1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0" t="s">
        <v>251</v>
      </c>
      <c r="AU179" s="280" t="s">
        <v>95</v>
      </c>
      <c r="AV179" s="15" t="s">
        <v>92</v>
      </c>
      <c r="AW179" s="15" t="s">
        <v>42</v>
      </c>
      <c r="AX179" s="15" t="s">
        <v>85</v>
      </c>
      <c r="AY179" s="280" t="s">
        <v>244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</v>
      </c>
      <c r="F180" s="252" t="s">
        <v>350</v>
      </c>
      <c r="G180" s="249"/>
      <c r="H180" s="253">
        <v>443.212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92</v>
      </c>
      <c r="AY180" s="259" t="s">
        <v>244</v>
      </c>
    </row>
    <row r="181" spans="1:65" s="2" customFormat="1" ht="37.8" customHeight="1">
      <c r="A181" s="40"/>
      <c r="B181" s="41"/>
      <c r="C181" s="234" t="s">
        <v>321</v>
      </c>
      <c r="D181" s="234" t="s">
        <v>246</v>
      </c>
      <c r="E181" s="235" t="s">
        <v>352</v>
      </c>
      <c r="F181" s="236" t="s">
        <v>353</v>
      </c>
      <c r="G181" s="237" t="s">
        <v>303</v>
      </c>
      <c r="H181" s="238">
        <v>20.146</v>
      </c>
      <c r="I181" s="239"/>
      <c r="J181" s="240">
        <f>ROUND(I181*H181,2)</f>
        <v>0</v>
      </c>
      <c r="K181" s="241"/>
      <c r="L181" s="46"/>
      <c r="M181" s="242" t="s">
        <v>1</v>
      </c>
      <c r="N181" s="243" t="s">
        <v>50</v>
      </c>
      <c r="O181" s="93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6" t="s">
        <v>161</v>
      </c>
      <c r="AT181" s="246" t="s">
        <v>246</v>
      </c>
      <c r="AU181" s="246" t="s">
        <v>95</v>
      </c>
      <c r="AY181" s="18" t="s">
        <v>244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8" t="s">
        <v>92</v>
      </c>
      <c r="BK181" s="247">
        <f>ROUND(I181*H181,2)</f>
        <v>0</v>
      </c>
      <c r="BL181" s="18" t="s">
        <v>161</v>
      </c>
      <c r="BM181" s="246" t="s">
        <v>2074</v>
      </c>
    </row>
    <row r="182" spans="1:51" s="15" customFormat="1" ht="12">
      <c r="A182" s="15"/>
      <c r="B182" s="271"/>
      <c r="C182" s="272"/>
      <c r="D182" s="250" t="s">
        <v>251</v>
      </c>
      <c r="E182" s="273" t="s">
        <v>1</v>
      </c>
      <c r="F182" s="274" t="s">
        <v>341</v>
      </c>
      <c r="G182" s="272"/>
      <c r="H182" s="273" t="s">
        <v>1</v>
      </c>
      <c r="I182" s="275"/>
      <c r="J182" s="272"/>
      <c r="K182" s="272"/>
      <c r="L182" s="276"/>
      <c r="M182" s="277"/>
      <c r="N182" s="278"/>
      <c r="O182" s="278"/>
      <c r="P182" s="278"/>
      <c r="Q182" s="278"/>
      <c r="R182" s="278"/>
      <c r="S182" s="278"/>
      <c r="T182" s="27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0" t="s">
        <v>251</v>
      </c>
      <c r="AU182" s="280" t="s">
        <v>95</v>
      </c>
      <c r="AV182" s="15" t="s">
        <v>92</v>
      </c>
      <c r="AW182" s="15" t="s">
        <v>42</v>
      </c>
      <c r="AX182" s="15" t="s">
        <v>85</v>
      </c>
      <c r="AY182" s="280" t="s">
        <v>244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175</v>
      </c>
      <c r="F183" s="252" t="s">
        <v>355</v>
      </c>
      <c r="G183" s="249"/>
      <c r="H183" s="253">
        <v>20.146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92</v>
      </c>
      <c r="AY183" s="259" t="s">
        <v>244</v>
      </c>
    </row>
    <row r="184" spans="1:65" s="2" customFormat="1" ht="37.8" customHeight="1">
      <c r="A184" s="40"/>
      <c r="B184" s="41"/>
      <c r="C184" s="234" t="s">
        <v>329</v>
      </c>
      <c r="D184" s="234" t="s">
        <v>246</v>
      </c>
      <c r="E184" s="235" t="s">
        <v>357</v>
      </c>
      <c r="F184" s="236" t="s">
        <v>358</v>
      </c>
      <c r="G184" s="237" t="s">
        <v>303</v>
      </c>
      <c r="H184" s="238">
        <v>443.212</v>
      </c>
      <c r="I184" s="239"/>
      <c r="J184" s="240">
        <f>ROUND(I184*H184,2)</f>
        <v>0</v>
      </c>
      <c r="K184" s="241"/>
      <c r="L184" s="46"/>
      <c r="M184" s="242" t="s">
        <v>1</v>
      </c>
      <c r="N184" s="243" t="s">
        <v>50</v>
      </c>
      <c r="O184" s="93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6" t="s">
        <v>161</v>
      </c>
      <c r="AT184" s="246" t="s">
        <v>246</v>
      </c>
      <c r="AU184" s="246" t="s">
        <v>95</v>
      </c>
      <c r="AY184" s="18" t="s">
        <v>244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8" t="s">
        <v>92</v>
      </c>
      <c r="BK184" s="247">
        <f>ROUND(I184*H184,2)</f>
        <v>0</v>
      </c>
      <c r="BL184" s="18" t="s">
        <v>161</v>
      </c>
      <c r="BM184" s="246" t="s">
        <v>2075</v>
      </c>
    </row>
    <row r="185" spans="1:51" s="15" customFormat="1" ht="12">
      <c r="A185" s="15"/>
      <c r="B185" s="271"/>
      <c r="C185" s="272"/>
      <c r="D185" s="250" t="s">
        <v>251</v>
      </c>
      <c r="E185" s="273" t="s">
        <v>1</v>
      </c>
      <c r="F185" s="274" t="s">
        <v>349</v>
      </c>
      <c r="G185" s="272"/>
      <c r="H185" s="273" t="s">
        <v>1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0" t="s">
        <v>251</v>
      </c>
      <c r="AU185" s="280" t="s">
        <v>95</v>
      </c>
      <c r="AV185" s="15" t="s">
        <v>92</v>
      </c>
      <c r="AW185" s="15" t="s">
        <v>42</v>
      </c>
      <c r="AX185" s="15" t="s">
        <v>85</v>
      </c>
      <c r="AY185" s="280" t="s">
        <v>244</v>
      </c>
    </row>
    <row r="186" spans="1:51" s="13" customFormat="1" ht="12">
      <c r="A186" s="13"/>
      <c r="B186" s="248"/>
      <c r="C186" s="249"/>
      <c r="D186" s="250" t="s">
        <v>251</v>
      </c>
      <c r="E186" s="251" t="s">
        <v>1</v>
      </c>
      <c r="F186" s="252" t="s">
        <v>360</v>
      </c>
      <c r="G186" s="249"/>
      <c r="H186" s="253">
        <v>443.212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251</v>
      </c>
      <c r="AU186" s="259" t="s">
        <v>95</v>
      </c>
      <c r="AV186" s="13" t="s">
        <v>95</v>
      </c>
      <c r="AW186" s="13" t="s">
        <v>42</v>
      </c>
      <c r="AX186" s="13" t="s">
        <v>92</v>
      </c>
      <c r="AY186" s="259" t="s">
        <v>244</v>
      </c>
    </row>
    <row r="187" spans="1:65" s="2" customFormat="1" ht="24.15" customHeight="1">
      <c r="A187" s="40"/>
      <c r="B187" s="41"/>
      <c r="C187" s="234" t="s">
        <v>334</v>
      </c>
      <c r="D187" s="234" t="s">
        <v>246</v>
      </c>
      <c r="E187" s="235" t="s">
        <v>361</v>
      </c>
      <c r="F187" s="236" t="s">
        <v>362</v>
      </c>
      <c r="G187" s="237" t="s">
        <v>363</v>
      </c>
      <c r="H187" s="238">
        <v>80.584</v>
      </c>
      <c r="I187" s="239"/>
      <c r="J187" s="240">
        <f>ROUND(I187*H187,2)</f>
        <v>0</v>
      </c>
      <c r="K187" s="241"/>
      <c r="L187" s="46"/>
      <c r="M187" s="242" t="s">
        <v>1</v>
      </c>
      <c r="N187" s="243" t="s">
        <v>50</v>
      </c>
      <c r="O187" s="93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6" t="s">
        <v>161</v>
      </c>
      <c r="AT187" s="246" t="s">
        <v>246</v>
      </c>
      <c r="AU187" s="246" t="s">
        <v>95</v>
      </c>
      <c r="AY187" s="18" t="s">
        <v>244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8" t="s">
        <v>92</v>
      </c>
      <c r="BK187" s="247">
        <f>ROUND(I187*H187,2)</f>
        <v>0</v>
      </c>
      <c r="BL187" s="18" t="s">
        <v>161</v>
      </c>
      <c r="BM187" s="246" t="s">
        <v>2076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176</v>
      </c>
      <c r="F188" s="252" t="s">
        <v>365</v>
      </c>
      <c r="G188" s="249"/>
      <c r="H188" s="253">
        <v>40.292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85</v>
      </c>
      <c r="AY188" s="259" t="s">
        <v>244</v>
      </c>
    </row>
    <row r="189" spans="1:51" s="13" customFormat="1" ht="12">
      <c r="A189" s="13"/>
      <c r="B189" s="248"/>
      <c r="C189" s="249"/>
      <c r="D189" s="250" t="s">
        <v>251</v>
      </c>
      <c r="E189" s="251" t="s">
        <v>1</v>
      </c>
      <c r="F189" s="252" t="s">
        <v>366</v>
      </c>
      <c r="G189" s="249"/>
      <c r="H189" s="253">
        <v>80.584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251</v>
      </c>
      <c r="AU189" s="259" t="s">
        <v>95</v>
      </c>
      <c r="AV189" s="13" t="s">
        <v>95</v>
      </c>
      <c r="AW189" s="13" t="s">
        <v>42</v>
      </c>
      <c r="AX189" s="13" t="s">
        <v>92</v>
      </c>
      <c r="AY189" s="259" t="s">
        <v>244</v>
      </c>
    </row>
    <row r="190" spans="1:65" s="2" customFormat="1" ht="24.15" customHeight="1">
      <c r="A190" s="40"/>
      <c r="B190" s="41"/>
      <c r="C190" s="234" t="s">
        <v>8</v>
      </c>
      <c r="D190" s="234" t="s">
        <v>246</v>
      </c>
      <c r="E190" s="235" t="s">
        <v>368</v>
      </c>
      <c r="F190" s="236" t="s">
        <v>369</v>
      </c>
      <c r="G190" s="237" t="s">
        <v>303</v>
      </c>
      <c r="H190" s="238">
        <v>29.826</v>
      </c>
      <c r="I190" s="239"/>
      <c r="J190" s="240">
        <f>ROUND(I190*H190,2)</f>
        <v>0</v>
      </c>
      <c r="K190" s="241"/>
      <c r="L190" s="46"/>
      <c r="M190" s="242" t="s">
        <v>1</v>
      </c>
      <c r="N190" s="243" t="s">
        <v>50</v>
      </c>
      <c r="O190" s="93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6" t="s">
        <v>161</v>
      </c>
      <c r="AT190" s="246" t="s">
        <v>246</v>
      </c>
      <c r="AU190" s="246" t="s">
        <v>95</v>
      </c>
      <c r="AY190" s="18" t="s">
        <v>244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8" t="s">
        <v>92</v>
      </c>
      <c r="BK190" s="247">
        <f>ROUND(I190*H190,2)</f>
        <v>0</v>
      </c>
      <c r="BL190" s="18" t="s">
        <v>161</v>
      </c>
      <c r="BM190" s="246" t="s">
        <v>2077</v>
      </c>
    </row>
    <row r="191" spans="1:51" s="13" customFormat="1" ht="12">
      <c r="A191" s="13"/>
      <c r="B191" s="248"/>
      <c r="C191" s="249"/>
      <c r="D191" s="250" t="s">
        <v>251</v>
      </c>
      <c r="E191" s="251" t="s">
        <v>177</v>
      </c>
      <c r="F191" s="252" t="s">
        <v>992</v>
      </c>
      <c r="G191" s="249"/>
      <c r="H191" s="253">
        <v>19.403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251</v>
      </c>
      <c r="AU191" s="259" t="s">
        <v>95</v>
      </c>
      <c r="AV191" s="13" t="s">
        <v>95</v>
      </c>
      <c r="AW191" s="13" t="s">
        <v>42</v>
      </c>
      <c r="AX191" s="13" t="s">
        <v>85</v>
      </c>
      <c r="AY191" s="259" t="s">
        <v>244</v>
      </c>
    </row>
    <row r="192" spans="1:51" s="13" customFormat="1" ht="12">
      <c r="A192" s="13"/>
      <c r="B192" s="248"/>
      <c r="C192" s="249"/>
      <c r="D192" s="250" t="s">
        <v>251</v>
      </c>
      <c r="E192" s="251" t="s">
        <v>372</v>
      </c>
      <c r="F192" s="252" t="s">
        <v>373</v>
      </c>
      <c r="G192" s="249"/>
      <c r="H192" s="253">
        <v>10.423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251</v>
      </c>
      <c r="AU192" s="259" t="s">
        <v>95</v>
      </c>
      <c r="AV192" s="13" t="s">
        <v>95</v>
      </c>
      <c r="AW192" s="13" t="s">
        <v>42</v>
      </c>
      <c r="AX192" s="13" t="s">
        <v>85</v>
      </c>
      <c r="AY192" s="259" t="s">
        <v>244</v>
      </c>
    </row>
    <row r="193" spans="1:51" s="16" customFormat="1" ht="12">
      <c r="A193" s="16"/>
      <c r="B193" s="281"/>
      <c r="C193" s="282"/>
      <c r="D193" s="250" t="s">
        <v>251</v>
      </c>
      <c r="E193" s="283" t="s">
        <v>374</v>
      </c>
      <c r="F193" s="284" t="s">
        <v>320</v>
      </c>
      <c r="G193" s="282"/>
      <c r="H193" s="285">
        <v>29.826</v>
      </c>
      <c r="I193" s="286"/>
      <c r="J193" s="282"/>
      <c r="K193" s="282"/>
      <c r="L193" s="287"/>
      <c r="M193" s="288"/>
      <c r="N193" s="289"/>
      <c r="O193" s="289"/>
      <c r="P193" s="289"/>
      <c r="Q193" s="289"/>
      <c r="R193" s="289"/>
      <c r="S193" s="289"/>
      <c r="T193" s="290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91" t="s">
        <v>251</v>
      </c>
      <c r="AU193" s="291" t="s">
        <v>95</v>
      </c>
      <c r="AV193" s="16" t="s">
        <v>161</v>
      </c>
      <c r="AW193" s="16" t="s">
        <v>42</v>
      </c>
      <c r="AX193" s="16" t="s">
        <v>92</v>
      </c>
      <c r="AY193" s="291" t="s">
        <v>244</v>
      </c>
    </row>
    <row r="194" spans="1:65" s="2" customFormat="1" ht="16.5" customHeight="1">
      <c r="A194" s="40"/>
      <c r="B194" s="41"/>
      <c r="C194" s="292" t="s">
        <v>159</v>
      </c>
      <c r="D194" s="292" t="s">
        <v>375</v>
      </c>
      <c r="E194" s="293" t="s">
        <v>376</v>
      </c>
      <c r="F194" s="294" t="s">
        <v>377</v>
      </c>
      <c r="G194" s="295" t="s">
        <v>363</v>
      </c>
      <c r="H194" s="296">
        <v>38.806</v>
      </c>
      <c r="I194" s="297"/>
      <c r="J194" s="298">
        <f>ROUND(I194*H194,2)</f>
        <v>0</v>
      </c>
      <c r="K194" s="299"/>
      <c r="L194" s="300"/>
      <c r="M194" s="301" t="s">
        <v>1</v>
      </c>
      <c r="N194" s="302" t="s">
        <v>50</v>
      </c>
      <c r="O194" s="93"/>
      <c r="P194" s="244">
        <f>O194*H194</f>
        <v>0</v>
      </c>
      <c r="Q194" s="244">
        <v>1</v>
      </c>
      <c r="R194" s="244">
        <f>Q194*H194</f>
        <v>38.806</v>
      </c>
      <c r="S194" s="244">
        <v>0</v>
      </c>
      <c r="T194" s="24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6" t="s">
        <v>295</v>
      </c>
      <c r="AT194" s="246" t="s">
        <v>375</v>
      </c>
      <c r="AU194" s="246" t="s">
        <v>95</v>
      </c>
      <c r="AY194" s="18" t="s">
        <v>244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8" t="s">
        <v>92</v>
      </c>
      <c r="BK194" s="247">
        <f>ROUND(I194*H194,2)</f>
        <v>0</v>
      </c>
      <c r="BL194" s="18" t="s">
        <v>161</v>
      </c>
      <c r="BM194" s="246" t="s">
        <v>2078</v>
      </c>
    </row>
    <row r="195" spans="1:51" s="15" customFormat="1" ht="12">
      <c r="A195" s="15"/>
      <c r="B195" s="271"/>
      <c r="C195" s="272"/>
      <c r="D195" s="250" t="s">
        <v>251</v>
      </c>
      <c r="E195" s="273" t="s">
        <v>1</v>
      </c>
      <c r="F195" s="274" t="s">
        <v>379</v>
      </c>
      <c r="G195" s="272"/>
      <c r="H195" s="273" t="s">
        <v>1</v>
      </c>
      <c r="I195" s="275"/>
      <c r="J195" s="272"/>
      <c r="K195" s="272"/>
      <c r="L195" s="276"/>
      <c r="M195" s="277"/>
      <c r="N195" s="278"/>
      <c r="O195" s="278"/>
      <c r="P195" s="278"/>
      <c r="Q195" s="278"/>
      <c r="R195" s="278"/>
      <c r="S195" s="278"/>
      <c r="T195" s="27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0" t="s">
        <v>251</v>
      </c>
      <c r="AU195" s="280" t="s">
        <v>95</v>
      </c>
      <c r="AV195" s="15" t="s">
        <v>92</v>
      </c>
      <c r="AW195" s="15" t="s">
        <v>42</v>
      </c>
      <c r="AX195" s="15" t="s">
        <v>85</v>
      </c>
      <c r="AY195" s="280" t="s">
        <v>244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</v>
      </c>
      <c r="F196" s="252" t="s">
        <v>380</v>
      </c>
      <c r="G196" s="249"/>
      <c r="H196" s="253">
        <v>38.806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92</v>
      </c>
      <c r="AY196" s="259" t="s">
        <v>244</v>
      </c>
    </row>
    <row r="197" spans="1:65" s="2" customFormat="1" ht="24.15" customHeight="1">
      <c r="A197" s="40"/>
      <c r="B197" s="41"/>
      <c r="C197" s="234" t="s">
        <v>351</v>
      </c>
      <c r="D197" s="234" t="s">
        <v>246</v>
      </c>
      <c r="E197" s="235" t="s">
        <v>381</v>
      </c>
      <c r="F197" s="236" t="s">
        <v>382</v>
      </c>
      <c r="G197" s="237" t="s">
        <v>303</v>
      </c>
      <c r="H197" s="238">
        <v>12.375</v>
      </c>
      <c r="I197" s="239"/>
      <c r="J197" s="240">
        <f>ROUND(I197*H197,2)</f>
        <v>0</v>
      </c>
      <c r="K197" s="241"/>
      <c r="L197" s="46"/>
      <c r="M197" s="242" t="s">
        <v>1</v>
      </c>
      <c r="N197" s="243" t="s">
        <v>50</v>
      </c>
      <c r="O197" s="93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6" t="s">
        <v>161</v>
      </c>
      <c r="AT197" s="246" t="s">
        <v>246</v>
      </c>
      <c r="AU197" s="246" t="s">
        <v>95</v>
      </c>
      <c r="AY197" s="18" t="s">
        <v>244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8" t="s">
        <v>92</v>
      </c>
      <c r="BK197" s="247">
        <f>ROUND(I197*H197,2)</f>
        <v>0</v>
      </c>
      <c r="BL197" s="18" t="s">
        <v>161</v>
      </c>
      <c r="BM197" s="246" t="s">
        <v>2079</v>
      </c>
    </row>
    <row r="198" spans="1:51" s="13" customFormat="1" ht="12">
      <c r="A198" s="13"/>
      <c r="B198" s="248"/>
      <c r="C198" s="249"/>
      <c r="D198" s="250" t="s">
        <v>251</v>
      </c>
      <c r="E198" s="251" t="s">
        <v>179</v>
      </c>
      <c r="F198" s="252" t="s">
        <v>2080</v>
      </c>
      <c r="G198" s="249"/>
      <c r="H198" s="253">
        <v>12.375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251</v>
      </c>
      <c r="AU198" s="259" t="s">
        <v>95</v>
      </c>
      <c r="AV198" s="13" t="s">
        <v>95</v>
      </c>
      <c r="AW198" s="13" t="s">
        <v>42</v>
      </c>
      <c r="AX198" s="13" t="s">
        <v>92</v>
      </c>
      <c r="AY198" s="259" t="s">
        <v>244</v>
      </c>
    </row>
    <row r="199" spans="1:65" s="2" customFormat="1" ht="16.5" customHeight="1">
      <c r="A199" s="40"/>
      <c r="B199" s="41"/>
      <c r="C199" s="292" t="s">
        <v>356</v>
      </c>
      <c r="D199" s="292" t="s">
        <v>375</v>
      </c>
      <c r="E199" s="293" t="s">
        <v>386</v>
      </c>
      <c r="F199" s="294" t="s">
        <v>387</v>
      </c>
      <c r="G199" s="295" t="s">
        <v>363</v>
      </c>
      <c r="H199" s="296">
        <v>24.75</v>
      </c>
      <c r="I199" s="297"/>
      <c r="J199" s="298">
        <f>ROUND(I199*H199,2)</f>
        <v>0</v>
      </c>
      <c r="K199" s="299"/>
      <c r="L199" s="300"/>
      <c r="M199" s="301" t="s">
        <v>1</v>
      </c>
      <c r="N199" s="302" t="s">
        <v>50</v>
      </c>
      <c r="O199" s="93"/>
      <c r="P199" s="244">
        <f>O199*H199</f>
        <v>0</v>
      </c>
      <c r="Q199" s="244">
        <v>1</v>
      </c>
      <c r="R199" s="244">
        <f>Q199*H199</f>
        <v>24.75</v>
      </c>
      <c r="S199" s="244">
        <v>0</v>
      </c>
      <c r="T199" s="24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6" t="s">
        <v>295</v>
      </c>
      <c r="AT199" s="246" t="s">
        <v>375</v>
      </c>
      <c r="AU199" s="246" t="s">
        <v>95</v>
      </c>
      <c r="AY199" s="18" t="s">
        <v>244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8" t="s">
        <v>92</v>
      </c>
      <c r="BK199" s="247">
        <f>ROUND(I199*H199,2)</f>
        <v>0</v>
      </c>
      <c r="BL199" s="18" t="s">
        <v>161</v>
      </c>
      <c r="BM199" s="246" t="s">
        <v>2081</v>
      </c>
    </row>
    <row r="200" spans="1:51" s="13" customFormat="1" ht="12">
      <c r="A200" s="13"/>
      <c r="B200" s="248"/>
      <c r="C200" s="249"/>
      <c r="D200" s="250" t="s">
        <v>251</v>
      </c>
      <c r="E200" s="251" t="s">
        <v>1</v>
      </c>
      <c r="F200" s="252" t="s">
        <v>389</v>
      </c>
      <c r="G200" s="249"/>
      <c r="H200" s="253">
        <v>24.75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251</v>
      </c>
      <c r="AU200" s="259" t="s">
        <v>95</v>
      </c>
      <c r="AV200" s="13" t="s">
        <v>95</v>
      </c>
      <c r="AW200" s="13" t="s">
        <v>42</v>
      </c>
      <c r="AX200" s="13" t="s">
        <v>92</v>
      </c>
      <c r="AY200" s="259" t="s">
        <v>244</v>
      </c>
    </row>
    <row r="201" spans="1:63" s="12" customFormat="1" ht="22.8" customHeight="1">
      <c r="A201" s="12"/>
      <c r="B201" s="218"/>
      <c r="C201" s="219"/>
      <c r="D201" s="220" t="s">
        <v>84</v>
      </c>
      <c r="E201" s="232" t="s">
        <v>161</v>
      </c>
      <c r="F201" s="232" t="s">
        <v>390</v>
      </c>
      <c r="G201" s="219"/>
      <c r="H201" s="219"/>
      <c r="I201" s="222"/>
      <c r="J201" s="233">
        <f>BK201</f>
        <v>0</v>
      </c>
      <c r="K201" s="219"/>
      <c r="L201" s="224"/>
      <c r="M201" s="225"/>
      <c r="N201" s="226"/>
      <c r="O201" s="226"/>
      <c r="P201" s="227">
        <f>SUM(P202:P205)</f>
        <v>0</v>
      </c>
      <c r="Q201" s="226"/>
      <c r="R201" s="227">
        <f>SUM(R202:R205)</f>
        <v>0</v>
      </c>
      <c r="S201" s="226"/>
      <c r="T201" s="228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9" t="s">
        <v>92</v>
      </c>
      <c r="AT201" s="230" t="s">
        <v>84</v>
      </c>
      <c r="AU201" s="230" t="s">
        <v>92</v>
      </c>
      <c r="AY201" s="229" t="s">
        <v>244</v>
      </c>
      <c r="BK201" s="231">
        <f>SUM(BK202:BK205)</f>
        <v>0</v>
      </c>
    </row>
    <row r="202" spans="1:65" s="2" customFormat="1" ht="24.15" customHeight="1">
      <c r="A202" s="40"/>
      <c r="B202" s="41"/>
      <c r="C202" s="234" t="s">
        <v>140</v>
      </c>
      <c r="D202" s="234" t="s">
        <v>246</v>
      </c>
      <c r="E202" s="235" t="s">
        <v>392</v>
      </c>
      <c r="F202" s="236" t="s">
        <v>393</v>
      </c>
      <c r="G202" s="237" t="s">
        <v>303</v>
      </c>
      <c r="H202" s="238">
        <v>2.97</v>
      </c>
      <c r="I202" s="239"/>
      <c r="J202" s="240">
        <f>ROUND(I202*H202,2)</f>
        <v>0</v>
      </c>
      <c r="K202" s="241"/>
      <c r="L202" s="46"/>
      <c r="M202" s="242" t="s">
        <v>1</v>
      </c>
      <c r="N202" s="243" t="s">
        <v>50</v>
      </c>
      <c r="O202" s="93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6" t="s">
        <v>161</v>
      </c>
      <c r="AT202" s="246" t="s">
        <v>246</v>
      </c>
      <c r="AU202" s="246" t="s">
        <v>95</v>
      </c>
      <c r="AY202" s="18" t="s">
        <v>244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8" t="s">
        <v>92</v>
      </c>
      <c r="BK202" s="247">
        <f>ROUND(I202*H202,2)</f>
        <v>0</v>
      </c>
      <c r="BL202" s="18" t="s">
        <v>161</v>
      </c>
      <c r="BM202" s="246" t="s">
        <v>2082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395</v>
      </c>
      <c r="F203" s="252" t="s">
        <v>2083</v>
      </c>
      <c r="G203" s="249"/>
      <c r="H203" s="253">
        <v>2.97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92</v>
      </c>
      <c r="AY203" s="259" t="s">
        <v>244</v>
      </c>
    </row>
    <row r="204" spans="1:65" s="2" customFormat="1" ht="24.15" customHeight="1">
      <c r="A204" s="40"/>
      <c r="B204" s="41"/>
      <c r="C204" s="234" t="s">
        <v>367</v>
      </c>
      <c r="D204" s="234" t="s">
        <v>246</v>
      </c>
      <c r="E204" s="235" t="s">
        <v>1639</v>
      </c>
      <c r="F204" s="236" t="s">
        <v>1640</v>
      </c>
      <c r="G204" s="237" t="s">
        <v>303</v>
      </c>
      <c r="H204" s="238">
        <v>5.544</v>
      </c>
      <c r="I204" s="239"/>
      <c r="J204" s="240">
        <f>ROUND(I204*H204,2)</f>
        <v>0</v>
      </c>
      <c r="K204" s="241"/>
      <c r="L204" s="46"/>
      <c r="M204" s="242" t="s">
        <v>1</v>
      </c>
      <c r="N204" s="243" t="s">
        <v>50</v>
      </c>
      <c r="O204" s="93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6" t="s">
        <v>161</v>
      </c>
      <c r="AT204" s="246" t="s">
        <v>246</v>
      </c>
      <c r="AU204" s="246" t="s">
        <v>95</v>
      </c>
      <c r="AY204" s="18" t="s">
        <v>244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8" t="s">
        <v>92</v>
      </c>
      <c r="BK204" s="247">
        <f>ROUND(I204*H204,2)</f>
        <v>0</v>
      </c>
      <c r="BL204" s="18" t="s">
        <v>161</v>
      </c>
      <c r="BM204" s="246" t="s">
        <v>2084</v>
      </c>
    </row>
    <row r="205" spans="1:51" s="13" customFormat="1" ht="12">
      <c r="A205" s="13"/>
      <c r="B205" s="248"/>
      <c r="C205" s="249"/>
      <c r="D205" s="250" t="s">
        <v>251</v>
      </c>
      <c r="E205" s="251" t="s">
        <v>1642</v>
      </c>
      <c r="F205" s="252" t="s">
        <v>2085</v>
      </c>
      <c r="G205" s="249"/>
      <c r="H205" s="253">
        <v>5.544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251</v>
      </c>
      <c r="AU205" s="259" t="s">
        <v>95</v>
      </c>
      <c r="AV205" s="13" t="s">
        <v>95</v>
      </c>
      <c r="AW205" s="13" t="s">
        <v>42</v>
      </c>
      <c r="AX205" s="13" t="s">
        <v>92</v>
      </c>
      <c r="AY205" s="259" t="s">
        <v>244</v>
      </c>
    </row>
    <row r="206" spans="1:63" s="12" customFormat="1" ht="22.8" customHeight="1">
      <c r="A206" s="12"/>
      <c r="B206" s="218"/>
      <c r="C206" s="219"/>
      <c r="D206" s="220" t="s">
        <v>84</v>
      </c>
      <c r="E206" s="232" t="s">
        <v>278</v>
      </c>
      <c r="F206" s="232" t="s">
        <v>412</v>
      </c>
      <c r="G206" s="219"/>
      <c r="H206" s="219"/>
      <c r="I206" s="222"/>
      <c r="J206" s="233">
        <f>BK206</f>
        <v>0</v>
      </c>
      <c r="K206" s="219"/>
      <c r="L206" s="224"/>
      <c r="M206" s="225"/>
      <c r="N206" s="226"/>
      <c r="O206" s="226"/>
      <c r="P206" s="227">
        <f>SUM(P207:P218)</f>
        <v>0</v>
      </c>
      <c r="Q206" s="226"/>
      <c r="R206" s="227">
        <f>SUM(R207:R218)</f>
        <v>6.099029999999999</v>
      </c>
      <c r="S206" s="226"/>
      <c r="T206" s="228">
        <f>SUM(T207:T218)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9" t="s">
        <v>92</v>
      </c>
      <c r="AT206" s="230" t="s">
        <v>84</v>
      </c>
      <c r="AU206" s="230" t="s">
        <v>92</v>
      </c>
      <c r="AY206" s="229" t="s">
        <v>244</v>
      </c>
      <c r="BK206" s="231">
        <f>SUM(BK207:BK218)</f>
        <v>0</v>
      </c>
    </row>
    <row r="207" spans="1:65" s="2" customFormat="1" ht="24.15" customHeight="1">
      <c r="A207" s="40"/>
      <c r="B207" s="41"/>
      <c r="C207" s="234" t="s">
        <v>7</v>
      </c>
      <c r="D207" s="234" t="s">
        <v>246</v>
      </c>
      <c r="E207" s="235" t="s">
        <v>414</v>
      </c>
      <c r="F207" s="236" t="s">
        <v>415</v>
      </c>
      <c r="G207" s="237" t="s">
        <v>249</v>
      </c>
      <c r="H207" s="238">
        <v>13.41</v>
      </c>
      <c r="I207" s="239"/>
      <c r="J207" s="240">
        <f>ROUND(I207*H207,2)</f>
        <v>0</v>
      </c>
      <c r="K207" s="241"/>
      <c r="L207" s="46"/>
      <c r="M207" s="242" t="s">
        <v>1</v>
      </c>
      <c r="N207" s="243" t="s">
        <v>50</v>
      </c>
      <c r="O207" s="93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6" t="s">
        <v>161</v>
      </c>
      <c r="AT207" s="246" t="s">
        <v>246</v>
      </c>
      <c r="AU207" s="246" t="s">
        <v>95</v>
      </c>
      <c r="AY207" s="18" t="s">
        <v>244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8" t="s">
        <v>92</v>
      </c>
      <c r="BK207" s="247">
        <f>ROUND(I207*H207,2)</f>
        <v>0</v>
      </c>
      <c r="BL207" s="18" t="s">
        <v>161</v>
      </c>
      <c r="BM207" s="246" t="s">
        <v>2086</v>
      </c>
    </row>
    <row r="208" spans="1:51" s="13" customFormat="1" ht="12">
      <c r="A208" s="13"/>
      <c r="B208" s="248"/>
      <c r="C208" s="249"/>
      <c r="D208" s="250" t="s">
        <v>251</v>
      </c>
      <c r="E208" s="251" t="s">
        <v>417</v>
      </c>
      <c r="F208" s="252" t="s">
        <v>418</v>
      </c>
      <c r="G208" s="249"/>
      <c r="H208" s="253">
        <v>13.41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251</v>
      </c>
      <c r="AU208" s="259" t="s">
        <v>95</v>
      </c>
      <c r="AV208" s="13" t="s">
        <v>95</v>
      </c>
      <c r="AW208" s="13" t="s">
        <v>42</v>
      </c>
      <c r="AX208" s="13" t="s">
        <v>92</v>
      </c>
      <c r="AY208" s="259" t="s">
        <v>244</v>
      </c>
    </row>
    <row r="209" spans="1:65" s="2" customFormat="1" ht="24.15" customHeight="1">
      <c r="A209" s="40"/>
      <c r="B209" s="41"/>
      <c r="C209" s="234" t="s">
        <v>132</v>
      </c>
      <c r="D209" s="234" t="s">
        <v>246</v>
      </c>
      <c r="E209" s="235" t="s">
        <v>420</v>
      </c>
      <c r="F209" s="236" t="s">
        <v>421</v>
      </c>
      <c r="G209" s="237" t="s">
        <v>249</v>
      </c>
      <c r="H209" s="238">
        <v>26.82</v>
      </c>
      <c r="I209" s="239"/>
      <c r="J209" s="240">
        <f>ROUND(I209*H209,2)</f>
        <v>0</v>
      </c>
      <c r="K209" s="241"/>
      <c r="L209" s="46"/>
      <c r="M209" s="242" t="s">
        <v>1</v>
      </c>
      <c r="N209" s="243" t="s">
        <v>50</v>
      </c>
      <c r="O209" s="93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6" t="s">
        <v>161</v>
      </c>
      <c r="AT209" s="246" t="s">
        <v>246</v>
      </c>
      <c r="AU209" s="246" t="s">
        <v>95</v>
      </c>
      <c r="AY209" s="18" t="s">
        <v>244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8" t="s">
        <v>92</v>
      </c>
      <c r="BK209" s="247">
        <f>ROUND(I209*H209,2)</f>
        <v>0</v>
      </c>
      <c r="BL209" s="18" t="s">
        <v>161</v>
      </c>
      <c r="BM209" s="246" t="s">
        <v>2087</v>
      </c>
    </row>
    <row r="210" spans="1:51" s="13" customFormat="1" ht="12">
      <c r="A210" s="13"/>
      <c r="B210" s="248"/>
      <c r="C210" s="249"/>
      <c r="D210" s="250" t="s">
        <v>251</v>
      </c>
      <c r="E210" s="251" t="s">
        <v>1646</v>
      </c>
      <c r="F210" s="252" t="s">
        <v>424</v>
      </c>
      <c r="G210" s="249"/>
      <c r="H210" s="253">
        <v>26.82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251</v>
      </c>
      <c r="AU210" s="259" t="s">
        <v>95</v>
      </c>
      <c r="AV210" s="13" t="s">
        <v>95</v>
      </c>
      <c r="AW210" s="13" t="s">
        <v>42</v>
      </c>
      <c r="AX210" s="13" t="s">
        <v>92</v>
      </c>
      <c r="AY210" s="259" t="s">
        <v>244</v>
      </c>
    </row>
    <row r="211" spans="1:65" s="2" customFormat="1" ht="33" customHeight="1">
      <c r="A211" s="40"/>
      <c r="B211" s="41"/>
      <c r="C211" s="234" t="s">
        <v>385</v>
      </c>
      <c r="D211" s="234" t="s">
        <v>246</v>
      </c>
      <c r="E211" s="235" t="s">
        <v>426</v>
      </c>
      <c r="F211" s="236" t="s">
        <v>427</v>
      </c>
      <c r="G211" s="237" t="s">
        <v>249</v>
      </c>
      <c r="H211" s="238">
        <v>13.41</v>
      </c>
      <c r="I211" s="239"/>
      <c r="J211" s="240">
        <f>ROUND(I211*H211,2)</f>
        <v>0</v>
      </c>
      <c r="K211" s="241"/>
      <c r="L211" s="46"/>
      <c r="M211" s="242" t="s">
        <v>1</v>
      </c>
      <c r="N211" s="243" t="s">
        <v>50</v>
      </c>
      <c r="O211" s="93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6" t="s">
        <v>161</v>
      </c>
      <c r="AT211" s="246" t="s">
        <v>246</v>
      </c>
      <c r="AU211" s="246" t="s">
        <v>95</v>
      </c>
      <c r="AY211" s="18" t="s">
        <v>244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8" t="s">
        <v>92</v>
      </c>
      <c r="BK211" s="247">
        <f>ROUND(I211*H211,2)</f>
        <v>0</v>
      </c>
      <c r="BL211" s="18" t="s">
        <v>161</v>
      </c>
      <c r="BM211" s="246" t="s">
        <v>2088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429</v>
      </c>
      <c r="F212" s="252" t="s">
        <v>152</v>
      </c>
      <c r="G212" s="249"/>
      <c r="H212" s="253">
        <v>13.41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92</v>
      </c>
      <c r="AY212" s="259" t="s">
        <v>244</v>
      </c>
    </row>
    <row r="213" spans="1:65" s="2" customFormat="1" ht="24.15" customHeight="1">
      <c r="A213" s="40"/>
      <c r="B213" s="41"/>
      <c r="C213" s="234" t="s">
        <v>391</v>
      </c>
      <c r="D213" s="234" t="s">
        <v>246</v>
      </c>
      <c r="E213" s="235" t="s">
        <v>431</v>
      </c>
      <c r="F213" s="236" t="s">
        <v>432</v>
      </c>
      <c r="G213" s="237" t="s">
        <v>249</v>
      </c>
      <c r="H213" s="238">
        <v>13.41</v>
      </c>
      <c r="I213" s="239"/>
      <c r="J213" s="240">
        <f>ROUND(I213*H213,2)</f>
        <v>0</v>
      </c>
      <c r="K213" s="241"/>
      <c r="L213" s="46"/>
      <c r="M213" s="242" t="s">
        <v>1</v>
      </c>
      <c r="N213" s="243" t="s">
        <v>50</v>
      </c>
      <c r="O213" s="93"/>
      <c r="P213" s="244">
        <f>O213*H213</f>
        <v>0</v>
      </c>
      <c r="Q213" s="244">
        <v>0.345</v>
      </c>
      <c r="R213" s="244">
        <f>Q213*H213</f>
        <v>4.626449999999999</v>
      </c>
      <c r="S213" s="244">
        <v>0</v>
      </c>
      <c r="T213" s="24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6" t="s">
        <v>161</v>
      </c>
      <c r="AT213" s="246" t="s">
        <v>246</v>
      </c>
      <c r="AU213" s="246" t="s">
        <v>95</v>
      </c>
      <c r="AY213" s="18" t="s">
        <v>244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8" t="s">
        <v>92</v>
      </c>
      <c r="BK213" s="247">
        <f>ROUND(I213*H213,2)</f>
        <v>0</v>
      </c>
      <c r="BL213" s="18" t="s">
        <v>161</v>
      </c>
      <c r="BM213" s="246" t="s">
        <v>2089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1</v>
      </c>
      <c r="F214" s="252" t="s">
        <v>434</v>
      </c>
      <c r="G214" s="249"/>
      <c r="H214" s="253">
        <v>13.41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92</v>
      </c>
      <c r="AY214" s="259" t="s">
        <v>244</v>
      </c>
    </row>
    <row r="215" spans="1:65" s="2" customFormat="1" ht="24.15" customHeight="1">
      <c r="A215" s="40"/>
      <c r="B215" s="41"/>
      <c r="C215" s="234" t="s">
        <v>397</v>
      </c>
      <c r="D215" s="234" t="s">
        <v>246</v>
      </c>
      <c r="E215" s="235" t="s">
        <v>436</v>
      </c>
      <c r="F215" s="236" t="s">
        <v>437</v>
      </c>
      <c r="G215" s="237" t="s">
        <v>249</v>
      </c>
      <c r="H215" s="238">
        <v>13.41</v>
      </c>
      <c r="I215" s="239"/>
      <c r="J215" s="240">
        <f>ROUND(I215*H215,2)</f>
        <v>0</v>
      </c>
      <c r="K215" s="241"/>
      <c r="L215" s="46"/>
      <c r="M215" s="242" t="s">
        <v>1</v>
      </c>
      <c r="N215" s="243" t="s">
        <v>50</v>
      </c>
      <c r="O215" s="93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6" t="s">
        <v>161</v>
      </c>
      <c r="AT215" s="246" t="s">
        <v>246</v>
      </c>
      <c r="AU215" s="246" t="s">
        <v>95</v>
      </c>
      <c r="AY215" s="18" t="s">
        <v>244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8" t="s">
        <v>92</v>
      </c>
      <c r="BK215" s="247">
        <f>ROUND(I215*H215,2)</f>
        <v>0</v>
      </c>
      <c r="BL215" s="18" t="s">
        <v>161</v>
      </c>
      <c r="BM215" s="246" t="s">
        <v>2090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439</v>
      </c>
      <c r="F216" s="252" t="s">
        <v>152</v>
      </c>
      <c r="G216" s="249"/>
      <c r="H216" s="253">
        <v>13.41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92</v>
      </c>
      <c r="AY216" s="259" t="s">
        <v>244</v>
      </c>
    </row>
    <row r="217" spans="1:65" s="2" customFormat="1" ht="33" customHeight="1">
      <c r="A217" s="40"/>
      <c r="B217" s="41"/>
      <c r="C217" s="234" t="s">
        <v>402</v>
      </c>
      <c r="D217" s="234" t="s">
        <v>246</v>
      </c>
      <c r="E217" s="235" t="s">
        <v>1014</v>
      </c>
      <c r="F217" s="236" t="s">
        <v>1015</v>
      </c>
      <c r="G217" s="237" t="s">
        <v>249</v>
      </c>
      <c r="H217" s="238">
        <v>14.58</v>
      </c>
      <c r="I217" s="239"/>
      <c r="J217" s="240">
        <f>ROUND(I217*H217,2)</f>
        <v>0</v>
      </c>
      <c r="K217" s="241"/>
      <c r="L217" s="46"/>
      <c r="M217" s="242" t="s">
        <v>1</v>
      </c>
      <c r="N217" s="243" t="s">
        <v>50</v>
      </c>
      <c r="O217" s="93"/>
      <c r="P217" s="244">
        <f>O217*H217</f>
        <v>0</v>
      </c>
      <c r="Q217" s="244">
        <v>0.101</v>
      </c>
      <c r="R217" s="244">
        <f>Q217*H217</f>
        <v>1.47258</v>
      </c>
      <c r="S217" s="244">
        <v>0</v>
      </c>
      <c r="T217" s="24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6" t="s">
        <v>161</v>
      </c>
      <c r="AT217" s="246" t="s">
        <v>246</v>
      </c>
      <c r="AU217" s="246" t="s">
        <v>95</v>
      </c>
      <c r="AY217" s="18" t="s">
        <v>244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8" t="s">
        <v>92</v>
      </c>
      <c r="BK217" s="247">
        <f>ROUND(I217*H217,2)</f>
        <v>0</v>
      </c>
      <c r="BL217" s="18" t="s">
        <v>161</v>
      </c>
      <c r="BM217" s="246" t="s">
        <v>2091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933</v>
      </c>
      <c r="G218" s="249"/>
      <c r="H218" s="253">
        <v>14.58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92</v>
      </c>
      <c r="AY218" s="259" t="s">
        <v>244</v>
      </c>
    </row>
    <row r="219" spans="1:63" s="12" customFormat="1" ht="22.8" customHeight="1">
      <c r="A219" s="12"/>
      <c r="B219" s="218"/>
      <c r="C219" s="219"/>
      <c r="D219" s="220" t="s">
        <v>84</v>
      </c>
      <c r="E219" s="232" t="s">
        <v>295</v>
      </c>
      <c r="F219" s="232" t="s">
        <v>450</v>
      </c>
      <c r="G219" s="219"/>
      <c r="H219" s="219"/>
      <c r="I219" s="222"/>
      <c r="J219" s="233">
        <f>BK219</f>
        <v>0</v>
      </c>
      <c r="K219" s="219"/>
      <c r="L219" s="224"/>
      <c r="M219" s="225"/>
      <c r="N219" s="226"/>
      <c r="O219" s="226"/>
      <c r="P219" s="227">
        <f>SUM(P220:P235)</f>
        <v>0</v>
      </c>
      <c r="Q219" s="226"/>
      <c r="R219" s="227">
        <f>SUM(R220:R235)</f>
        <v>1.0869199999999999</v>
      </c>
      <c r="S219" s="226"/>
      <c r="T219" s="228">
        <f>SUM(T220:T235)</f>
        <v>6.732989999999999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9" t="s">
        <v>92</v>
      </c>
      <c r="AT219" s="230" t="s">
        <v>84</v>
      </c>
      <c r="AU219" s="230" t="s">
        <v>92</v>
      </c>
      <c r="AY219" s="229" t="s">
        <v>244</v>
      </c>
      <c r="BK219" s="231">
        <f>SUM(BK220:BK235)</f>
        <v>0</v>
      </c>
    </row>
    <row r="220" spans="1:65" s="2" customFormat="1" ht="16.5" customHeight="1">
      <c r="A220" s="40"/>
      <c r="B220" s="41"/>
      <c r="C220" s="234" t="s">
        <v>413</v>
      </c>
      <c r="D220" s="234" t="s">
        <v>246</v>
      </c>
      <c r="E220" s="235" t="s">
        <v>1843</v>
      </c>
      <c r="F220" s="236" t="s">
        <v>1844</v>
      </c>
      <c r="G220" s="237" t="s">
        <v>275</v>
      </c>
      <c r="H220" s="238">
        <v>33</v>
      </c>
      <c r="I220" s="239"/>
      <c r="J220" s="240">
        <f>ROUND(I220*H220,2)</f>
        <v>0</v>
      </c>
      <c r="K220" s="241"/>
      <c r="L220" s="46"/>
      <c r="M220" s="242" t="s">
        <v>1</v>
      </c>
      <c r="N220" s="243" t="s">
        <v>50</v>
      </c>
      <c r="O220" s="93"/>
      <c r="P220" s="244">
        <f>O220*H220</f>
        <v>0</v>
      </c>
      <c r="Q220" s="244">
        <v>0</v>
      </c>
      <c r="R220" s="244">
        <f>Q220*H220</f>
        <v>0</v>
      </c>
      <c r="S220" s="244">
        <v>0.18</v>
      </c>
      <c r="T220" s="245">
        <f>S220*H220</f>
        <v>5.9399999999999995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6" t="s">
        <v>161</v>
      </c>
      <c r="AT220" s="246" t="s">
        <v>246</v>
      </c>
      <c r="AU220" s="246" t="s">
        <v>95</v>
      </c>
      <c r="AY220" s="18" t="s">
        <v>244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8" t="s">
        <v>92</v>
      </c>
      <c r="BK220" s="247">
        <f>ROUND(I220*H220,2)</f>
        <v>0</v>
      </c>
      <c r="BL220" s="18" t="s">
        <v>161</v>
      </c>
      <c r="BM220" s="246" t="s">
        <v>2092</v>
      </c>
    </row>
    <row r="221" spans="1:51" s="13" customFormat="1" ht="12">
      <c r="A221" s="13"/>
      <c r="B221" s="248"/>
      <c r="C221" s="249"/>
      <c r="D221" s="250" t="s">
        <v>251</v>
      </c>
      <c r="E221" s="251" t="s">
        <v>1742</v>
      </c>
      <c r="F221" s="252" t="s">
        <v>1846</v>
      </c>
      <c r="G221" s="249"/>
      <c r="H221" s="253">
        <v>33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251</v>
      </c>
      <c r="AU221" s="259" t="s">
        <v>95</v>
      </c>
      <c r="AV221" s="13" t="s">
        <v>95</v>
      </c>
      <c r="AW221" s="13" t="s">
        <v>42</v>
      </c>
      <c r="AX221" s="13" t="s">
        <v>92</v>
      </c>
      <c r="AY221" s="259" t="s">
        <v>244</v>
      </c>
    </row>
    <row r="222" spans="1:65" s="2" customFormat="1" ht="33" customHeight="1">
      <c r="A222" s="40"/>
      <c r="B222" s="41"/>
      <c r="C222" s="234" t="s">
        <v>419</v>
      </c>
      <c r="D222" s="234" t="s">
        <v>246</v>
      </c>
      <c r="E222" s="235" t="s">
        <v>1855</v>
      </c>
      <c r="F222" s="236" t="s">
        <v>1856</v>
      </c>
      <c r="G222" s="237" t="s">
        <v>275</v>
      </c>
      <c r="H222" s="238">
        <v>33</v>
      </c>
      <c r="I222" s="239"/>
      <c r="J222" s="240">
        <f>ROUND(I222*H222,2)</f>
        <v>0</v>
      </c>
      <c r="K222" s="241"/>
      <c r="L222" s="46"/>
      <c r="M222" s="242" t="s">
        <v>1</v>
      </c>
      <c r="N222" s="243" t="s">
        <v>50</v>
      </c>
      <c r="O222" s="93"/>
      <c r="P222" s="244">
        <f>O222*H222</f>
        <v>0</v>
      </c>
      <c r="Q222" s="244">
        <v>3E-05</v>
      </c>
      <c r="R222" s="244">
        <f>Q222*H222</f>
        <v>0.00099</v>
      </c>
      <c r="S222" s="244">
        <v>0.02403</v>
      </c>
      <c r="T222" s="245">
        <f>S222*H222</f>
        <v>0.79299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6" t="s">
        <v>161</v>
      </c>
      <c r="AT222" s="246" t="s">
        <v>246</v>
      </c>
      <c r="AU222" s="246" t="s">
        <v>95</v>
      </c>
      <c r="AY222" s="18" t="s">
        <v>244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8" t="s">
        <v>92</v>
      </c>
      <c r="BK222" s="247">
        <f>ROUND(I222*H222,2)</f>
        <v>0</v>
      </c>
      <c r="BL222" s="18" t="s">
        <v>161</v>
      </c>
      <c r="BM222" s="246" t="s">
        <v>2093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1743</v>
      </c>
      <c r="F223" s="252" t="s">
        <v>2094</v>
      </c>
      <c r="G223" s="249"/>
      <c r="H223" s="253">
        <v>19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85</v>
      </c>
      <c r="AY223" s="259" t="s">
        <v>244</v>
      </c>
    </row>
    <row r="224" spans="1:51" s="13" customFormat="1" ht="12">
      <c r="A224" s="13"/>
      <c r="B224" s="248"/>
      <c r="C224" s="249"/>
      <c r="D224" s="250" t="s">
        <v>251</v>
      </c>
      <c r="E224" s="251" t="s">
        <v>1</v>
      </c>
      <c r="F224" s="252" t="s">
        <v>1747</v>
      </c>
      <c r="G224" s="249"/>
      <c r="H224" s="253">
        <v>33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251</v>
      </c>
      <c r="AU224" s="259" t="s">
        <v>95</v>
      </c>
      <c r="AV224" s="13" t="s">
        <v>95</v>
      </c>
      <c r="AW224" s="13" t="s">
        <v>42</v>
      </c>
      <c r="AX224" s="13" t="s">
        <v>92</v>
      </c>
      <c r="AY224" s="259" t="s">
        <v>244</v>
      </c>
    </row>
    <row r="225" spans="1:65" s="2" customFormat="1" ht="24.15" customHeight="1">
      <c r="A225" s="40"/>
      <c r="B225" s="41"/>
      <c r="C225" s="292" t="s">
        <v>425</v>
      </c>
      <c r="D225" s="292" t="s">
        <v>375</v>
      </c>
      <c r="E225" s="293" t="s">
        <v>1858</v>
      </c>
      <c r="F225" s="294" t="s">
        <v>1859</v>
      </c>
      <c r="G225" s="295" t="s">
        <v>275</v>
      </c>
      <c r="H225" s="296">
        <v>33</v>
      </c>
      <c r="I225" s="297"/>
      <c r="J225" s="298">
        <f>ROUND(I225*H225,2)</f>
        <v>0</v>
      </c>
      <c r="K225" s="299"/>
      <c r="L225" s="300"/>
      <c r="M225" s="301" t="s">
        <v>1</v>
      </c>
      <c r="N225" s="302" t="s">
        <v>50</v>
      </c>
      <c r="O225" s="93"/>
      <c r="P225" s="244">
        <f>O225*H225</f>
        <v>0</v>
      </c>
      <c r="Q225" s="244">
        <v>0.024</v>
      </c>
      <c r="R225" s="244">
        <f>Q225*H225</f>
        <v>0.792</v>
      </c>
      <c r="S225" s="244">
        <v>0</v>
      </c>
      <c r="T225" s="24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6" t="s">
        <v>295</v>
      </c>
      <c r="AT225" s="246" t="s">
        <v>375</v>
      </c>
      <c r="AU225" s="246" t="s">
        <v>95</v>
      </c>
      <c r="AY225" s="18" t="s">
        <v>244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8" t="s">
        <v>92</v>
      </c>
      <c r="BK225" s="247">
        <f>ROUND(I225*H225,2)</f>
        <v>0</v>
      </c>
      <c r="BL225" s="18" t="s">
        <v>161</v>
      </c>
      <c r="BM225" s="246" t="s">
        <v>2095</v>
      </c>
    </row>
    <row r="226" spans="1:51" s="13" customFormat="1" ht="12">
      <c r="A226" s="13"/>
      <c r="B226" s="248"/>
      <c r="C226" s="249"/>
      <c r="D226" s="250" t="s">
        <v>251</v>
      </c>
      <c r="E226" s="251" t="s">
        <v>1</v>
      </c>
      <c r="F226" s="252" t="s">
        <v>1747</v>
      </c>
      <c r="G226" s="249"/>
      <c r="H226" s="253">
        <v>33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251</v>
      </c>
      <c r="AU226" s="259" t="s">
        <v>95</v>
      </c>
      <c r="AV226" s="13" t="s">
        <v>95</v>
      </c>
      <c r="AW226" s="13" t="s">
        <v>42</v>
      </c>
      <c r="AX226" s="13" t="s">
        <v>92</v>
      </c>
      <c r="AY226" s="259" t="s">
        <v>244</v>
      </c>
    </row>
    <row r="227" spans="1:65" s="2" customFormat="1" ht="24.15" customHeight="1">
      <c r="A227" s="40"/>
      <c r="B227" s="41"/>
      <c r="C227" s="234" t="s">
        <v>430</v>
      </c>
      <c r="D227" s="234" t="s">
        <v>246</v>
      </c>
      <c r="E227" s="235" t="s">
        <v>1867</v>
      </c>
      <c r="F227" s="236" t="s">
        <v>1868</v>
      </c>
      <c r="G227" s="237" t="s">
        <v>467</v>
      </c>
      <c r="H227" s="238">
        <v>28</v>
      </c>
      <c r="I227" s="239"/>
      <c r="J227" s="240">
        <f>ROUND(I227*H227,2)</f>
        <v>0</v>
      </c>
      <c r="K227" s="241"/>
      <c r="L227" s="46"/>
      <c r="M227" s="242" t="s">
        <v>1</v>
      </c>
      <c r="N227" s="243" t="s">
        <v>50</v>
      </c>
      <c r="O227" s="93"/>
      <c r="P227" s="244">
        <f>O227*H227</f>
        <v>0</v>
      </c>
      <c r="Q227" s="244">
        <v>7E-05</v>
      </c>
      <c r="R227" s="244">
        <f>Q227*H227</f>
        <v>0.00196</v>
      </c>
      <c r="S227" s="244">
        <v>0</v>
      </c>
      <c r="T227" s="24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6" t="s">
        <v>161</v>
      </c>
      <c r="AT227" s="246" t="s">
        <v>246</v>
      </c>
      <c r="AU227" s="246" t="s">
        <v>95</v>
      </c>
      <c r="AY227" s="18" t="s">
        <v>244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8" t="s">
        <v>92</v>
      </c>
      <c r="BK227" s="247">
        <f>ROUND(I227*H227,2)</f>
        <v>0</v>
      </c>
      <c r="BL227" s="18" t="s">
        <v>161</v>
      </c>
      <c r="BM227" s="246" t="s">
        <v>2096</v>
      </c>
    </row>
    <row r="228" spans="1:65" s="2" customFormat="1" ht="24.15" customHeight="1">
      <c r="A228" s="40"/>
      <c r="B228" s="41"/>
      <c r="C228" s="292" t="s">
        <v>435</v>
      </c>
      <c r="D228" s="292" t="s">
        <v>375</v>
      </c>
      <c r="E228" s="293" t="s">
        <v>1870</v>
      </c>
      <c r="F228" s="294" t="s">
        <v>1871</v>
      </c>
      <c r="G228" s="295" t="s">
        <v>467</v>
      </c>
      <c r="H228" s="296">
        <v>9</v>
      </c>
      <c r="I228" s="297"/>
      <c r="J228" s="298">
        <f>ROUND(I228*H228,2)</f>
        <v>0</v>
      </c>
      <c r="K228" s="299"/>
      <c r="L228" s="300"/>
      <c r="M228" s="301" t="s">
        <v>1</v>
      </c>
      <c r="N228" s="302" t="s">
        <v>50</v>
      </c>
      <c r="O228" s="93"/>
      <c r="P228" s="244">
        <f>O228*H228</f>
        <v>0</v>
      </c>
      <c r="Q228" s="244">
        <v>0.01</v>
      </c>
      <c r="R228" s="244">
        <f>Q228*H228</f>
        <v>0.09</v>
      </c>
      <c r="S228" s="244">
        <v>0</v>
      </c>
      <c r="T228" s="24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6" t="s">
        <v>295</v>
      </c>
      <c r="AT228" s="246" t="s">
        <v>375</v>
      </c>
      <c r="AU228" s="246" t="s">
        <v>95</v>
      </c>
      <c r="AY228" s="18" t="s">
        <v>244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8" t="s">
        <v>92</v>
      </c>
      <c r="BK228" s="247">
        <f>ROUND(I228*H228,2)</f>
        <v>0</v>
      </c>
      <c r="BL228" s="18" t="s">
        <v>161</v>
      </c>
      <c r="BM228" s="246" t="s">
        <v>2097</v>
      </c>
    </row>
    <row r="229" spans="1:51" s="13" customFormat="1" ht="12">
      <c r="A229" s="13"/>
      <c r="B229" s="248"/>
      <c r="C229" s="249"/>
      <c r="D229" s="250" t="s">
        <v>251</v>
      </c>
      <c r="E229" s="251" t="s">
        <v>1</v>
      </c>
      <c r="F229" s="252" t="s">
        <v>1873</v>
      </c>
      <c r="G229" s="249"/>
      <c r="H229" s="253">
        <v>9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251</v>
      </c>
      <c r="AU229" s="259" t="s">
        <v>95</v>
      </c>
      <c r="AV229" s="13" t="s">
        <v>95</v>
      </c>
      <c r="AW229" s="13" t="s">
        <v>42</v>
      </c>
      <c r="AX229" s="13" t="s">
        <v>92</v>
      </c>
      <c r="AY229" s="259" t="s">
        <v>244</v>
      </c>
    </row>
    <row r="230" spans="1:65" s="2" customFormat="1" ht="24.15" customHeight="1">
      <c r="A230" s="40"/>
      <c r="B230" s="41"/>
      <c r="C230" s="292" t="s">
        <v>440</v>
      </c>
      <c r="D230" s="292" t="s">
        <v>375</v>
      </c>
      <c r="E230" s="293" t="s">
        <v>1874</v>
      </c>
      <c r="F230" s="294" t="s">
        <v>1875</v>
      </c>
      <c r="G230" s="295" t="s">
        <v>467</v>
      </c>
      <c r="H230" s="296">
        <v>10</v>
      </c>
      <c r="I230" s="297"/>
      <c r="J230" s="298">
        <f>ROUND(I230*H230,2)</f>
        <v>0</v>
      </c>
      <c r="K230" s="299"/>
      <c r="L230" s="300"/>
      <c r="M230" s="301" t="s">
        <v>1</v>
      </c>
      <c r="N230" s="302" t="s">
        <v>50</v>
      </c>
      <c r="O230" s="93"/>
      <c r="P230" s="244">
        <f>O230*H230</f>
        <v>0</v>
      </c>
      <c r="Q230" s="244">
        <v>0.01</v>
      </c>
      <c r="R230" s="244">
        <f>Q230*H230</f>
        <v>0.1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295</v>
      </c>
      <c r="AT230" s="246" t="s">
        <v>375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2098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1</v>
      </c>
      <c r="F231" s="252" t="s">
        <v>1877</v>
      </c>
      <c r="G231" s="249"/>
      <c r="H231" s="253">
        <v>10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92</v>
      </c>
      <c r="AY231" s="259" t="s">
        <v>244</v>
      </c>
    </row>
    <row r="232" spans="1:65" s="2" customFormat="1" ht="37.8" customHeight="1">
      <c r="A232" s="40"/>
      <c r="B232" s="41"/>
      <c r="C232" s="292" t="s">
        <v>445</v>
      </c>
      <c r="D232" s="292" t="s">
        <v>375</v>
      </c>
      <c r="E232" s="293" t="s">
        <v>1878</v>
      </c>
      <c r="F232" s="294" t="s">
        <v>1879</v>
      </c>
      <c r="G232" s="295" t="s">
        <v>467</v>
      </c>
      <c r="H232" s="296">
        <v>9</v>
      </c>
      <c r="I232" s="297"/>
      <c r="J232" s="298">
        <f>ROUND(I232*H232,2)</f>
        <v>0</v>
      </c>
      <c r="K232" s="299"/>
      <c r="L232" s="300"/>
      <c r="M232" s="301" t="s">
        <v>1</v>
      </c>
      <c r="N232" s="302" t="s">
        <v>50</v>
      </c>
      <c r="O232" s="93"/>
      <c r="P232" s="244">
        <f>O232*H232</f>
        <v>0</v>
      </c>
      <c r="Q232" s="244">
        <v>0.011</v>
      </c>
      <c r="R232" s="244">
        <f>Q232*H232</f>
        <v>0.09899999999999999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295</v>
      </c>
      <c r="AT232" s="246" t="s">
        <v>375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2099</v>
      </c>
    </row>
    <row r="233" spans="1:51" s="13" customFormat="1" ht="12">
      <c r="A233" s="13"/>
      <c r="B233" s="248"/>
      <c r="C233" s="249"/>
      <c r="D233" s="250" t="s">
        <v>251</v>
      </c>
      <c r="E233" s="251" t="s">
        <v>1</v>
      </c>
      <c r="F233" s="252" t="s">
        <v>1873</v>
      </c>
      <c r="G233" s="249"/>
      <c r="H233" s="253">
        <v>9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251</v>
      </c>
      <c r="AU233" s="259" t="s">
        <v>95</v>
      </c>
      <c r="AV233" s="13" t="s">
        <v>95</v>
      </c>
      <c r="AW233" s="13" t="s">
        <v>42</v>
      </c>
      <c r="AX233" s="13" t="s">
        <v>92</v>
      </c>
      <c r="AY233" s="259" t="s">
        <v>244</v>
      </c>
    </row>
    <row r="234" spans="1:65" s="2" customFormat="1" ht="21.75" customHeight="1">
      <c r="A234" s="40"/>
      <c r="B234" s="41"/>
      <c r="C234" s="234" t="s">
        <v>451</v>
      </c>
      <c r="D234" s="234" t="s">
        <v>246</v>
      </c>
      <c r="E234" s="235" t="s">
        <v>726</v>
      </c>
      <c r="F234" s="236" t="s">
        <v>727</v>
      </c>
      <c r="G234" s="237" t="s">
        <v>275</v>
      </c>
      <c r="H234" s="238">
        <v>33</v>
      </c>
      <c r="I234" s="239"/>
      <c r="J234" s="240">
        <f>ROUND(I234*H234,2)</f>
        <v>0</v>
      </c>
      <c r="K234" s="241"/>
      <c r="L234" s="46"/>
      <c r="M234" s="242" t="s">
        <v>1</v>
      </c>
      <c r="N234" s="243" t="s">
        <v>50</v>
      </c>
      <c r="O234" s="93"/>
      <c r="P234" s="244">
        <f>O234*H234</f>
        <v>0</v>
      </c>
      <c r="Q234" s="244">
        <v>9E-05</v>
      </c>
      <c r="R234" s="244">
        <f>Q234*H234</f>
        <v>0.00297</v>
      </c>
      <c r="S234" s="244">
        <v>0</v>
      </c>
      <c r="T234" s="24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6" t="s">
        <v>161</v>
      </c>
      <c r="AT234" s="246" t="s">
        <v>246</v>
      </c>
      <c r="AU234" s="246" t="s">
        <v>95</v>
      </c>
      <c r="AY234" s="18" t="s">
        <v>244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8" t="s">
        <v>92</v>
      </c>
      <c r="BK234" s="247">
        <f>ROUND(I234*H234,2)</f>
        <v>0</v>
      </c>
      <c r="BL234" s="18" t="s">
        <v>161</v>
      </c>
      <c r="BM234" s="246" t="s">
        <v>2100</v>
      </c>
    </row>
    <row r="235" spans="1:51" s="13" customFormat="1" ht="12">
      <c r="A235" s="13"/>
      <c r="B235" s="248"/>
      <c r="C235" s="249"/>
      <c r="D235" s="250" t="s">
        <v>251</v>
      </c>
      <c r="E235" s="251" t="s">
        <v>1</v>
      </c>
      <c r="F235" s="252" t="s">
        <v>1747</v>
      </c>
      <c r="G235" s="249"/>
      <c r="H235" s="253">
        <v>33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251</v>
      </c>
      <c r="AU235" s="259" t="s">
        <v>95</v>
      </c>
      <c r="AV235" s="13" t="s">
        <v>95</v>
      </c>
      <c r="AW235" s="13" t="s">
        <v>42</v>
      </c>
      <c r="AX235" s="13" t="s">
        <v>92</v>
      </c>
      <c r="AY235" s="259" t="s">
        <v>244</v>
      </c>
    </row>
    <row r="236" spans="1:63" s="12" customFormat="1" ht="22.8" customHeight="1">
      <c r="A236" s="12"/>
      <c r="B236" s="218"/>
      <c r="C236" s="219"/>
      <c r="D236" s="220" t="s">
        <v>84</v>
      </c>
      <c r="E236" s="232" t="s">
        <v>300</v>
      </c>
      <c r="F236" s="232" t="s">
        <v>738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SUM(P237:P244)</f>
        <v>0</v>
      </c>
      <c r="Q236" s="226"/>
      <c r="R236" s="227">
        <f>SUM(R237:R244)</f>
        <v>11.160676</v>
      </c>
      <c r="S236" s="226"/>
      <c r="T236" s="228">
        <f>SUM(T237:T244)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9" t="s">
        <v>92</v>
      </c>
      <c r="AT236" s="230" t="s">
        <v>84</v>
      </c>
      <c r="AU236" s="230" t="s">
        <v>92</v>
      </c>
      <c r="AY236" s="229" t="s">
        <v>244</v>
      </c>
      <c r="BK236" s="231">
        <f>SUM(BK237:BK244)</f>
        <v>0</v>
      </c>
    </row>
    <row r="237" spans="1:65" s="2" customFormat="1" ht="24.15" customHeight="1">
      <c r="A237" s="40"/>
      <c r="B237" s="41"/>
      <c r="C237" s="234" t="s">
        <v>456</v>
      </c>
      <c r="D237" s="234" t="s">
        <v>246</v>
      </c>
      <c r="E237" s="235" t="s">
        <v>1966</v>
      </c>
      <c r="F237" s="236" t="s">
        <v>1967</v>
      </c>
      <c r="G237" s="237" t="s">
        <v>275</v>
      </c>
      <c r="H237" s="238">
        <v>36.1</v>
      </c>
      <c r="I237" s="239"/>
      <c r="J237" s="240">
        <f>ROUND(I237*H237,2)</f>
        <v>0</v>
      </c>
      <c r="K237" s="241"/>
      <c r="L237" s="46"/>
      <c r="M237" s="242" t="s">
        <v>1</v>
      </c>
      <c r="N237" s="243" t="s">
        <v>50</v>
      </c>
      <c r="O237" s="93"/>
      <c r="P237" s="244">
        <f>O237*H237</f>
        <v>0</v>
      </c>
      <c r="Q237" s="244">
        <v>0.16849</v>
      </c>
      <c r="R237" s="244">
        <f>Q237*H237</f>
        <v>6.082489000000001</v>
      </c>
      <c r="S237" s="244">
        <v>0</v>
      </c>
      <c r="T237" s="24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6" t="s">
        <v>161</v>
      </c>
      <c r="AT237" s="246" t="s">
        <v>246</v>
      </c>
      <c r="AU237" s="246" t="s">
        <v>95</v>
      </c>
      <c r="AY237" s="18" t="s">
        <v>244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8" t="s">
        <v>92</v>
      </c>
      <c r="BK237" s="247">
        <f>ROUND(I237*H237,2)</f>
        <v>0</v>
      </c>
      <c r="BL237" s="18" t="s">
        <v>161</v>
      </c>
      <c r="BM237" s="246" t="s">
        <v>2101</v>
      </c>
    </row>
    <row r="238" spans="1:51" s="13" customFormat="1" ht="12">
      <c r="A238" s="13"/>
      <c r="B238" s="248"/>
      <c r="C238" s="249"/>
      <c r="D238" s="250" t="s">
        <v>251</v>
      </c>
      <c r="E238" s="251" t="s">
        <v>1</v>
      </c>
      <c r="F238" s="252" t="s">
        <v>156</v>
      </c>
      <c r="G238" s="249"/>
      <c r="H238" s="253">
        <v>36.1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251</v>
      </c>
      <c r="AU238" s="259" t="s">
        <v>95</v>
      </c>
      <c r="AV238" s="13" t="s">
        <v>95</v>
      </c>
      <c r="AW238" s="13" t="s">
        <v>42</v>
      </c>
      <c r="AX238" s="13" t="s">
        <v>92</v>
      </c>
      <c r="AY238" s="259" t="s">
        <v>244</v>
      </c>
    </row>
    <row r="239" spans="1:65" s="2" customFormat="1" ht="24.15" customHeight="1">
      <c r="A239" s="40"/>
      <c r="B239" s="41"/>
      <c r="C239" s="234" t="s">
        <v>460</v>
      </c>
      <c r="D239" s="234" t="s">
        <v>246</v>
      </c>
      <c r="E239" s="235" t="s">
        <v>740</v>
      </c>
      <c r="F239" s="236" t="s">
        <v>741</v>
      </c>
      <c r="G239" s="237" t="s">
        <v>275</v>
      </c>
      <c r="H239" s="238">
        <v>36.1</v>
      </c>
      <c r="I239" s="239"/>
      <c r="J239" s="240">
        <f>ROUND(I239*H239,2)</f>
        <v>0</v>
      </c>
      <c r="K239" s="241"/>
      <c r="L239" s="46"/>
      <c r="M239" s="242" t="s">
        <v>1</v>
      </c>
      <c r="N239" s="243" t="s">
        <v>50</v>
      </c>
      <c r="O239" s="93"/>
      <c r="P239" s="244">
        <f>O239*H239</f>
        <v>0</v>
      </c>
      <c r="Q239" s="244">
        <v>0.14067</v>
      </c>
      <c r="R239" s="244">
        <f>Q239*H239</f>
        <v>5.078187</v>
      </c>
      <c r="S239" s="244">
        <v>0</v>
      </c>
      <c r="T239" s="24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6" t="s">
        <v>161</v>
      </c>
      <c r="AT239" s="246" t="s">
        <v>246</v>
      </c>
      <c r="AU239" s="246" t="s">
        <v>95</v>
      </c>
      <c r="AY239" s="18" t="s">
        <v>244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8" t="s">
        <v>92</v>
      </c>
      <c r="BK239" s="247">
        <f>ROUND(I239*H239,2)</f>
        <v>0</v>
      </c>
      <c r="BL239" s="18" t="s">
        <v>161</v>
      </c>
      <c r="BM239" s="246" t="s">
        <v>2102</v>
      </c>
    </row>
    <row r="240" spans="1:51" s="13" customFormat="1" ht="12">
      <c r="A240" s="13"/>
      <c r="B240" s="248"/>
      <c r="C240" s="249"/>
      <c r="D240" s="250" t="s">
        <v>251</v>
      </c>
      <c r="E240" s="251" t="s">
        <v>1</v>
      </c>
      <c r="F240" s="252" t="s">
        <v>156</v>
      </c>
      <c r="G240" s="249"/>
      <c r="H240" s="253">
        <v>36.1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251</v>
      </c>
      <c r="AU240" s="259" t="s">
        <v>95</v>
      </c>
      <c r="AV240" s="13" t="s">
        <v>95</v>
      </c>
      <c r="AW240" s="13" t="s">
        <v>42</v>
      </c>
      <c r="AX240" s="13" t="s">
        <v>92</v>
      </c>
      <c r="AY240" s="259" t="s">
        <v>244</v>
      </c>
    </row>
    <row r="241" spans="1:65" s="2" customFormat="1" ht="21.75" customHeight="1">
      <c r="A241" s="40"/>
      <c r="B241" s="41"/>
      <c r="C241" s="234" t="s">
        <v>464</v>
      </c>
      <c r="D241" s="234" t="s">
        <v>246</v>
      </c>
      <c r="E241" s="235" t="s">
        <v>754</v>
      </c>
      <c r="F241" s="236" t="s">
        <v>755</v>
      </c>
      <c r="G241" s="237" t="s">
        <v>275</v>
      </c>
      <c r="H241" s="238">
        <v>36.1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2103</v>
      </c>
    </row>
    <row r="242" spans="1:51" s="13" customFormat="1" ht="12">
      <c r="A242" s="13"/>
      <c r="B242" s="248"/>
      <c r="C242" s="249"/>
      <c r="D242" s="250" t="s">
        <v>251</v>
      </c>
      <c r="E242" s="251" t="s">
        <v>1</v>
      </c>
      <c r="F242" s="252" t="s">
        <v>156</v>
      </c>
      <c r="G242" s="249"/>
      <c r="H242" s="253">
        <v>36.1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251</v>
      </c>
      <c r="AU242" s="259" t="s">
        <v>95</v>
      </c>
      <c r="AV242" s="13" t="s">
        <v>95</v>
      </c>
      <c r="AW242" s="13" t="s">
        <v>42</v>
      </c>
      <c r="AX242" s="13" t="s">
        <v>92</v>
      </c>
      <c r="AY242" s="259" t="s">
        <v>244</v>
      </c>
    </row>
    <row r="243" spans="1:65" s="2" customFormat="1" ht="33" customHeight="1">
      <c r="A243" s="40"/>
      <c r="B243" s="41"/>
      <c r="C243" s="234" t="s">
        <v>470</v>
      </c>
      <c r="D243" s="234" t="s">
        <v>246</v>
      </c>
      <c r="E243" s="235" t="s">
        <v>1029</v>
      </c>
      <c r="F243" s="236" t="s">
        <v>1030</v>
      </c>
      <c r="G243" s="237" t="s">
        <v>249</v>
      </c>
      <c r="H243" s="238">
        <v>14.58</v>
      </c>
      <c r="I243" s="239"/>
      <c r="J243" s="240">
        <f>ROUND(I243*H243,2)</f>
        <v>0</v>
      </c>
      <c r="K243" s="241"/>
      <c r="L243" s="46"/>
      <c r="M243" s="242" t="s">
        <v>1</v>
      </c>
      <c r="N243" s="243" t="s">
        <v>50</v>
      </c>
      <c r="O243" s="93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6" t="s">
        <v>161</v>
      </c>
      <c r="AT243" s="246" t="s">
        <v>246</v>
      </c>
      <c r="AU243" s="246" t="s">
        <v>95</v>
      </c>
      <c r="AY243" s="18" t="s">
        <v>244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8" t="s">
        <v>92</v>
      </c>
      <c r="BK243" s="247">
        <f>ROUND(I243*H243,2)</f>
        <v>0</v>
      </c>
      <c r="BL243" s="18" t="s">
        <v>161</v>
      </c>
      <c r="BM243" s="246" t="s">
        <v>2104</v>
      </c>
    </row>
    <row r="244" spans="1:51" s="13" customFormat="1" ht="12">
      <c r="A244" s="13"/>
      <c r="B244" s="248"/>
      <c r="C244" s="249"/>
      <c r="D244" s="250" t="s">
        <v>251</v>
      </c>
      <c r="E244" s="251" t="s">
        <v>1</v>
      </c>
      <c r="F244" s="252" t="s">
        <v>933</v>
      </c>
      <c r="G244" s="249"/>
      <c r="H244" s="253">
        <v>14.58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251</v>
      </c>
      <c r="AU244" s="259" t="s">
        <v>95</v>
      </c>
      <c r="AV244" s="13" t="s">
        <v>95</v>
      </c>
      <c r="AW244" s="13" t="s">
        <v>42</v>
      </c>
      <c r="AX244" s="13" t="s">
        <v>92</v>
      </c>
      <c r="AY244" s="259" t="s">
        <v>244</v>
      </c>
    </row>
    <row r="245" spans="1:63" s="12" customFormat="1" ht="22.8" customHeight="1">
      <c r="A245" s="12"/>
      <c r="B245" s="218"/>
      <c r="C245" s="219"/>
      <c r="D245" s="220" t="s">
        <v>84</v>
      </c>
      <c r="E245" s="232" t="s">
        <v>801</v>
      </c>
      <c r="F245" s="232" t="s">
        <v>802</v>
      </c>
      <c r="G245" s="219"/>
      <c r="H245" s="219"/>
      <c r="I245" s="222"/>
      <c r="J245" s="233">
        <f>BK245</f>
        <v>0</v>
      </c>
      <c r="K245" s="219"/>
      <c r="L245" s="224"/>
      <c r="M245" s="225"/>
      <c r="N245" s="226"/>
      <c r="O245" s="226"/>
      <c r="P245" s="227">
        <f>SUM(P246:P263)</f>
        <v>0</v>
      </c>
      <c r="Q245" s="226"/>
      <c r="R245" s="227">
        <f>SUM(R246:R263)</f>
        <v>0</v>
      </c>
      <c r="S245" s="226"/>
      <c r="T245" s="228">
        <f>SUM(T246:T263)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9" t="s">
        <v>92</v>
      </c>
      <c r="AT245" s="230" t="s">
        <v>84</v>
      </c>
      <c r="AU245" s="230" t="s">
        <v>92</v>
      </c>
      <c r="AY245" s="229" t="s">
        <v>244</v>
      </c>
      <c r="BK245" s="231">
        <f>SUM(BK246:BK263)</f>
        <v>0</v>
      </c>
    </row>
    <row r="246" spans="1:65" s="2" customFormat="1" ht="21.75" customHeight="1">
      <c r="A246" s="40"/>
      <c r="B246" s="41"/>
      <c r="C246" s="234" t="s">
        <v>474</v>
      </c>
      <c r="D246" s="234" t="s">
        <v>246</v>
      </c>
      <c r="E246" s="235" t="s">
        <v>804</v>
      </c>
      <c r="F246" s="236" t="s">
        <v>805</v>
      </c>
      <c r="G246" s="237" t="s">
        <v>363</v>
      </c>
      <c r="H246" s="238">
        <v>18.207</v>
      </c>
      <c r="I246" s="239"/>
      <c r="J246" s="240">
        <f>ROUND(I246*H246,2)</f>
        <v>0</v>
      </c>
      <c r="K246" s="241"/>
      <c r="L246" s="46"/>
      <c r="M246" s="242" t="s">
        <v>1</v>
      </c>
      <c r="N246" s="243" t="s">
        <v>50</v>
      </c>
      <c r="O246" s="93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6" t="s">
        <v>161</v>
      </c>
      <c r="AT246" s="246" t="s">
        <v>246</v>
      </c>
      <c r="AU246" s="246" t="s">
        <v>95</v>
      </c>
      <c r="AY246" s="18" t="s">
        <v>244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8" t="s">
        <v>92</v>
      </c>
      <c r="BK246" s="247">
        <f>ROUND(I246*H246,2)</f>
        <v>0</v>
      </c>
      <c r="BL246" s="18" t="s">
        <v>161</v>
      </c>
      <c r="BM246" s="246" t="s">
        <v>2105</v>
      </c>
    </row>
    <row r="247" spans="1:51" s="13" customFormat="1" ht="12">
      <c r="A247" s="13"/>
      <c r="B247" s="248"/>
      <c r="C247" s="249"/>
      <c r="D247" s="250" t="s">
        <v>251</v>
      </c>
      <c r="E247" s="251" t="s">
        <v>1584</v>
      </c>
      <c r="F247" s="252" t="s">
        <v>807</v>
      </c>
      <c r="G247" s="249"/>
      <c r="H247" s="253">
        <v>18.207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251</v>
      </c>
      <c r="AU247" s="259" t="s">
        <v>95</v>
      </c>
      <c r="AV247" s="13" t="s">
        <v>95</v>
      </c>
      <c r="AW247" s="13" t="s">
        <v>42</v>
      </c>
      <c r="AX247" s="13" t="s">
        <v>92</v>
      </c>
      <c r="AY247" s="259" t="s">
        <v>244</v>
      </c>
    </row>
    <row r="248" spans="1:65" s="2" customFormat="1" ht="24.15" customHeight="1">
      <c r="A248" s="40"/>
      <c r="B248" s="41"/>
      <c r="C248" s="234" t="s">
        <v>478</v>
      </c>
      <c r="D248" s="234" t="s">
        <v>246</v>
      </c>
      <c r="E248" s="235" t="s">
        <v>809</v>
      </c>
      <c r="F248" s="236" t="s">
        <v>810</v>
      </c>
      <c r="G248" s="237" t="s">
        <v>363</v>
      </c>
      <c r="H248" s="238">
        <v>564.417</v>
      </c>
      <c r="I248" s="239"/>
      <c r="J248" s="240">
        <f>ROUND(I248*H248,2)</f>
        <v>0</v>
      </c>
      <c r="K248" s="241"/>
      <c r="L248" s="46"/>
      <c r="M248" s="242" t="s">
        <v>1</v>
      </c>
      <c r="N248" s="243" t="s">
        <v>50</v>
      </c>
      <c r="O248" s="93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6" t="s">
        <v>161</v>
      </c>
      <c r="AT248" s="246" t="s">
        <v>246</v>
      </c>
      <c r="AU248" s="246" t="s">
        <v>95</v>
      </c>
      <c r="AY248" s="18" t="s">
        <v>244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8" t="s">
        <v>92</v>
      </c>
      <c r="BK248" s="247">
        <f>ROUND(I248*H248,2)</f>
        <v>0</v>
      </c>
      <c r="BL248" s="18" t="s">
        <v>161</v>
      </c>
      <c r="BM248" s="246" t="s">
        <v>2106</v>
      </c>
    </row>
    <row r="249" spans="1:51" s="15" customFormat="1" ht="12">
      <c r="A249" s="15"/>
      <c r="B249" s="271"/>
      <c r="C249" s="272"/>
      <c r="D249" s="250" t="s">
        <v>251</v>
      </c>
      <c r="E249" s="273" t="s">
        <v>1</v>
      </c>
      <c r="F249" s="274" t="s">
        <v>341</v>
      </c>
      <c r="G249" s="272"/>
      <c r="H249" s="273" t="s">
        <v>1</v>
      </c>
      <c r="I249" s="275"/>
      <c r="J249" s="272"/>
      <c r="K249" s="272"/>
      <c r="L249" s="276"/>
      <c r="M249" s="277"/>
      <c r="N249" s="278"/>
      <c r="O249" s="278"/>
      <c r="P249" s="278"/>
      <c r="Q249" s="278"/>
      <c r="R249" s="278"/>
      <c r="S249" s="278"/>
      <c r="T249" s="27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0" t="s">
        <v>251</v>
      </c>
      <c r="AU249" s="280" t="s">
        <v>95</v>
      </c>
      <c r="AV249" s="15" t="s">
        <v>92</v>
      </c>
      <c r="AW249" s="15" t="s">
        <v>42</v>
      </c>
      <c r="AX249" s="15" t="s">
        <v>85</v>
      </c>
      <c r="AY249" s="280" t="s">
        <v>244</v>
      </c>
    </row>
    <row r="250" spans="1:51" s="13" customFormat="1" ht="12">
      <c r="A250" s="13"/>
      <c r="B250" s="248"/>
      <c r="C250" s="249"/>
      <c r="D250" s="250" t="s">
        <v>251</v>
      </c>
      <c r="E250" s="251" t="s">
        <v>1</v>
      </c>
      <c r="F250" s="252" t="s">
        <v>1706</v>
      </c>
      <c r="G250" s="249"/>
      <c r="H250" s="253">
        <v>564.417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251</v>
      </c>
      <c r="AU250" s="259" t="s">
        <v>95</v>
      </c>
      <c r="AV250" s="13" t="s">
        <v>95</v>
      </c>
      <c r="AW250" s="13" t="s">
        <v>42</v>
      </c>
      <c r="AX250" s="13" t="s">
        <v>92</v>
      </c>
      <c r="AY250" s="259" t="s">
        <v>244</v>
      </c>
    </row>
    <row r="251" spans="1:65" s="2" customFormat="1" ht="21.75" customHeight="1">
      <c r="A251" s="40"/>
      <c r="B251" s="41"/>
      <c r="C251" s="234" t="s">
        <v>483</v>
      </c>
      <c r="D251" s="234" t="s">
        <v>246</v>
      </c>
      <c r="E251" s="235" t="s">
        <v>814</v>
      </c>
      <c r="F251" s="236" t="s">
        <v>815</v>
      </c>
      <c r="G251" s="237" t="s">
        <v>363</v>
      </c>
      <c r="H251" s="238">
        <v>5.94</v>
      </c>
      <c r="I251" s="239"/>
      <c r="J251" s="240">
        <f>ROUND(I251*H251,2)</f>
        <v>0</v>
      </c>
      <c r="K251" s="241"/>
      <c r="L251" s="46"/>
      <c r="M251" s="242" t="s">
        <v>1</v>
      </c>
      <c r="N251" s="243" t="s">
        <v>50</v>
      </c>
      <c r="O251" s="93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6" t="s">
        <v>161</v>
      </c>
      <c r="AT251" s="246" t="s">
        <v>246</v>
      </c>
      <c r="AU251" s="246" t="s">
        <v>95</v>
      </c>
      <c r="AY251" s="18" t="s">
        <v>244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8" t="s">
        <v>92</v>
      </c>
      <c r="BK251" s="247">
        <f>ROUND(I251*H251,2)</f>
        <v>0</v>
      </c>
      <c r="BL251" s="18" t="s">
        <v>161</v>
      </c>
      <c r="BM251" s="246" t="s">
        <v>2107</v>
      </c>
    </row>
    <row r="252" spans="1:51" s="13" customFormat="1" ht="12">
      <c r="A252" s="13"/>
      <c r="B252" s="248"/>
      <c r="C252" s="249"/>
      <c r="D252" s="250" t="s">
        <v>251</v>
      </c>
      <c r="E252" s="251" t="s">
        <v>1587</v>
      </c>
      <c r="F252" s="252" t="s">
        <v>1586</v>
      </c>
      <c r="G252" s="249"/>
      <c r="H252" s="253">
        <v>5.94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251</v>
      </c>
      <c r="AU252" s="259" t="s">
        <v>95</v>
      </c>
      <c r="AV252" s="13" t="s">
        <v>95</v>
      </c>
      <c r="AW252" s="13" t="s">
        <v>42</v>
      </c>
      <c r="AX252" s="13" t="s">
        <v>92</v>
      </c>
      <c r="AY252" s="259" t="s">
        <v>244</v>
      </c>
    </row>
    <row r="253" spans="1:65" s="2" customFormat="1" ht="24.15" customHeight="1">
      <c r="A253" s="40"/>
      <c r="B253" s="41"/>
      <c r="C253" s="234" t="s">
        <v>487</v>
      </c>
      <c r="D253" s="234" t="s">
        <v>246</v>
      </c>
      <c r="E253" s="235" t="s">
        <v>818</v>
      </c>
      <c r="F253" s="236" t="s">
        <v>819</v>
      </c>
      <c r="G253" s="237" t="s">
        <v>363</v>
      </c>
      <c r="H253" s="238">
        <v>184.14</v>
      </c>
      <c r="I253" s="239"/>
      <c r="J253" s="240">
        <f>ROUND(I253*H253,2)</f>
        <v>0</v>
      </c>
      <c r="K253" s="241"/>
      <c r="L253" s="46"/>
      <c r="M253" s="242" t="s">
        <v>1</v>
      </c>
      <c r="N253" s="243" t="s">
        <v>50</v>
      </c>
      <c r="O253" s="93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6" t="s">
        <v>161</v>
      </c>
      <c r="AT253" s="246" t="s">
        <v>246</v>
      </c>
      <c r="AU253" s="246" t="s">
        <v>95</v>
      </c>
      <c r="AY253" s="18" t="s">
        <v>244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8" t="s">
        <v>92</v>
      </c>
      <c r="BK253" s="247">
        <f>ROUND(I253*H253,2)</f>
        <v>0</v>
      </c>
      <c r="BL253" s="18" t="s">
        <v>161</v>
      </c>
      <c r="BM253" s="246" t="s">
        <v>2108</v>
      </c>
    </row>
    <row r="254" spans="1:51" s="15" customFormat="1" ht="12">
      <c r="A254" s="15"/>
      <c r="B254" s="271"/>
      <c r="C254" s="272"/>
      <c r="D254" s="250" t="s">
        <v>251</v>
      </c>
      <c r="E254" s="273" t="s">
        <v>1</v>
      </c>
      <c r="F254" s="274" t="s">
        <v>341</v>
      </c>
      <c r="G254" s="272"/>
      <c r="H254" s="273" t="s">
        <v>1</v>
      </c>
      <c r="I254" s="275"/>
      <c r="J254" s="272"/>
      <c r="K254" s="272"/>
      <c r="L254" s="276"/>
      <c r="M254" s="277"/>
      <c r="N254" s="278"/>
      <c r="O254" s="278"/>
      <c r="P254" s="278"/>
      <c r="Q254" s="278"/>
      <c r="R254" s="278"/>
      <c r="S254" s="278"/>
      <c r="T254" s="27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0" t="s">
        <v>251</v>
      </c>
      <c r="AU254" s="280" t="s">
        <v>95</v>
      </c>
      <c r="AV254" s="15" t="s">
        <v>92</v>
      </c>
      <c r="AW254" s="15" t="s">
        <v>42</v>
      </c>
      <c r="AX254" s="15" t="s">
        <v>85</v>
      </c>
      <c r="AY254" s="280" t="s">
        <v>244</v>
      </c>
    </row>
    <row r="255" spans="1:51" s="13" customFormat="1" ht="12">
      <c r="A255" s="13"/>
      <c r="B255" s="248"/>
      <c r="C255" s="249"/>
      <c r="D255" s="250" t="s">
        <v>251</v>
      </c>
      <c r="E255" s="251" t="s">
        <v>1</v>
      </c>
      <c r="F255" s="252" t="s">
        <v>1709</v>
      </c>
      <c r="G255" s="249"/>
      <c r="H255" s="253">
        <v>184.14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251</v>
      </c>
      <c r="AU255" s="259" t="s">
        <v>95</v>
      </c>
      <c r="AV255" s="13" t="s">
        <v>95</v>
      </c>
      <c r="AW255" s="13" t="s">
        <v>42</v>
      </c>
      <c r="AX255" s="13" t="s">
        <v>92</v>
      </c>
      <c r="AY255" s="259" t="s">
        <v>244</v>
      </c>
    </row>
    <row r="256" spans="1:65" s="2" customFormat="1" ht="24.15" customHeight="1">
      <c r="A256" s="40"/>
      <c r="B256" s="41"/>
      <c r="C256" s="234" t="s">
        <v>491</v>
      </c>
      <c r="D256" s="234" t="s">
        <v>246</v>
      </c>
      <c r="E256" s="235" t="s">
        <v>833</v>
      </c>
      <c r="F256" s="236" t="s">
        <v>834</v>
      </c>
      <c r="G256" s="237" t="s">
        <v>363</v>
      </c>
      <c r="H256" s="238">
        <v>5.94</v>
      </c>
      <c r="I256" s="239"/>
      <c r="J256" s="240">
        <f>ROUND(I256*H256,2)</f>
        <v>0</v>
      </c>
      <c r="K256" s="241"/>
      <c r="L256" s="46"/>
      <c r="M256" s="242" t="s">
        <v>1</v>
      </c>
      <c r="N256" s="243" t="s">
        <v>50</v>
      </c>
      <c r="O256" s="93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161</v>
      </c>
      <c r="AT256" s="246" t="s">
        <v>246</v>
      </c>
      <c r="AU256" s="246" t="s">
        <v>95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2109</v>
      </c>
    </row>
    <row r="257" spans="1:51" s="13" customFormat="1" ht="12">
      <c r="A257" s="13"/>
      <c r="B257" s="248"/>
      <c r="C257" s="249"/>
      <c r="D257" s="250" t="s">
        <v>251</v>
      </c>
      <c r="E257" s="251" t="s">
        <v>1</v>
      </c>
      <c r="F257" s="252" t="s">
        <v>1586</v>
      </c>
      <c r="G257" s="249"/>
      <c r="H257" s="253">
        <v>5.94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251</v>
      </c>
      <c r="AU257" s="259" t="s">
        <v>95</v>
      </c>
      <c r="AV257" s="13" t="s">
        <v>95</v>
      </c>
      <c r="AW257" s="13" t="s">
        <v>42</v>
      </c>
      <c r="AX257" s="13" t="s">
        <v>92</v>
      </c>
      <c r="AY257" s="259" t="s">
        <v>244</v>
      </c>
    </row>
    <row r="258" spans="1:65" s="2" customFormat="1" ht="33" customHeight="1">
      <c r="A258" s="40"/>
      <c r="B258" s="41"/>
      <c r="C258" s="234" t="s">
        <v>495</v>
      </c>
      <c r="D258" s="234" t="s">
        <v>246</v>
      </c>
      <c r="E258" s="235" t="s">
        <v>1711</v>
      </c>
      <c r="F258" s="236" t="s">
        <v>1712</v>
      </c>
      <c r="G258" s="237" t="s">
        <v>363</v>
      </c>
      <c r="H258" s="238">
        <v>5.94</v>
      </c>
      <c r="I258" s="239"/>
      <c r="J258" s="240">
        <f>ROUND(I258*H258,2)</f>
        <v>0</v>
      </c>
      <c r="K258" s="241"/>
      <c r="L258" s="46"/>
      <c r="M258" s="242" t="s">
        <v>1</v>
      </c>
      <c r="N258" s="243" t="s">
        <v>50</v>
      </c>
      <c r="O258" s="93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161</v>
      </c>
      <c r="AT258" s="246" t="s">
        <v>246</v>
      </c>
      <c r="AU258" s="246" t="s">
        <v>95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2110</v>
      </c>
    </row>
    <row r="259" spans="1:51" s="13" customFormat="1" ht="12">
      <c r="A259" s="13"/>
      <c r="B259" s="248"/>
      <c r="C259" s="249"/>
      <c r="D259" s="250" t="s">
        <v>251</v>
      </c>
      <c r="E259" s="251" t="s">
        <v>1586</v>
      </c>
      <c r="F259" s="252" t="s">
        <v>2111</v>
      </c>
      <c r="G259" s="249"/>
      <c r="H259" s="253">
        <v>5.94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251</v>
      </c>
      <c r="AU259" s="259" t="s">
        <v>95</v>
      </c>
      <c r="AV259" s="13" t="s">
        <v>95</v>
      </c>
      <c r="AW259" s="13" t="s">
        <v>42</v>
      </c>
      <c r="AX259" s="13" t="s">
        <v>92</v>
      </c>
      <c r="AY259" s="259" t="s">
        <v>244</v>
      </c>
    </row>
    <row r="260" spans="1:65" s="2" customFormat="1" ht="33" customHeight="1">
      <c r="A260" s="40"/>
      <c r="B260" s="41"/>
      <c r="C260" s="234" t="s">
        <v>499</v>
      </c>
      <c r="D260" s="234" t="s">
        <v>246</v>
      </c>
      <c r="E260" s="235" t="s">
        <v>847</v>
      </c>
      <c r="F260" s="236" t="s">
        <v>848</v>
      </c>
      <c r="G260" s="237" t="s">
        <v>363</v>
      </c>
      <c r="H260" s="238">
        <v>6.035</v>
      </c>
      <c r="I260" s="239"/>
      <c r="J260" s="240">
        <f>ROUND(I260*H260,2)</f>
        <v>0</v>
      </c>
      <c r="K260" s="241"/>
      <c r="L260" s="46"/>
      <c r="M260" s="242" t="s">
        <v>1</v>
      </c>
      <c r="N260" s="243" t="s">
        <v>50</v>
      </c>
      <c r="O260" s="93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6" t="s">
        <v>161</v>
      </c>
      <c r="AT260" s="246" t="s">
        <v>246</v>
      </c>
      <c r="AU260" s="246" t="s">
        <v>95</v>
      </c>
      <c r="AY260" s="18" t="s">
        <v>244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8" t="s">
        <v>92</v>
      </c>
      <c r="BK260" s="247">
        <f>ROUND(I260*H260,2)</f>
        <v>0</v>
      </c>
      <c r="BL260" s="18" t="s">
        <v>161</v>
      </c>
      <c r="BM260" s="246" t="s">
        <v>2112</v>
      </c>
    </row>
    <row r="261" spans="1:51" s="13" customFormat="1" ht="12">
      <c r="A261" s="13"/>
      <c r="B261" s="248"/>
      <c r="C261" s="249"/>
      <c r="D261" s="250" t="s">
        <v>251</v>
      </c>
      <c r="E261" s="251" t="s">
        <v>187</v>
      </c>
      <c r="F261" s="252" t="s">
        <v>2113</v>
      </c>
      <c r="G261" s="249"/>
      <c r="H261" s="253">
        <v>6.035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251</v>
      </c>
      <c r="AU261" s="259" t="s">
        <v>95</v>
      </c>
      <c r="AV261" s="13" t="s">
        <v>95</v>
      </c>
      <c r="AW261" s="13" t="s">
        <v>42</v>
      </c>
      <c r="AX261" s="13" t="s">
        <v>92</v>
      </c>
      <c r="AY261" s="259" t="s">
        <v>244</v>
      </c>
    </row>
    <row r="262" spans="1:65" s="2" customFormat="1" ht="24.15" customHeight="1">
      <c r="A262" s="40"/>
      <c r="B262" s="41"/>
      <c r="C262" s="234" t="s">
        <v>503</v>
      </c>
      <c r="D262" s="234" t="s">
        <v>246</v>
      </c>
      <c r="E262" s="235" t="s">
        <v>852</v>
      </c>
      <c r="F262" s="236" t="s">
        <v>362</v>
      </c>
      <c r="G262" s="237" t="s">
        <v>363</v>
      </c>
      <c r="H262" s="238">
        <v>12.172</v>
      </c>
      <c r="I262" s="239"/>
      <c r="J262" s="240">
        <f>ROUND(I262*H262,2)</f>
        <v>0</v>
      </c>
      <c r="K262" s="241"/>
      <c r="L262" s="46"/>
      <c r="M262" s="242" t="s">
        <v>1</v>
      </c>
      <c r="N262" s="243" t="s">
        <v>50</v>
      </c>
      <c r="O262" s="93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6" t="s">
        <v>161</v>
      </c>
      <c r="AT262" s="246" t="s">
        <v>246</v>
      </c>
      <c r="AU262" s="246" t="s">
        <v>95</v>
      </c>
      <c r="AY262" s="18" t="s">
        <v>244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8" t="s">
        <v>92</v>
      </c>
      <c r="BK262" s="247">
        <f>ROUND(I262*H262,2)</f>
        <v>0</v>
      </c>
      <c r="BL262" s="18" t="s">
        <v>161</v>
      </c>
      <c r="BM262" s="246" t="s">
        <v>2114</v>
      </c>
    </row>
    <row r="263" spans="1:51" s="13" customFormat="1" ht="12">
      <c r="A263" s="13"/>
      <c r="B263" s="248"/>
      <c r="C263" s="249"/>
      <c r="D263" s="250" t="s">
        <v>251</v>
      </c>
      <c r="E263" s="251" t="s">
        <v>185</v>
      </c>
      <c r="F263" s="252" t="s">
        <v>2115</v>
      </c>
      <c r="G263" s="249"/>
      <c r="H263" s="253">
        <v>12.172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251</v>
      </c>
      <c r="AU263" s="259" t="s">
        <v>95</v>
      </c>
      <c r="AV263" s="13" t="s">
        <v>95</v>
      </c>
      <c r="AW263" s="13" t="s">
        <v>42</v>
      </c>
      <c r="AX263" s="13" t="s">
        <v>92</v>
      </c>
      <c r="AY263" s="259" t="s">
        <v>244</v>
      </c>
    </row>
    <row r="264" spans="1:63" s="12" customFormat="1" ht="22.8" customHeight="1">
      <c r="A264" s="12"/>
      <c r="B264" s="218"/>
      <c r="C264" s="219"/>
      <c r="D264" s="220" t="s">
        <v>84</v>
      </c>
      <c r="E264" s="232" t="s">
        <v>855</v>
      </c>
      <c r="F264" s="232" t="s">
        <v>856</v>
      </c>
      <c r="G264" s="219"/>
      <c r="H264" s="219"/>
      <c r="I264" s="222"/>
      <c r="J264" s="233">
        <f>BK264</f>
        <v>0</v>
      </c>
      <c r="K264" s="219"/>
      <c r="L264" s="224"/>
      <c r="M264" s="225"/>
      <c r="N264" s="226"/>
      <c r="O264" s="226"/>
      <c r="P264" s="227">
        <f>SUM(P265:P268)</f>
        <v>0</v>
      </c>
      <c r="Q264" s="226"/>
      <c r="R264" s="227">
        <f>SUM(R265:R268)</f>
        <v>0</v>
      </c>
      <c r="S264" s="226"/>
      <c r="T264" s="228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9" t="s">
        <v>92</v>
      </c>
      <c r="AT264" s="230" t="s">
        <v>84</v>
      </c>
      <c r="AU264" s="230" t="s">
        <v>92</v>
      </c>
      <c r="AY264" s="229" t="s">
        <v>244</v>
      </c>
      <c r="BK264" s="231">
        <f>SUM(BK265:BK268)</f>
        <v>0</v>
      </c>
    </row>
    <row r="265" spans="1:65" s="2" customFormat="1" ht="24.15" customHeight="1">
      <c r="A265" s="40"/>
      <c r="B265" s="41"/>
      <c r="C265" s="234" t="s">
        <v>507</v>
      </c>
      <c r="D265" s="234" t="s">
        <v>246</v>
      </c>
      <c r="E265" s="235" t="s">
        <v>1718</v>
      </c>
      <c r="F265" s="236" t="s">
        <v>1719</v>
      </c>
      <c r="G265" s="237" t="s">
        <v>363</v>
      </c>
      <c r="H265" s="238">
        <v>1.087</v>
      </c>
      <c r="I265" s="239"/>
      <c r="J265" s="240">
        <f>ROUND(I265*H265,2)</f>
        <v>0</v>
      </c>
      <c r="K265" s="241"/>
      <c r="L265" s="46"/>
      <c r="M265" s="242" t="s">
        <v>1</v>
      </c>
      <c r="N265" s="243" t="s">
        <v>50</v>
      </c>
      <c r="O265" s="93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6" t="s">
        <v>161</v>
      </c>
      <c r="AT265" s="246" t="s">
        <v>246</v>
      </c>
      <c r="AU265" s="246" t="s">
        <v>95</v>
      </c>
      <c r="AY265" s="18" t="s">
        <v>244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8" t="s">
        <v>92</v>
      </c>
      <c r="BK265" s="247">
        <f>ROUND(I265*H265,2)</f>
        <v>0</v>
      </c>
      <c r="BL265" s="18" t="s">
        <v>161</v>
      </c>
      <c r="BM265" s="246" t="s">
        <v>2116</v>
      </c>
    </row>
    <row r="266" spans="1:51" s="13" customFormat="1" ht="12">
      <c r="A266" s="13"/>
      <c r="B266" s="248"/>
      <c r="C266" s="249"/>
      <c r="D266" s="250" t="s">
        <v>251</v>
      </c>
      <c r="E266" s="251" t="s">
        <v>202</v>
      </c>
      <c r="F266" s="252" t="s">
        <v>2117</v>
      </c>
      <c r="G266" s="249"/>
      <c r="H266" s="253">
        <v>1.087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251</v>
      </c>
      <c r="AU266" s="259" t="s">
        <v>95</v>
      </c>
      <c r="AV266" s="13" t="s">
        <v>95</v>
      </c>
      <c r="AW266" s="13" t="s">
        <v>42</v>
      </c>
      <c r="AX266" s="13" t="s">
        <v>92</v>
      </c>
      <c r="AY266" s="259" t="s">
        <v>244</v>
      </c>
    </row>
    <row r="267" spans="1:65" s="2" customFormat="1" ht="33" customHeight="1">
      <c r="A267" s="40"/>
      <c r="B267" s="41"/>
      <c r="C267" s="234" t="s">
        <v>511</v>
      </c>
      <c r="D267" s="234" t="s">
        <v>246</v>
      </c>
      <c r="E267" s="235" t="s">
        <v>1722</v>
      </c>
      <c r="F267" s="236" t="s">
        <v>1723</v>
      </c>
      <c r="G267" s="237" t="s">
        <v>363</v>
      </c>
      <c r="H267" s="238">
        <v>1.087</v>
      </c>
      <c r="I267" s="239"/>
      <c r="J267" s="240">
        <f>ROUND(I267*H267,2)</f>
        <v>0</v>
      </c>
      <c r="K267" s="241"/>
      <c r="L267" s="46"/>
      <c r="M267" s="242" t="s">
        <v>1</v>
      </c>
      <c r="N267" s="243" t="s">
        <v>50</v>
      </c>
      <c r="O267" s="93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6" t="s">
        <v>161</v>
      </c>
      <c r="AT267" s="246" t="s">
        <v>246</v>
      </c>
      <c r="AU267" s="246" t="s">
        <v>95</v>
      </c>
      <c r="AY267" s="18" t="s">
        <v>244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8" t="s">
        <v>92</v>
      </c>
      <c r="BK267" s="247">
        <f>ROUND(I267*H267,2)</f>
        <v>0</v>
      </c>
      <c r="BL267" s="18" t="s">
        <v>161</v>
      </c>
      <c r="BM267" s="246" t="s">
        <v>2118</v>
      </c>
    </row>
    <row r="268" spans="1:51" s="13" customFormat="1" ht="12">
      <c r="A268" s="13"/>
      <c r="B268" s="248"/>
      <c r="C268" s="249"/>
      <c r="D268" s="250" t="s">
        <v>251</v>
      </c>
      <c r="E268" s="251" t="s">
        <v>1</v>
      </c>
      <c r="F268" s="252" t="s">
        <v>202</v>
      </c>
      <c r="G268" s="249"/>
      <c r="H268" s="253">
        <v>1.087</v>
      </c>
      <c r="I268" s="254"/>
      <c r="J268" s="249"/>
      <c r="K268" s="249"/>
      <c r="L268" s="255"/>
      <c r="M268" s="308"/>
      <c r="N268" s="309"/>
      <c r="O268" s="309"/>
      <c r="P268" s="309"/>
      <c r="Q268" s="309"/>
      <c r="R268" s="309"/>
      <c r="S268" s="309"/>
      <c r="T268" s="31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251</v>
      </c>
      <c r="AU268" s="259" t="s">
        <v>95</v>
      </c>
      <c r="AV268" s="13" t="s">
        <v>95</v>
      </c>
      <c r="AW268" s="13" t="s">
        <v>42</v>
      </c>
      <c r="AX268" s="13" t="s">
        <v>92</v>
      </c>
      <c r="AY268" s="259" t="s">
        <v>244</v>
      </c>
    </row>
    <row r="269" spans="1:31" s="2" customFormat="1" ht="6.95" customHeight="1">
      <c r="A269" s="40"/>
      <c r="B269" s="68"/>
      <c r="C269" s="69"/>
      <c r="D269" s="69"/>
      <c r="E269" s="69"/>
      <c r="F269" s="69"/>
      <c r="G269" s="69"/>
      <c r="H269" s="69"/>
      <c r="I269" s="69"/>
      <c r="J269" s="69"/>
      <c r="K269" s="69"/>
      <c r="L269" s="46"/>
      <c r="M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</row>
  </sheetData>
  <sheetProtection password="CC35" sheet="1" objects="1" scenarios="1" formatColumns="0" formatRows="0" autoFilter="0"/>
  <autoFilter ref="C127:K2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50"/>
      <c r="C3" s="151"/>
      <c r="D3" s="151"/>
      <c r="E3" s="151"/>
      <c r="F3" s="151"/>
      <c r="G3" s="151"/>
      <c r="H3" s="21"/>
    </row>
    <row r="4" spans="2:8" s="1" customFormat="1" ht="24.95" customHeight="1">
      <c r="B4" s="21"/>
      <c r="C4" s="152" t="s">
        <v>2119</v>
      </c>
      <c r="H4" s="21"/>
    </row>
    <row r="5" spans="2:8" s="1" customFormat="1" ht="12" customHeight="1">
      <c r="B5" s="21"/>
      <c r="C5" s="158" t="s">
        <v>13</v>
      </c>
      <c r="D5" s="162" t="s">
        <v>14</v>
      </c>
      <c r="E5" s="1"/>
      <c r="F5" s="1"/>
      <c r="H5" s="21"/>
    </row>
    <row r="6" spans="2:8" s="1" customFormat="1" ht="36.95" customHeight="1">
      <c r="B6" s="21"/>
      <c r="C6" s="312" t="s">
        <v>16</v>
      </c>
      <c r="D6" s="313" t="s">
        <v>17</v>
      </c>
      <c r="E6" s="1"/>
      <c r="F6" s="1"/>
      <c r="H6" s="21"/>
    </row>
    <row r="7" spans="2:8" s="1" customFormat="1" ht="16.5" customHeight="1">
      <c r="B7" s="21"/>
      <c r="C7" s="154" t="s">
        <v>24</v>
      </c>
      <c r="D7" s="157" t="str">
        <f>'Rekapitulace stavby'!AN8</f>
        <v>27. 11. 2023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206"/>
      <c r="B9" s="314"/>
      <c r="C9" s="315" t="s">
        <v>66</v>
      </c>
      <c r="D9" s="316" t="s">
        <v>67</v>
      </c>
      <c r="E9" s="316" t="s">
        <v>231</v>
      </c>
      <c r="F9" s="317" t="s">
        <v>2120</v>
      </c>
      <c r="G9" s="206"/>
      <c r="H9" s="314"/>
    </row>
    <row r="10" spans="1:8" s="2" customFormat="1" ht="26.4" customHeight="1">
      <c r="A10" s="40"/>
      <c r="B10" s="46"/>
      <c r="C10" s="318" t="s">
        <v>2121</v>
      </c>
      <c r="D10" s="318" t="s">
        <v>90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9" t="s">
        <v>449</v>
      </c>
      <c r="D11" s="320" t="s">
        <v>1</v>
      </c>
      <c r="E11" s="321" t="s">
        <v>1</v>
      </c>
      <c r="F11" s="322">
        <v>1355</v>
      </c>
      <c r="G11" s="40"/>
      <c r="H11" s="46"/>
    </row>
    <row r="12" spans="1:8" s="2" customFormat="1" ht="16.8" customHeight="1">
      <c r="A12" s="40"/>
      <c r="B12" s="46"/>
      <c r="C12" s="323" t="s">
        <v>449</v>
      </c>
      <c r="D12" s="323" t="s">
        <v>181</v>
      </c>
      <c r="E12" s="18" t="s">
        <v>1</v>
      </c>
      <c r="F12" s="324">
        <v>1355</v>
      </c>
      <c r="G12" s="40"/>
      <c r="H12" s="46"/>
    </row>
    <row r="13" spans="1:8" s="2" customFormat="1" ht="16.8" customHeight="1">
      <c r="A13" s="40"/>
      <c r="B13" s="46"/>
      <c r="C13" s="319" t="s">
        <v>429</v>
      </c>
      <c r="D13" s="320" t="s">
        <v>1</v>
      </c>
      <c r="E13" s="321" t="s">
        <v>1</v>
      </c>
      <c r="F13" s="322">
        <v>361.57</v>
      </c>
      <c r="G13" s="40"/>
      <c r="H13" s="46"/>
    </row>
    <row r="14" spans="1:8" s="2" customFormat="1" ht="16.8" customHeight="1">
      <c r="A14" s="40"/>
      <c r="B14" s="46"/>
      <c r="C14" s="323" t="s">
        <v>429</v>
      </c>
      <c r="D14" s="323" t="s">
        <v>152</v>
      </c>
      <c r="E14" s="18" t="s">
        <v>1</v>
      </c>
      <c r="F14" s="324">
        <v>361.57</v>
      </c>
      <c r="G14" s="40"/>
      <c r="H14" s="46"/>
    </row>
    <row r="15" spans="1:8" s="2" customFormat="1" ht="16.8" customHeight="1">
      <c r="A15" s="40"/>
      <c r="B15" s="46"/>
      <c r="C15" s="319" t="s">
        <v>193</v>
      </c>
      <c r="D15" s="320" t="s">
        <v>1</v>
      </c>
      <c r="E15" s="321" t="s">
        <v>1</v>
      </c>
      <c r="F15" s="322">
        <v>2.137</v>
      </c>
      <c r="G15" s="40"/>
      <c r="H15" s="46"/>
    </row>
    <row r="16" spans="1:8" s="2" customFormat="1" ht="16.8" customHeight="1">
      <c r="A16" s="40"/>
      <c r="B16" s="46"/>
      <c r="C16" s="323" t="s">
        <v>325</v>
      </c>
      <c r="D16" s="323" t="s">
        <v>326</v>
      </c>
      <c r="E16" s="18" t="s">
        <v>1</v>
      </c>
      <c r="F16" s="324">
        <v>1.954</v>
      </c>
      <c r="G16" s="40"/>
      <c r="H16" s="46"/>
    </row>
    <row r="17" spans="1:8" s="2" customFormat="1" ht="16.8" customHeight="1">
      <c r="A17" s="40"/>
      <c r="B17" s="46"/>
      <c r="C17" s="323" t="s">
        <v>327</v>
      </c>
      <c r="D17" s="323" t="s">
        <v>328</v>
      </c>
      <c r="E17" s="18" t="s">
        <v>1</v>
      </c>
      <c r="F17" s="324">
        <v>0.183</v>
      </c>
      <c r="G17" s="40"/>
      <c r="H17" s="46"/>
    </row>
    <row r="18" spans="1:8" s="2" customFormat="1" ht="16.8" customHeight="1">
      <c r="A18" s="40"/>
      <c r="B18" s="46"/>
      <c r="C18" s="323" t="s">
        <v>193</v>
      </c>
      <c r="D18" s="323" t="s">
        <v>320</v>
      </c>
      <c r="E18" s="18" t="s">
        <v>1</v>
      </c>
      <c r="F18" s="324">
        <v>2.137</v>
      </c>
      <c r="G18" s="40"/>
      <c r="H18" s="46"/>
    </row>
    <row r="19" spans="1:8" s="2" customFormat="1" ht="16.8" customHeight="1">
      <c r="A19" s="40"/>
      <c r="B19" s="46"/>
      <c r="C19" s="325" t="s">
        <v>2122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23" t="s">
        <v>322</v>
      </c>
      <c r="D20" s="323" t="s">
        <v>323</v>
      </c>
      <c r="E20" s="18" t="s">
        <v>303</v>
      </c>
      <c r="F20" s="324">
        <v>2.137</v>
      </c>
      <c r="G20" s="40"/>
      <c r="H20" s="46"/>
    </row>
    <row r="21" spans="1:8" s="2" customFormat="1" ht="12">
      <c r="A21" s="40"/>
      <c r="B21" s="46"/>
      <c r="C21" s="323" t="s">
        <v>842</v>
      </c>
      <c r="D21" s="323" t="s">
        <v>843</v>
      </c>
      <c r="E21" s="18" t="s">
        <v>363</v>
      </c>
      <c r="F21" s="324">
        <v>4.274</v>
      </c>
      <c r="G21" s="40"/>
      <c r="H21" s="46"/>
    </row>
    <row r="22" spans="1:8" s="2" customFormat="1" ht="16.8" customHeight="1">
      <c r="A22" s="40"/>
      <c r="B22" s="46"/>
      <c r="C22" s="319" t="s">
        <v>204</v>
      </c>
      <c r="D22" s="320" t="s">
        <v>1</v>
      </c>
      <c r="E22" s="321" t="s">
        <v>1</v>
      </c>
      <c r="F22" s="322">
        <v>1</v>
      </c>
      <c r="G22" s="40"/>
      <c r="H22" s="46"/>
    </row>
    <row r="23" spans="1:8" s="2" customFormat="1" ht="16.8" customHeight="1">
      <c r="A23" s="40"/>
      <c r="B23" s="46"/>
      <c r="C23" s="323" t="s">
        <v>204</v>
      </c>
      <c r="D23" s="323" t="s">
        <v>92</v>
      </c>
      <c r="E23" s="18" t="s">
        <v>1</v>
      </c>
      <c r="F23" s="324">
        <v>1</v>
      </c>
      <c r="G23" s="40"/>
      <c r="H23" s="46"/>
    </row>
    <row r="24" spans="1:8" s="2" customFormat="1" ht="16.8" customHeight="1">
      <c r="A24" s="40"/>
      <c r="B24" s="46"/>
      <c r="C24" s="325" t="s">
        <v>2122</v>
      </c>
      <c r="D24" s="40"/>
      <c r="E24" s="40"/>
      <c r="F24" s="40"/>
      <c r="G24" s="40"/>
      <c r="H24" s="46"/>
    </row>
    <row r="25" spans="1:8" s="2" customFormat="1" ht="16.8" customHeight="1">
      <c r="A25" s="40"/>
      <c r="B25" s="46"/>
      <c r="C25" s="323" t="s">
        <v>697</v>
      </c>
      <c r="D25" s="323" t="s">
        <v>698</v>
      </c>
      <c r="E25" s="18" t="s">
        <v>467</v>
      </c>
      <c r="F25" s="324">
        <v>1</v>
      </c>
      <c r="G25" s="40"/>
      <c r="H25" s="46"/>
    </row>
    <row r="26" spans="1:8" s="2" customFormat="1" ht="16.8" customHeight="1">
      <c r="A26" s="40"/>
      <c r="B26" s="46"/>
      <c r="C26" s="323" t="s">
        <v>837</v>
      </c>
      <c r="D26" s="323" t="s">
        <v>838</v>
      </c>
      <c r="E26" s="18" t="s">
        <v>363</v>
      </c>
      <c r="F26" s="324">
        <v>6.33</v>
      </c>
      <c r="G26" s="40"/>
      <c r="H26" s="46"/>
    </row>
    <row r="27" spans="1:8" s="2" customFormat="1" ht="16.8" customHeight="1">
      <c r="A27" s="40"/>
      <c r="B27" s="46"/>
      <c r="C27" s="319" t="s">
        <v>205</v>
      </c>
      <c r="D27" s="320" t="s">
        <v>1</v>
      </c>
      <c r="E27" s="321" t="s">
        <v>1</v>
      </c>
      <c r="F27" s="322">
        <v>139.99</v>
      </c>
      <c r="G27" s="40"/>
      <c r="H27" s="46"/>
    </row>
    <row r="28" spans="1:8" s="2" customFormat="1" ht="16.8" customHeight="1">
      <c r="A28" s="40"/>
      <c r="B28" s="46"/>
      <c r="C28" s="323" t="s">
        <v>205</v>
      </c>
      <c r="D28" s="323" t="s">
        <v>455</v>
      </c>
      <c r="E28" s="18" t="s">
        <v>1</v>
      </c>
      <c r="F28" s="324">
        <v>139.99</v>
      </c>
      <c r="G28" s="40"/>
      <c r="H28" s="46"/>
    </row>
    <row r="29" spans="1:8" s="2" customFormat="1" ht="16.8" customHeight="1">
      <c r="A29" s="40"/>
      <c r="B29" s="46"/>
      <c r="C29" s="325" t="s">
        <v>2122</v>
      </c>
      <c r="D29" s="40"/>
      <c r="E29" s="40"/>
      <c r="F29" s="40"/>
      <c r="G29" s="40"/>
      <c r="H29" s="46"/>
    </row>
    <row r="30" spans="1:8" s="2" customFormat="1" ht="16.8" customHeight="1">
      <c r="A30" s="40"/>
      <c r="B30" s="46"/>
      <c r="C30" s="323" t="s">
        <v>452</v>
      </c>
      <c r="D30" s="323" t="s">
        <v>453</v>
      </c>
      <c r="E30" s="18" t="s">
        <v>275</v>
      </c>
      <c r="F30" s="324">
        <v>139.99</v>
      </c>
      <c r="G30" s="40"/>
      <c r="H30" s="46"/>
    </row>
    <row r="31" spans="1:8" s="2" customFormat="1" ht="16.8" customHeight="1">
      <c r="A31" s="40"/>
      <c r="B31" s="46"/>
      <c r="C31" s="323" t="s">
        <v>837</v>
      </c>
      <c r="D31" s="323" t="s">
        <v>838</v>
      </c>
      <c r="E31" s="18" t="s">
        <v>363</v>
      </c>
      <c r="F31" s="324">
        <v>6.33</v>
      </c>
      <c r="G31" s="40"/>
      <c r="H31" s="46"/>
    </row>
    <row r="32" spans="1:8" s="2" customFormat="1" ht="16.8" customHeight="1">
      <c r="A32" s="40"/>
      <c r="B32" s="46"/>
      <c r="C32" s="319" t="s">
        <v>208</v>
      </c>
      <c r="D32" s="320" t="s">
        <v>1</v>
      </c>
      <c r="E32" s="321" t="s">
        <v>1</v>
      </c>
      <c r="F32" s="322">
        <v>1</v>
      </c>
      <c r="G32" s="40"/>
      <c r="H32" s="46"/>
    </row>
    <row r="33" spans="1:8" s="2" customFormat="1" ht="16.8" customHeight="1">
      <c r="A33" s="40"/>
      <c r="B33" s="46"/>
      <c r="C33" s="323" t="s">
        <v>208</v>
      </c>
      <c r="D33" s="323" t="s">
        <v>92</v>
      </c>
      <c r="E33" s="18" t="s">
        <v>1</v>
      </c>
      <c r="F33" s="324">
        <v>1</v>
      </c>
      <c r="G33" s="40"/>
      <c r="H33" s="46"/>
    </row>
    <row r="34" spans="1:8" s="2" customFormat="1" ht="16.8" customHeight="1">
      <c r="A34" s="40"/>
      <c r="B34" s="46"/>
      <c r="C34" s="325" t="s">
        <v>2122</v>
      </c>
      <c r="D34" s="40"/>
      <c r="E34" s="40"/>
      <c r="F34" s="40"/>
      <c r="G34" s="40"/>
      <c r="H34" s="46"/>
    </row>
    <row r="35" spans="1:8" s="2" customFormat="1" ht="16.8" customHeight="1">
      <c r="A35" s="40"/>
      <c r="B35" s="46"/>
      <c r="C35" s="323" t="s">
        <v>638</v>
      </c>
      <c r="D35" s="323" t="s">
        <v>639</v>
      </c>
      <c r="E35" s="18" t="s">
        <v>467</v>
      </c>
      <c r="F35" s="324">
        <v>1</v>
      </c>
      <c r="G35" s="40"/>
      <c r="H35" s="46"/>
    </row>
    <row r="36" spans="1:8" s="2" customFormat="1" ht="16.8" customHeight="1">
      <c r="A36" s="40"/>
      <c r="B36" s="46"/>
      <c r="C36" s="323" t="s">
        <v>837</v>
      </c>
      <c r="D36" s="323" t="s">
        <v>838</v>
      </c>
      <c r="E36" s="18" t="s">
        <v>363</v>
      </c>
      <c r="F36" s="324">
        <v>6.33</v>
      </c>
      <c r="G36" s="40"/>
      <c r="H36" s="46"/>
    </row>
    <row r="37" spans="1:8" s="2" customFormat="1" ht="16.8" customHeight="1">
      <c r="A37" s="40"/>
      <c r="B37" s="46"/>
      <c r="C37" s="319" t="s">
        <v>207</v>
      </c>
      <c r="D37" s="320" t="s">
        <v>1</v>
      </c>
      <c r="E37" s="321" t="s">
        <v>1</v>
      </c>
      <c r="F37" s="322">
        <v>3</v>
      </c>
      <c r="G37" s="40"/>
      <c r="H37" s="46"/>
    </row>
    <row r="38" spans="1:8" s="2" customFormat="1" ht="16.8" customHeight="1">
      <c r="A38" s="40"/>
      <c r="B38" s="46"/>
      <c r="C38" s="323" t="s">
        <v>207</v>
      </c>
      <c r="D38" s="323" t="s">
        <v>118</v>
      </c>
      <c r="E38" s="18" t="s">
        <v>1</v>
      </c>
      <c r="F38" s="324">
        <v>3</v>
      </c>
      <c r="G38" s="40"/>
      <c r="H38" s="46"/>
    </row>
    <row r="39" spans="1:8" s="2" customFormat="1" ht="16.8" customHeight="1">
      <c r="A39" s="40"/>
      <c r="B39" s="46"/>
      <c r="C39" s="325" t="s">
        <v>2122</v>
      </c>
      <c r="D39" s="40"/>
      <c r="E39" s="40"/>
      <c r="F39" s="40"/>
      <c r="G39" s="40"/>
      <c r="H39" s="46"/>
    </row>
    <row r="40" spans="1:8" s="2" customFormat="1" ht="16.8" customHeight="1">
      <c r="A40" s="40"/>
      <c r="B40" s="46"/>
      <c r="C40" s="323" t="s">
        <v>634</v>
      </c>
      <c r="D40" s="323" t="s">
        <v>635</v>
      </c>
      <c r="E40" s="18" t="s">
        <v>467</v>
      </c>
      <c r="F40" s="324">
        <v>3</v>
      </c>
      <c r="G40" s="40"/>
      <c r="H40" s="46"/>
    </row>
    <row r="41" spans="1:8" s="2" customFormat="1" ht="16.8" customHeight="1">
      <c r="A41" s="40"/>
      <c r="B41" s="46"/>
      <c r="C41" s="323" t="s">
        <v>837</v>
      </c>
      <c r="D41" s="323" t="s">
        <v>838</v>
      </c>
      <c r="E41" s="18" t="s">
        <v>363</v>
      </c>
      <c r="F41" s="324">
        <v>6.33</v>
      </c>
      <c r="G41" s="40"/>
      <c r="H41" s="46"/>
    </row>
    <row r="42" spans="1:8" s="2" customFormat="1" ht="16.8" customHeight="1">
      <c r="A42" s="40"/>
      <c r="B42" s="46"/>
      <c r="C42" s="319" t="s">
        <v>325</v>
      </c>
      <c r="D42" s="320" t="s">
        <v>1</v>
      </c>
      <c r="E42" s="321" t="s">
        <v>1</v>
      </c>
      <c r="F42" s="322">
        <v>1.954</v>
      </c>
      <c r="G42" s="40"/>
      <c r="H42" s="46"/>
    </row>
    <row r="43" spans="1:8" s="2" customFormat="1" ht="16.8" customHeight="1">
      <c r="A43" s="40"/>
      <c r="B43" s="46"/>
      <c r="C43" s="323" t="s">
        <v>325</v>
      </c>
      <c r="D43" s="323" t="s">
        <v>326</v>
      </c>
      <c r="E43" s="18" t="s">
        <v>1</v>
      </c>
      <c r="F43" s="324">
        <v>1.954</v>
      </c>
      <c r="G43" s="40"/>
      <c r="H43" s="46"/>
    </row>
    <row r="44" spans="1:8" s="2" customFormat="1" ht="16.8" customHeight="1">
      <c r="A44" s="40"/>
      <c r="B44" s="46"/>
      <c r="C44" s="319" t="s">
        <v>327</v>
      </c>
      <c r="D44" s="320" t="s">
        <v>1</v>
      </c>
      <c r="E44" s="321" t="s">
        <v>1</v>
      </c>
      <c r="F44" s="322">
        <v>0.183</v>
      </c>
      <c r="G44" s="40"/>
      <c r="H44" s="46"/>
    </row>
    <row r="45" spans="1:8" s="2" customFormat="1" ht="16.8" customHeight="1">
      <c r="A45" s="40"/>
      <c r="B45" s="46"/>
      <c r="C45" s="323" t="s">
        <v>327</v>
      </c>
      <c r="D45" s="323" t="s">
        <v>328</v>
      </c>
      <c r="E45" s="18" t="s">
        <v>1</v>
      </c>
      <c r="F45" s="324">
        <v>0.183</v>
      </c>
      <c r="G45" s="40"/>
      <c r="H45" s="46"/>
    </row>
    <row r="46" spans="1:8" s="2" customFormat="1" ht="16.8" customHeight="1">
      <c r="A46" s="40"/>
      <c r="B46" s="46"/>
      <c r="C46" s="319" t="s">
        <v>199</v>
      </c>
      <c r="D46" s="320" t="s">
        <v>1</v>
      </c>
      <c r="E46" s="321" t="s">
        <v>1</v>
      </c>
      <c r="F46" s="322">
        <v>2.6</v>
      </c>
      <c r="G46" s="40"/>
      <c r="H46" s="46"/>
    </row>
    <row r="47" spans="1:8" s="2" customFormat="1" ht="16.8" customHeight="1">
      <c r="A47" s="40"/>
      <c r="B47" s="46"/>
      <c r="C47" s="323" t="s">
        <v>197</v>
      </c>
      <c r="D47" s="323" t="s">
        <v>252</v>
      </c>
      <c r="E47" s="18" t="s">
        <v>1</v>
      </c>
      <c r="F47" s="324">
        <v>2.6</v>
      </c>
      <c r="G47" s="40"/>
      <c r="H47" s="46"/>
    </row>
    <row r="48" spans="1:8" s="2" customFormat="1" ht="16.8" customHeight="1">
      <c r="A48" s="40"/>
      <c r="B48" s="46"/>
      <c r="C48" s="323" t="s">
        <v>199</v>
      </c>
      <c r="D48" s="323" t="s">
        <v>253</v>
      </c>
      <c r="E48" s="18" t="s">
        <v>1</v>
      </c>
      <c r="F48" s="324">
        <v>2.6</v>
      </c>
      <c r="G48" s="40"/>
      <c r="H48" s="46"/>
    </row>
    <row r="49" spans="1:8" s="2" customFormat="1" ht="16.8" customHeight="1">
      <c r="A49" s="40"/>
      <c r="B49" s="46"/>
      <c r="C49" s="325" t="s">
        <v>2122</v>
      </c>
      <c r="D49" s="40"/>
      <c r="E49" s="40"/>
      <c r="F49" s="40"/>
      <c r="G49" s="40"/>
      <c r="H49" s="46"/>
    </row>
    <row r="50" spans="1:8" s="2" customFormat="1" ht="12">
      <c r="A50" s="40"/>
      <c r="B50" s="46"/>
      <c r="C50" s="323" t="s">
        <v>247</v>
      </c>
      <c r="D50" s="323" t="s">
        <v>248</v>
      </c>
      <c r="E50" s="18" t="s">
        <v>249</v>
      </c>
      <c r="F50" s="324">
        <v>361.57</v>
      </c>
      <c r="G50" s="40"/>
      <c r="H50" s="46"/>
    </row>
    <row r="51" spans="1:8" s="2" customFormat="1" ht="16.8" customHeight="1">
      <c r="A51" s="40"/>
      <c r="B51" s="46"/>
      <c r="C51" s="323" t="s">
        <v>330</v>
      </c>
      <c r="D51" s="323" t="s">
        <v>331</v>
      </c>
      <c r="E51" s="18" t="s">
        <v>249</v>
      </c>
      <c r="F51" s="324">
        <v>1390.942</v>
      </c>
      <c r="G51" s="40"/>
      <c r="H51" s="46"/>
    </row>
    <row r="52" spans="1:8" s="2" customFormat="1" ht="12">
      <c r="A52" s="40"/>
      <c r="B52" s="46"/>
      <c r="C52" s="323" t="s">
        <v>338</v>
      </c>
      <c r="D52" s="323" t="s">
        <v>339</v>
      </c>
      <c r="E52" s="18" t="s">
        <v>303</v>
      </c>
      <c r="F52" s="324">
        <v>265.019</v>
      </c>
      <c r="G52" s="40"/>
      <c r="H52" s="46"/>
    </row>
    <row r="53" spans="1:8" s="2" customFormat="1" ht="16.8" customHeight="1">
      <c r="A53" s="40"/>
      <c r="B53" s="46"/>
      <c r="C53" s="323" t="s">
        <v>381</v>
      </c>
      <c r="D53" s="323" t="s">
        <v>382</v>
      </c>
      <c r="E53" s="18" t="s">
        <v>303</v>
      </c>
      <c r="F53" s="324">
        <v>98.652</v>
      </c>
      <c r="G53" s="40"/>
      <c r="H53" s="46"/>
    </row>
    <row r="54" spans="1:8" s="2" customFormat="1" ht="16.8" customHeight="1">
      <c r="A54" s="40"/>
      <c r="B54" s="46"/>
      <c r="C54" s="323" t="s">
        <v>392</v>
      </c>
      <c r="D54" s="323" t="s">
        <v>393</v>
      </c>
      <c r="E54" s="18" t="s">
        <v>303</v>
      </c>
      <c r="F54" s="324">
        <v>43.987</v>
      </c>
      <c r="G54" s="40"/>
      <c r="H54" s="46"/>
    </row>
    <row r="55" spans="1:8" s="2" customFormat="1" ht="16.8" customHeight="1">
      <c r="A55" s="40"/>
      <c r="B55" s="46"/>
      <c r="C55" s="323" t="s">
        <v>471</v>
      </c>
      <c r="D55" s="323" t="s">
        <v>472</v>
      </c>
      <c r="E55" s="18" t="s">
        <v>275</v>
      </c>
      <c r="F55" s="324">
        <v>2.6</v>
      </c>
      <c r="G55" s="40"/>
      <c r="H55" s="46"/>
    </row>
    <row r="56" spans="1:8" s="2" customFormat="1" ht="16.8" customHeight="1">
      <c r="A56" s="40"/>
      <c r="B56" s="46"/>
      <c r="C56" s="323" t="s">
        <v>687</v>
      </c>
      <c r="D56" s="323" t="s">
        <v>688</v>
      </c>
      <c r="E56" s="18" t="s">
        <v>275</v>
      </c>
      <c r="F56" s="324">
        <v>344.23</v>
      </c>
      <c r="G56" s="40"/>
      <c r="H56" s="46"/>
    </row>
    <row r="57" spans="1:8" s="2" customFormat="1" ht="16.8" customHeight="1">
      <c r="A57" s="40"/>
      <c r="B57" s="46"/>
      <c r="C57" s="323" t="s">
        <v>726</v>
      </c>
      <c r="D57" s="323" t="s">
        <v>727</v>
      </c>
      <c r="E57" s="18" t="s">
        <v>275</v>
      </c>
      <c r="F57" s="324">
        <v>366.23</v>
      </c>
      <c r="G57" s="40"/>
      <c r="H57" s="46"/>
    </row>
    <row r="58" spans="1:8" s="2" customFormat="1" ht="16.8" customHeight="1">
      <c r="A58" s="40"/>
      <c r="B58" s="46"/>
      <c r="C58" s="323" t="s">
        <v>735</v>
      </c>
      <c r="D58" s="323" t="s">
        <v>736</v>
      </c>
      <c r="E58" s="18" t="s">
        <v>275</v>
      </c>
      <c r="F58" s="324">
        <v>344.23</v>
      </c>
      <c r="G58" s="40"/>
      <c r="H58" s="46"/>
    </row>
    <row r="59" spans="1:8" s="2" customFormat="1" ht="16.8" customHeight="1">
      <c r="A59" s="40"/>
      <c r="B59" s="46"/>
      <c r="C59" s="323" t="s">
        <v>788</v>
      </c>
      <c r="D59" s="323" t="s">
        <v>789</v>
      </c>
      <c r="E59" s="18" t="s">
        <v>467</v>
      </c>
      <c r="F59" s="324">
        <v>8</v>
      </c>
      <c r="G59" s="40"/>
      <c r="H59" s="46"/>
    </row>
    <row r="60" spans="1:8" s="2" customFormat="1" ht="16.8" customHeight="1">
      <c r="A60" s="40"/>
      <c r="B60" s="46"/>
      <c r="C60" s="323" t="s">
        <v>479</v>
      </c>
      <c r="D60" s="323" t="s">
        <v>480</v>
      </c>
      <c r="E60" s="18" t="s">
        <v>467</v>
      </c>
      <c r="F60" s="324">
        <v>1</v>
      </c>
      <c r="G60" s="40"/>
      <c r="H60" s="46"/>
    </row>
    <row r="61" spans="1:8" s="2" customFormat="1" ht="16.8" customHeight="1">
      <c r="A61" s="40"/>
      <c r="B61" s="46"/>
      <c r="C61" s="323" t="s">
        <v>475</v>
      </c>
      <c r="D61" s="323" t="s">
        <v>476</v>
      </c>
      <c r="E61" s="18" t="s">
        <v>275</v>
      </c>
      <c r="F61" s="324">
        <v>2.6</v>
      </c>
      <c r="G61" s="40"/>
      <c r="H61" s="46"/>
    </row>
    <row r="62" spans="1:8" s="2" customFormat="1" ht="16.8" customHeight="1">
      <c r="A62" s="40"/>
      <c r="B62" s="46"/>
      <c r="C62" s="319" t="s">
        <v>197</v>
      </c>
      <c r="D62" s="320" t="s">
        <v>1</v>
      </c>
      <c r="E62" s="321" t="s">
        <v>1</v>
      </c>
      <c r="F62" s="322">
        <v>2.6</v>
      </c>
      <c r="G62" s="40"/>
      <c r="H62" s="46"/>
    </row>
    <row r="63" spans="1:8" s="2" customFormat="1" ht="16.8" customHeight="1">
      <c r="A63" s="40"/>
      <c r="B63" s="46"/>
      <c r="C63" s="323" t="s">
        <v>197</v>
      </c>
      <c r="D63" s="323" t="s">
        <v>252</v>
      </c>
      <c r="E63" s="18" t="s">
        <v>1</v>
      </c>
      <c r="F63" s="324">
        <v>2.6</v>
      </c>
      <c r="G63" s="40"/>
      <c r="H63" s="46"/>
    </row>
    <row r="64" spans="1:8" s="2" customFormat="1" ht="16.8" customHeight="1">
      <c r="A64" s="40"/>
      <c r="B64" s="46"/>
      <c r="C64" s="325" t="s">
        <v>2122</v>
      </c>
      <c r="D64" s="40"/>
      <c r="E64" s="40"/>
      <c r="F64" s="40"/>
      <c r="G64" s="40"/>
      <c r="H64" s="46"/>
    </row>
    <row r="65" spans="1:8" s="2" customFormat="1" ht="12">
      <c r="A65" s="40"/>
      <c r="B65" s="46"/>
      <c r="C65" s="323" t="s">
        <v>247</v>
      </c>
      <c r="D65" s="323" t="s">
        <v>248</v>
      </c>
      <c r="E65" s="18" t="s">
        <v>249</v>
      </c>
      <c r="F65" s="324">
        <v>361.57</v>
      </c>
      <c r="G65" s="40"/>
      <c r="H65" s="46"/>
    </row>
    <row r="66" spans="1:8" s="2" customFormat="1" ht="12">
      <c r="A66" s="40"/>
      <c r="B66" s="46"/>
      <c r="C66" s="323" t="s">
        <v>301</v>
      </c>
      <c r="D66" s="323" t="s">
        <v>302</v>
      </c>
      <c r="E66" s="18" t="s">
        <v>303</v>
      </c>
      <c r="F66" s="324">
        <v>265.019</v>
      </c>
      <c r="G66" s="40"/>
      <c r="H66" s="46"/>
    </row>
    <row r="67" spans="1:8" s="2" customFormat="1" ht="16.8" customHeight="1">
      <c r="A67" s="40"/>
      <c r="B67" s="46"/>
      <c r="C67" s="319" t="s">
        <v>134</v>
      </c>
      <c r="D67" s="320" t="s">
        <v>1</v>
      </c>
      <c r="E67" s="321" t="s">
        <v>1</v>
      </c>
      <c r="F67" s="322">
        <v>22</v>
      </c>
      <c r="G67" s="40"/>
      <c r="H67" s="46"/>
    </row>
    <row r="68" spans="1:8" s="2" customFormat="1" ht="16.8" customHeight="1">
      <c r="A68" s="40"/>
      <c r="B68" s="46"/>
      <c r="C68" s="323" t="s">
        <v>131</v>
      </c>
      <c r="D68" s="323" t="s">
        <v>256</v>
      </c>
      <c r="E68" s="18" t="s">
        <v>1</v>
      </c>
      <c r="F68" s="324">
        <v>22</v>
      </c>
      <c r="G68" s="40"/>
      <c r="H68" s="46"/>
    </row>
    <row r="69" spans="1:8" s="2" customFormat="1" ht="16.8" customHeight="1">
      <c r="A69" s="40"/>
      <c r="B69" s="46"/>
      <c r="C69" s="323" t="s">
        <v>134</v>
      </c>
      <c r="D69" s="323" t="s">
        <v>253</v>
      </c>
      <c r="E69" s="18" t="s">
        <v>1</v>
      </c>
      <c r="F69" s="324">
        <v>22</v>
      </c>
      <c r="G69" s="40"/>
      <c r="H69" s="46"/>
    </row>
    <row r="70" spans="1:8" s="2" customFormat="1" ht="16.8" customHeight="1">
      <c r="A70" s="40"/>
      <c r="B70" s="46"/>
      <c r="C70" s="325" t="s">
        <v>2122</v>
      </c>
      <c r="D70" s="40"/>
      <c r="E70" s="40"/>
      <c r="F70" s="40"/>
      <c r="G70" s="40"/>
      <c r="H70" s="46"/>
    </row>
    <row r="71" spans="1:8" s="2" customFormat="1" ht="12">
      <c r="A71" s="40"/>
      <c r="B71" s="46"/>
      <c r="C71" s="323" t="s">
        <v>247</v>
      </c>
      <c r="D71" s="323" t="s">
        <v>248</v>
      </c>
      <c r="E71" s="18" t="s">
        <v>249</v>
      </c>
      <c r="F71" s="324">
        <v>361.57</v>
      </c>
      <c r="G71" s="40"/>
      <c r="H71" s="46"/>
    </row>
    <row r="72" spans="1:8" s="2" customFormat="1" ht="16.8" customHeight="1">
      <c r="A72" s="40"/>
      <c r="B72" s="46"/>
      <c r="C72" s="323" t="s">
        <v>330</v>
      </c>
      <c r="D72" s="323" t="s">
        <v>331</v>
      </c>
      <c r="E72" s="18" t="s">
        <v>249</v>
      </c>
      <c r="F72" s="324">
        <v>1390.942</v>
      </c>
      <c r="G72" s="40"/>
      <c r="H72" s="46"/>
    </row>
    <row r="73" spans="1:8" s="2" customFormat="1" ht="12">
      <c r="A73" s="40"/>
      <c r="B73" s="46"/>
      <c r="C73" s="323" t="s">
        <v>338</v>
      </c>
      <c r="D73" s="323" t="s">
        <v>339</v>
      </c>
      <c r="E73" s="18" t="s">
        <v>303</v>
      </c>
      <c r="F73" s="324">
        <v>265.019</v>
      </c>
      <c r="G73" s="40"/>
      <c r="H73" s="46"/>
    </row>
    <row r="74" spans="1:8" s="2" customFormat="1" ht="16.8" customHeight="1">
      <c r="A74" s="40"/>
      <c r="B74" s="46"/>
      <c r="C74" s="323" t="s">
        <v>381</v>
      </c>
      <c r="D74" s="323" t="s">
        <v>382</v>
      </c>
      <c r="E74" s="18" t="s">
        <v>303</v>
      </c>
      <c r="F74" s="324">
        <v>98.652</v>
      </c>
      <c r="G74" s="40"/>
      <c r="H74" s="46"/>
    </row>
    <row r="75" spans="1:8" s="2" customFormat="1" ht="16.8" customHeight="1">
      <c r="A75" s="40"/>
      <c r="B75" s="46"/>
      <c r="C75" s="323" t="s">
        <v>392</v>
      </c>
      <c r="D75" s="323" t="s">
        <v>393</v>
      </c>
      <c r="E75" s="18" t="s">
        <v>303</v>
      </c>
      <c r="F75" s="324">
        <v>43.987</v>
      </c>
      <c r="G75" s="40"/>
      <c r="H75" s="46"/>
    </row>
    <row r="76" spans="1:8" s="2" customFormat="1" ht="12">
      <c r="A76" s="40"/>
      <c r="B76" s="46"/>
      <c r="C76" s="323" t="s">
        <v>569</v>
      </c>
      <c r="D76" s="323" t="s">
        <v>570</v>
      </c>
      <c r="E76" s="18" t="s">
        <v>275</v>
      </c>
      <c r="F76" s="324">
        <v>22</v>
      </c>
      <c r="G76" s="40"/>
      <c r="H76" s="46"/>
    </row>
    <row r="77" spans="1:8" s="2" customFormat="1" ht="16.8" customHeight="1">
      <c r="A77" s="40"/>
      <c r="B77" s="46"/>
      <c r="C77" s="323" t="s">
        <v>726</v>
      </c>
      <c r="D77" s="323" t="s">
        <v>727</v>
      </c>
      <c r="E77" s="18" t="s">
        <v>275</v>
      </c>
      <c r="F77" s="324">
        <v>366.23</v>
      </c>
      <c r="G77" s="40"/>
      <c r="H77" s="46"/>
    </row>
    <row r="78" spans="1:8" s="2" customFormat="1" ht="16.8" customHeight="1">
      <c r="A78" s="40"/>
      <c r="B78" s="46"/>
      <c r="C78" s="323" t="s">
        <v>788</v>
      </c>
      <c r="D78" s="323" t="s">
        <v>789</v>
      </c>
      <c r="E78" s="18" t="s">
        <v>467</v>
      </c>
      <c r="F78" s="324">
        <v>8</v>
      </c>
      <c r="G78" s="40"/>
      <c r="H78" s="46"/>
    </row>
    <row r="79" spans="1:8" s="2" customFormat="1" ht="16.8" customHeight="1">
      <c r="A79" s="40"/>
      <c r="B79" s="46"/>
      <c r="C79" s="323" t="s">
        <v>573</v>
      </c>
      <c r="D79" s="323" t="s">
        <v>574</v>
      </c>
      <c r="E79" s="18" t="s">
        <v>275</v>
      </c>
      <c r="F79" s="324">
        <v>22</v>
      </c>
      <c r="G79" s="40"/>
      <c r="H79" s="46"/>
    </row>
    <row r="80" spans="1:8" s="2" customFormat="1" ht="16.8" customHeight="1">
      <c r="A80" s="40"/>
      <c r="B80" s="46"/>
      <c r="C80" s="319" t="s">
        <v>131</v>
      </c>
      <c r="D80" s="320" t="s">
        <v>1</v>
      </c>
      <c r="E80" s="321" t="s">
        <v>1</v>
      </c>
      <c r="F80" s="322">
        <v>22</v>
      </c>
      <c r="G80" s="40"/>
      <c r="H80" s="46"/>
    </row>
    <row r="81" spans="1:8" s="2" customFormat="1" ht="16.8" customHeight="1">
      <c r="A81" s="40"/>
      <c r="B81" s="46"/>
      <c r="C81" s="323" t="s">
        <v>131</v>
      </c>
      <c r="D81" s="323" t="s">
        <v>256</v>
      </c>
      <c r="E81" s="18" t="s">
        <v>1</v>
      </c>
      <c r="F81" s="324">
        <v>22</v>
      </c>
      <c r="G81" s="40"/>
      <c r="H81" s="46"/>
    </row>
    <row r="82" spans="1:8" s="2" customFormat="1" ht="16.8" customHeight="1">
      <c r="A82" s="40"/>
      <c r="B82" s="46"/>
      <c r="C82" s="325" t="s">
        <v>2122</v>
      </c>
      <c r="D82" s="40"/>
      <c r="E82" s="40"/>
      <c r="F82" s="40"/>
      <c r="G82" s="40"/>
      <c r="H82" s="46"/>
    </row>
    <row r="83" spans="1:8" s="2" customFormat="1" ht="12">
      <c r="A83" s="40"/>
      <c r="B83" s="46"/>
      <c r="C83" s="323" t="s">
        <v>247</v>
      </c>
      <c r="D83" s="323" t="s">
        <v>248</v>
      </c>
      <c r="E83" s="18" t="s">
        <v>249</v>
      </c>
      <c r="F83" s="324">
        <v>361.57</v>
      </c>
      <c r="G83" s="40"/>
      <c r="H83" s="46"/>
    </row>
    <row r="84" spans="1:8" s="2" customFormat="1" ht="12">
      <c r="A84" s="40"/>
      <c r="B84" s="46"/>
      <c r="C84" s="323" t="s">
        <v>301</v>
      </c>
      <c r="D84" s="323" t="s">
        <v>302</v>
      </c>
      <c r="E84" s="18" t="s">
        <v>303</v>
      </c>
      <c r="F84" s="324">
        <v>265.019</v>
      </c>
      <c r="G84" s="40"/>
      <c r="H84" s="46"/>
    </row>
    <row r="85" spans="1:8" s="2" customFormat="1" ht="16.8" customHeight="1">
      <c r="A85" s="40"/>
      <c r="B85" s="46"/>
      <c r="C85" s="319" t="s">
        <v>142</v>
      </c>
      <c r="D85" s="320" t="s">
        <v>1</v>
      </c>
      <c r="E85" s="321" t="s">
        <v>1</v>
      </c>
      <c r="F85" s="322">
        <v>341.63</v>
      </c>
      <c r="G85" s="40"/>
      <c r="H85" s="46"/>
    </row>
    <row r="86" spans="1:8" s="2" customFormat="1" ht="16.8" customHeight="1">
      <c r="A86" s="40"/>
      <c r="B86" s="46"/>
      <c r="C86" s="323" t="s">
        <v>129</v>
      </c>
      <c r="D86" s="323" t="s">
        <v>254</v>
      </c>
      <c r="E86" s="18" t="s">
        <v>1</v>
      </c>
      <c r="F86" s="324">
        <v>322.63</v>
      </c>
      <c r="G86" s="40"/>
      <c r="H86" s="46"/>
    </row>
    <row r="87" spans="1:8" s="2" customFormat="1" ht="16.8" customHeight="1">
      <c r="A87" s="40"/>
      <c r="B87" s="46"/>
      <c r="C87" s="323" t="s">
        <v>139</v>
      </c>
      <c r="D87" s="323" t="s">
        <v>255</v>
      </c>
      <c r="E87" s="18" t="s">
        <v>1</v>
      </c>
      <c r="F87" s="324">
        <v>19</v>
      </c>
      <c r="G87" s="40"/>
      <c r="H87" s="46"/>
    </row>
    <row r="88" spans="1:8" s="2" customFormat="1" ht="16.8" customHeight="1">
      <c r="A88" s="40"/>
      <c r="B88" s="46"/>
      <c r="C88" s="323" t="s">
        <v>142</v>
      </c>
      <c r="D88" s="323" t="s">
        <v>253</v>
      </c>
      <c r="E88" s="18" t="s">
        <v>1</v>
      </c>
      <c r="F88" s="324">
        <v>341.63</v>
      </c>
      <c r="G88" s="40"/>
      <c r="H88" s="46"/>
    </row>
    <row r="89" spans="1:8" s="2" customFormat="1" ht="16.8" customHeight="1">
      <c r="A89" s="40"/>
      <c r="B89" s="46"/>
      <c r="C89" s="325" t="s">
        <v>2122</v>
      </c>
      <c r="D89" s="40"/>
      <c r="E89" s="40"/>
      <c r="F89" s="40"/>
      <c r="G89" s="40"/>
      <c r="H89" s="46"/>
    </row>
    <row r="90" spans="1:8" s="2" customFormat="1" ht="12">
      <c r="A90" s="40"/>
      <c r="B90" s="46"/>
      <c r="C90" s="323" t="s">
        <v>247</v>
      </c>
      <c r="D90" s="323" t="s">
        <v>248</v>
      </c>
      <c r="E90" s="18" t="s">
        <v>249</v>
      </c>
      <c r="F90" s="324">
        <v>361.57</v>
      </c>
      <c r="G90" s="40"/>
      <c r="H90" s="46"/>
    </row>
    <row r="91" spans="1:8" s="2" customFormat="1" ht="16.8" customHeight="1">
      <c r="A91" s="40"/>
      <c r="B91" s="46"/>
      <c r="C91" s="323" t="s">
        <v>279</v>
      </c>
      <c r="D91" s="323" t="s">
        <v>280</v>
      </c>
      <c r="E91" s="18" t="s">
        <v>281</v>
      </c>
      <c r="F91" s="324">
        <v>227.753</v>
      </c>
      <c r="G91" s="40"/>
      <c r="H91" s="46"/>
    </row>
    <row r="92" spans="1:8" s="2" customFormat="1" ht="16.8" customHeight="1">
      <c r="A92" s="40"/>
      <c r="B92" s="46"/>
      <c r="C92" s="323" t="s">
        <v>285</v>
      </c>
      <c r="D92" s="323" t="s">
        <v>286</v>
      </c>
      <c r="E92" s="18" t="s">
        <v>287</v>
      </c>
      <c r="F92" s="324">
        <v>28.469</v>
      </c>
      <c r="G92" s="40"/>
      <c r="H92" s="46"/>
    </row>
    <row r="93" spans="1:8" s="2" customFormat="1" ht="16.8" customHeight="1">
      <c r="A93" s="40"/>
      <c r="B93" s="46"/>
      <c r="C93" s="323" t="s">
        <v>330</v>
      </c>
      <c r="D93" s="323" t="s">
        <v>331</v>
      </c>
      <c r="E93" s="18" t="s">
        <v>249</v>
      </c>
      <c r="F93" s="324">
        <v>1390.942</v>
      </c>
      <c r="G93" s="40"/>
      <c r="H93" s="46"/>
    </row>
    <row r="94" spans="1:8" s="2" customFormat="1" ht="12">
      <c r="A94" s="40"/>
      <c r="B94" s="46"/>
      <c r="C94" s="323" t="s">
        <v>338</v>
      </c>
      <c r="D94" s="323" t="s">
        <v>339</v>
      </c>
      <c r="E94" s="18" t="s">
        <v>303</v>
      </c>
      <c r="F94" s="324">
        <v>265.019</v>
      </c>
      <c r="G94" s="40"/>
      <c r="H94" s="46"/>
    </row>
    <row r="95" spans="1:8" s="2" customFormat="1" ht="16.8" customHeight="1">
      <c r="A95" s="40"/>
      <c r="B95" s="46"/>
      <c r="C95" s="323" t="s">
        <v>381</v>
      </c>
      <c r="D95" s="323" t="s">
        <v>382</v>
      </c>
      <c r="E95" s="18" t="s">
        <v>303</v>
      </c>
      <c r="F95" s="324">
        <v>98.652</v>
      </c>
      <c r="G95" s="40"/>
      <c r="H95" s="46"/>
    </row>
    <row r="96" spans="1:8" s="2" customFormat="1" ht="16.8" customHeight="1">
      <c r="A96" s="40"/>
      <c r="B96" s="46"/>
      <c r="C96" s="323" t="s">
        <v>392</v>
      </c>
      <c r="D96" s="323" t="s">
        <v>393</v>
      </c>
      <c r="E96" s="18" t="s">
        <v>303</v>
      </c>
      <c r="F96" s="324">
        <v>43.987</v>
      </c>
      <c r="G96" s="40"/>
      <c r="H96" s="46"/>
    </row>
    <row r="97" spans="1:8" s="2" customFormat="1" ht="16.8" customHeight="1">
      <c r="A97" s="40"/>
      <c r="B97" s="46"/>
      <c r="C97" s="323" t="s">
        <v>457</v>
      </c>
      <c r="D97" s="323" t="s">
        <v>458</v>
      </c>
      <c r="E97" s="18" t="s">
        <v>275</v>
      </c>
      <c r="F97" s="324">
        <v>341.63</v>
      </c>
      <c r="G97" s="40"/>
      <c r="H97" s="46"/>
    </row>
    <row r="98" spans="1:8" s="2" customFormat="1" ht="16.8" customHeight="1">
      <c r="A98" s="40"/>
      <c r="B98" s="46"/>
      <c r="C98" s="323" t="s">
        <v>679</v>
      </c>
      <c r="D98" s="323" t="s">
        <v>680</v>
      </c>
      <c r="E98" s="18" t="s">
        <v>275</v>
      </c>
      <c r="F98" s="324">
        <v>341.63</v>
      </c>
      <c r="G98" s="40"/>
      <c r="H98" s="46"/>
    </row>
    <row r="99" spans="1:8" s="2" customFormat="1" ht="16.8" customHeight="1">
      <c r="A99" s="40"/>
      <c r="B99" s="46"/>
      <c r="C99" s="323" t="s">
        <v>683</v>
      </c>
      <c r="D99" s="323" t="s">
        <v>684</v>
      </c>
      <c r="E99" s="18" t="s">
        <v>275</v>
      </c>
      <c r="F99" s="324">
        <v>341.63</v>
      </c>
      <c r="G99" s="40"/>
      <c r="H99" s="46"/>
    </row>
    <row r="100" spans="1:8" s="2" customFormat="1" ht="16.8" customHeight="1">
      <c r="A100" s="40"/>
      <c r="B100" s="46"/>
      <c r="C100" s="323" t="s">
        <v>687</v>
      </c>
      <c r="D100" s="323" t="s">
        <v>688</v>
      </c>
      <c r="E100" s="18" t="s">
        <v>275</v>
      </c>
      <c r="F100" s="324">
        <v>344.23</v>
      </c>
      <c r="G100" s="40"/>
      <c r="H100" s="46"/>
    </row>
    <row r="101" spans="1:8" s="2" customFormat="1" ht="16.8" customHeight="1">
      <c r="A101" s="40"/>
      <c r="B101" s="46"/>
      <c r="C101" s="323" t="s">
        <v>726</v>
      </c>
      <c r="D101" s="323" t="s">
        <v>727</v>
      </c>
      <c r="E101" s="18" t="s">
        <v>275</v>
      </c>
      <c r="F101" s="324">
        <v>366.23</v>
      </c>
      <c r="G101" s="40"/>
      <c r="H101" s="46"/>
    </row>
    <row r="102" spans="1:8" s="2" customFormat="1" ht="16.8" customHeight="1">
      <c r="A102" s="40"/>
      <c r="B102" s="46"/>
      <c r="C102" s="323" t="s">
        <v>735</v>
      </c>
      <c r="D102" s="323" t="s">
        <v>736</v>
      </c>
      <c r="E102" s="18" t="s">
        <v>275</v>
      </c>
      <c r="F102" s="324">
        <v>344.23</v>
      </c>
      <c r="G102" s="40"/>
      <c r="H102" s="46"/>
    </row>
    <row r="103" spans="1:8" s="2" customFormat="1" ht="16.8" customHeight="1">
      <c r="A103" s="40"/>
      <c r="B103" s="46"/>
      <c r="C103" s="323" t="s">
        <v>788</v>
      </c>
      <c r="D103" s="323" t="s">
        <v>789</v>
      </c>
      <c r="E103" s="18" t="s">
        <v>467</v>
      </c>
      <c r="F103" s="324">
        <v>8</v>
      </c>
      <c r="G103" s="40"/>
      <c r="H103" s="46"/>
    </row>
    <row r="104" spans="1:8" s="2" customFormat="1" ht="16.8" customHeight="1">
      <c r="A104" s="40"/>
      <c r="B104" s="46"/>
      <c r="C104" s="323" t="s">
        <v>465</v>
      </c>
      <c r="D104" s="323" t="s">
        <v>466</v>
      </c>
      <c r="E104" s="18" t="s">
        <v>467</v>
      </c>
      <c r="F104" s="324">
        <v>57</v>
      </c>
      <c r="G104" s="40"/>
      <c r="H104" s="46"/>
    </row>
    <row r="105" spans="1:8" s="2" customFormat="1" ht="16.8" customHeight="1">
      <c r="A105" s="40"/>
      <c r="B105" s="46"/>
      <c r="C105" s="323" t="s">
        <v>461</v>
      </c>
      <c r="D105" s="323" t="s">
        <v>462</v>
      </c>
      <c r="E105" s="18" t="s">
        <v>275</v>
      </c>
      <c r="F105" s="324">
        <v>341.63</v>
      </c>
      <c r="G105" s="40"/>
      <c r="H105" s="46"/>
    </row>
    <row r="106" spans="1:8" s="2" customFormat="1" ht="16.8" customHeight="1">
      <c r="A106" s="40"/>
      <c r="B106" s="46"/>
      <c r="C106" s="319" t="s">
        <v>139</v>
      </c>
      <c r="D106" s="320" t="s">
        <v>1</v>
      </c>
      <c r="E106" s="321" t="s">
        <v>1</v>
      </c>
      <c r="F106" s="322">
        <v>19</v>
      </c>
      <c r="G106" s="40"/>
      <c r="H106" s="46"/>
    </row>
    <row r="107" spans="1:8" s="2" customFormat="1" ht="16.8" customHeight="1">
      <c r="A107" s="40"/>
      <c r="B107" s="46"/>
      <c r="C107" s="323" t="s">
        <v>139</v>
      </c>
      <c r="D107" s="323" t="s">
        <v>255</v>
      </c>
      <c r="E107" s="18" t="s">
        <v>1</v>
      </c>
      <c r="F107" s="324">
        <v>19</v>
      </c>
      <c r="G107" s="40"/>
      <c r="H107" s="46"/>
    </row>
    <row r="108" spans="1:8" s="2" customFormat="1" ht="16.8" customHeight="1">
      <c r="A108" s="40"/>
      <c r="B108" s="46"/>
      <c r="C108" s="325" t="s">
        <v>2122</v>
      </c>
      <c r="D108" s="40"/>
      <c r="E108" s="40"/>
      <c r="F108" s="40"/>
      <c r="G108" s="40"/>
      <c r="H108" s="46"/>
    </row>
    <row r="109" spans="1:8" s="2" customFormat="1" ht="12">
      <c r="A109" s="40"/>
      <c r="B109" s="46"/>
      <c r="C109" s="323" t="s">
        <v>247</v>
      </c>
      <c r="D109" s="323" t="s">
        <v>248</v>
      </c>
      <c r="E109" s="18" t="s">
        <v>249</v>
      </c>
      <c r="F109" s="324">
        <v>361.57</v>
      </c>
      <c r="G109" s="40"/>
      <c r="H109" s="46"/>
    </row>
    <row r="110" spans="1:8" s="2" customFormat="1" ht="12">
      <c r="A110" s="40"/>
      <c r="B110" s="46"/>
      <c r="C110" s="323" t="s">
        <v>301</v>
      </c>
      <c r="D110" s="323" t="s">
        <v>302</v>
      </c>
      <c r="E110" s="18" t="s">
        <v>303</v>
      </c>
      <c r="F110" s="324">
        <v>265.019</v>
      </c>
      <c r="G110" s="40"/>
      <c r="H110" s="46"/>
    </row>
    <row r="111" spans="1:8" s="2" customFormat="1" ht="16.8" customHeight="1">
      <c r="A111" s="40"/>
      <c r="B111" s="46"/>
      <c r="C111" s="319" t="s">
        <v>129</v>
      </c>
      <c r="D111" s="320" t="s">
        <v>1</v>
      </c>
      <c r="E111" s="321" t="s">
        <v>1</v>
      </c>
      <c r="F111" s="322">
        <v>322.63</v>
      </c>
      <c r="G111" s="40"/>
      <c r="H111" s="46"/>
    </row>
    <row r="112" spans="1:8" s="2" customFormat="1" ht="16.8" customHeight="1">
      <c r="A112" s="40"/>
      <c r="B112" s="46"/>
      <c r="C112" s="323" t="s">
        <v>129</v>
      </c>
      <c r="D112" s="323" t="s">
        <v>254</v>
      </c>
      <c r="E112" s="18" t="s">
        <v>1</v>
      </c>
      <c r="F112" s="324">
        <v>322.63</v>
      </c>
      <c r="G112" s="40"/>
      <c r="H112" s="46"/>
    </row>
    <row r="113" spans="1:8" s="2" customFormat="1" ht="16.8" customHeight="1">
      <c r="A113" s="40"/>
      <c r="B113" s="46"/>
      <c r="C113" s="325" t="s">
        <v>2122</v>
      </c>
      <c r="D113" s="40"/>
      <c r="E113" s="40"/>
      <c r="F113" s="40"/>
      <c r="G113" s="40"/>
      <c r="H113" s="46"/>
    </row>
    <row r="114" spans="1:8" s="2" customFormat="1" ht="12">
      <c r="A114" s="40"/>
      <c r="B114" s="46"/>
      <c r="C114" s="323" t="s">
        <v>247</v>
      </c>
      <c r="D114" s="323" t="s">
        <v>248</v>
      </c>
      <c r="E114" s="18" t="s">
        <v>249</v>
      </c>
      <c r="F114" s="324">
        <v>361.57</v>
      </c>
      <c r="G114" s="40"/>
      <c r="H114" s="46"/>
    </row>
    <row r="115" spans="1:8" s="2" customFormat="1" ht="16.8" customHeight="1">
      <c r="A115" s="40"/>
      <c r="B115" s="46"/>
      <c r="C115" s="319" t="s">
        <v>258</v>
      </c>
      <c r="D115" s="320" t="s">
        <v>1</v>
      </c>
      <c r="E115" s="321" t="s">
        <v>1</v>
      </c>
      <c r="F115" s="322">
        <v>4.444</v>
      </c>
      <c r="G115" s="40"/>
      <c r="H115" s="46"/>
    </row>
    <row r="116" spans="1:8" s="2" customFormat="1" ht="16.8" customHeight="1">
      <c r="A116" s="40"/>
      <c r="B116" s="46"/>
      <c r="C116" s="323" t="s">
        <v>200</v>
      </c>
      <c r="D116" s="323" t="s">
        <v>257</v>
      </c>
      <c r="E116" s="18" t="s">
        <v>1</v>
      </c>
      <c r="F116" s="324">
        <v>4.444</v>
      </c>
      <c r="G116" s="40"/>
      <c r="H116" s="46"/>
    </row>
    <row r="117" spans="1:8" s="2" customFormat="1" ht="16.8" customHeight="1">
      <c r="A117" s="40"/>
      <c r="B117" s="46"/>
      <c r="C117" s="323" t="s">
        <v>258</v>
      </c>
      <c r="D117" s="323" t="s">
        <v>253</v>
      </c>
      <c r="E117" s="18" t="s">
        <v>1</v>
      </c>
      <c r="F117" s="324">
        <v>4.444</v>
      </c>
      <c r="G117" s="40"/>
      <c r="H117" s="46"/>
    </row>
    <row r="118" spans="1:8" s="2" customFormat="1" ht="16.8" customHeight="1">
      <c r="A118" s="40"/>
      <c r="B118" s="46"/>
      <c r="C118" s="319" t="s">
        <v>200</v>
      </c>
      <c r="D118" s="320" t="s">
        <v>1</v>
      </c>
      <c r="E118" s="321" t="s">
        <v>1</v>
      </c>
      <c r="F118" s="322">
        <v>4.444</v>
      </c>
      <c r="G118" s="40"/>
      <c r="H118" s="46"/>
    </row>
    <row r="119" spans="1:8" s="2" customFormat="1" ht="16.8" customHeight="1">
      <c r="A119" s="40"/>
      <c r="B119" s="46"/>
      <c r="C119" s="323" t="s">
        <v>200</v>
      </c>
      <c r="D119" s="323" t="s">
        <v>257</v>
      </c>
      <c r="E119" s="18" t="s">
        <v>1</v>
      </c>
      <c r="F119" s="324">
        <v>4.444</v>
      </c>
      <c r="G119" s="40"/>
      <c r="H119" s="46"/>
    </row>
    <row r="120" spans="1:8" s="2" customFormat="1" ht="16.8" customHeight="1">
      <c r="A120" s="40"/>
      <c r="B120" s="46"/>
      <c r="C120" s="325" t="s">
        <v>2122</v>
      </c>
      <c r="D120" s="40"/>
      <c r="E120" s="40"/>
      <c r="F120" s="40"/>
      <c r="G120" s="40"/>
      <c r="H120" s="46"/>
    </row>
    <row r="121" spans="1:8" s="2" customFormat="1" ht="12">
      <c r="A121" s="40"/>
      <c r="B121" s="46"/>
      <c r="C121" s="323" t="s">
        <v>247</v>
      </c>
      <c r="D121" s="323" t="s">
        <v>248</v>
      </c>
      <c r="E121" s="18" t="s">
        <v>249</v>
      </c>
      <c r="F121" s="324">
        <v>361.57</v>
      </c>
      <c r="G121" s="40"/>
      <c r="H121" s="46"/>
    </row>
    <row r="122" spans="1:8" s="2" customFormat="1" ht="12">
      <c r="A122" s="40"/>
      <c r="B122" s="46"/>
      <c r="C122" s="323" t="s">
        <v>301</v>
      </c>
      <c r="D122" s="323" t="s">
        <v>302</v>
      </c>
      <c r="E122" s="18" t="s">
        <v>303</v>
      </c>
      <c r="F122" s="324">
        <v>265.019</v>
      </c>
      <c r="G122" s="40"/>
      <c r="H122" s="46"/>
    </row>
    <row r="123" spans="1:8" s="2" customFormat="1" ht="16.8" customHeight="1">
      <c r="A123" s="40"/>
      <c r="B123" s="46"/>
      <c r="C123" s="319" t="s">
        <v>147</v>
      </c>
      <c r="D123" s="320" t="s">
        <v>1</v>
      </c>
      <c r="E123" s="321" t="s">
        <v>1</v>
      </c>
      <c r="F123" s="322">
        <v>33.422</v>
      </c>
      <c r="G123" s="40"/>
      <c r="H123" s="46"/>
    </row>
    <row r="124" spans="1:8" s="2" customFormat="1" ht="16.8" customHeight="1">
      <c r="A124" s="40"/>
      <c r="B124" s="46"/>
      <c r="C124" s="323" t="s">
        <v>262</v>
      </c>
      <c r="D124" s="323" t="s">
        <v>263</v>
      </c>
      <c r="E124" s="18" t="s">
        <v>1</v>
      </c>
      <c r="F124" s="324">
        <v>33.422</v>
      </c>
      <c r="G124" s="40"/>
      <c r="H124" s="46"/>
    </row>
    <row r="125" spans="1:8" s="2" customFormat="1" ht="16.8" customHeight="1">
      <c r="A125" s="40"/>
      <c r="B125" s="46"/>
      <c r="C125" s="323" t="s">
        <v>147</v>
      </c>
      <c r="D125" s="323" t="s">
        <v>253</v>
      </c>
      <c r="E125" s="18" t="s">
        <v>1</v>
      </c>
      <c r="F125" s="324">
        <v>33.422</v>
      </c>
      <c r="G125" s="40"/>
      <c r="H125" s="46"/>
    </row>
    <row r="126" spans="1:8" s="2" customFormat="1" ht="16.8" customHeight="1">
      <c r="A126" s="40"/>
      <c r="B126" s="46"/>
      <c r="C126" s="325" t="s">
        <v>2122</v>
      </c>
      <c r="D126" s="40"/>
      <c r="E126" s="40"/>
      <c r="F126" s="40"/>
      <c r="G126" s="40"/>
      <c r="H126" s="46"/>
    </row>
    <row r="127" spans="1:8" s="2" customFormat="1" ht="12">
      <c r="A127" s="40"/>
      <c r="B127" s="46"/>
      <c r="C127" s="323" t="s">
        <v>247</v>
      </c>
      <c r="D127" s="323" t="s">
        <v>248</v>
      </c>
      <c r="E127" s="18" t="s">
        <v>249</v>
      </c>
      <c r="F127" s="324">
        <v>361.57</v>
      </c>
      <c r="G127" s="40"/>
      <c r="H127" s="46"/>
    </row>
    <row r="128" spans="1:8" s="2" customFormat="1" ht="12">
      <c r="A128" s="40"/>
      <c r="B128" s="46"/>
      <c r="C128" s="323" t="s">
        <v>301</v>
      </c>
      <c r="D128" s="323" t="s">
        <v>302</v>
      </c>
      <c r="E128" s="18" t="s">
        <v>303</v>
      </c>
      <c r="F128" s="324">
        <v>265.019</v>
      </c>
      <c r="G128" s="40"/>
      <c r="H128" s="46"/>
    </row>
    <row r="129" spans="1:8" s="2" customFormat="1" ht="16.8" customHeight="1">
      <c r="A129" s="40"/>
      <c r="B129" s="46"/>
      <c r="C129" s="319" t="s">
        <v>262</v>
      </c>
      <c r="D129" s="320" t="s">
        <v>1</v>
      </c>
      <c r="E129" s="321" t="s">
        <v>1</v>
      </c>
      <c r="F129" s="322">
        <v>33.422</v>
      </c>
      <c r="G129" s="40"/>
      <c r="H129" s="46"/>
    </row>
    <row r="130" spans="1:8" s="2" customFormat="1" ht="16.8" customHeight="1">
      <c r="A130" s="40"/>
      <c r="B130" s="46"/>
      <c r="C130" s="323" t="s">
        <v>262</v>
      </c>
      <c r="D130" s="323" t="s">
        <v>263</v>
      </c>
      <c r="E130" s="18" t="s">
        <v>1</v>
      </c>
      <c r="F130" s="324">
        <v>33.422</v>
      </c>
      <c r="G130" s="40"/>
      <c r="H130" s="46"/>
    </row>
    <row r="131" spans="1:8" s="2" customFormat="1" ht="16.8" customHeight="1">
      <c r="A131" s="40"/>
      <c r="B131" s="46"/>
      <c r="C131" s="319" t="s">
        <v>145</v>
      </c>
      <c r="D131" s="320" t="s">
        <v>1</v>
      </c>
      <c r="E131" s="321" t="s">
        <v>1</v>
      </c>
      <c r="F131" s="322">
        <v>519.065</v>
      </c>
      <c r="G131" s="40"/>
      <c r="H131" s="46"/>
    </row>
    <row r="132" spans="1:8" s="2" customFormat="1" ht="16.8" customHeight="1">
      <c r="A132" s="40"/>
      <c r="B132" s="46"/>
      <c r="C132" s="323" t="s">
        <v>135</v>
      </c>
      <c r="D132" s="323" t="s">
        <v>259</v>
      </c>
      <c r="E132" s="18" t="s">
        <v>1</v>
      </c>
      <c r="F132" s="324">
        <v>490.2</v>
      </c>
      <c r="G132" s="40"/>
      <c r="H132" s="46"/>
    </row>
    <row r="133" spans="1:8" s="2" customFormat="1" ht="16.8" customHeight="1">
      <c r="A133" s="40"/>
      <c r="B133" s="46"/>
      <c r="C133" s="323" t="s">
        <v>260</v>
      </c>
      <c r="D133" s="323" t="s">
        <v>261</v>
      </c>
      <c r="E133" s="18" t="s">
        <v>1</v>
      </c>
      <c r="F133" s="324">
        <v>28.865</v>
      </c>
      <c r="G133" s="40"/>
      <c r="H133" s="46"/>
    </row>
    <row r="134" spans="1:8" s="2" customFormat="1" ht="16.8" customHeight="1">
      <c r="A134" s="40"/>
      <c r="B134" s="46"/>
      <c r="C134" s="323" t="s">
        <v>145</v>
      </c>
      <c r="D134" s="323" t="s">
        <v>253</v>
      </c>
      <c r="E134" s="18" t="s">
        <v>1</v>
      </c>
      <c r="F134" s="324">
        <v>519.065</v>
      </c>
      <c r="G134" s="40"/>
      <c r="H134" s="46"/>
    </row>
    <row r="135" spans="1:8" s="2" customFormat="1" ht="16.8" customHeight="1">
      <c r="A135" s="40"/>
      <c r="B135" s="46"/>
      <c r="C135" s="325" t="s">
        <v>2122</v>
      </c>
      <c r="D135" s="40"/>
      <c r="E135" s="40"/>
      <c r="F135" s="40"/>
      <c r="G135" s="40"/>
      <c r="H135" s="46"/>
    </row>
    <row r="136" spans="1:8" s="2" customFormat="1" ht="12">
      <c r="A136" s="40"/>
      <c r="B136" s="46"/>
      <c r="C136" s="323" t="s">
        <v>247</v>
      </c>
      <c r="D136" s="323" t="s">
        <v>248</v>
      </c>
      <c r="E136" s="18" t="s">
        <v>249</v>
      </c>
      <c r="F136" s="324">
        <v>361.57</v>
      </c>
      <c r="G136" s="40"/>
      <c r="H136" s="46"/>
    </row>
    <row r="137" spans="1:8" s="2" customFormat="1" ht="12">
      <c r="A137" s="40"/>
      <c r="B137" s="46"/>
      <c r="C137" s="323" t="s">
        <v>301</v>
      </c>
      <c r="D137" s="323" t="s">
        <v>302</v>
      </c>
      <c r="E137" s="18" t="s">
        <v>303</v>
      </c>
      <c r="F137" s="324">
        <v>265.019</v>
      </c>
      <c r="G137" s="40"/>
      <c r="H137" s="46"/>
    </row>
    <row r="138" spans="1:8" s="2" customFormat="1" ht="16.8" customHeight="1">
      <c r="A138" s="40"/>
      <c r="B138" s="46"/>
      <c r="C138" s="319" t="s">
        <v>260</v>
      </c>
      <c r="D138" s="320" t="s">
        <v>1</v>
      </c>
      <c r="E138" s="321" t="s">
        <v>1</v>
      </c>
      <c r="F138" s="322">
        <v>28.865</v>
      </c>
      <c r="G138" s="40"/>
      <c r="H138" s="46"/>
    </row>
    <row r="139" spans="1:8" s="2" customFormat="1" ht="16.8" customHeight="1">
      <c r="A139" s="40"/>
      <c r="B139" s="46"/>
      <c r="C139" s="323" t="s">
        <v>260</v>
      </c>
      <c r="D139" s="323" t="s">
        <v>261</v>
      </c>
      <c r="E139" s="18" t="s">
        <v>1</v>
      </c>
      <c r="F139" s="324">
        <v>28.865</v>
      </c>
      <c r="G139" s="40"/>
      <c r="H139" s="46"/>
    </row>
    <row r="140" spans="1:8" s="2" customFormat="1" ht="16.8" customHeight="1">
      <c r="A140" s="40"/>
      <c r="B140" s="46"/>
      <c r="C140" s="319" t="s">
        <v>135</v>
      </c>
      <c r="D140" s="320" t="s">
        <v>1</v>
      </c>
      <c r="E140" s="321" t="s">
        <v>1</v>
      </c>
      <c r="F140" s="322">
        <v>490.2</v>
      </c>
      <c r="G140" s="40"/>
      <c r="H140" s="46"/>
    </row>
    <row r="141" spans="1:8" s="2" customFormat="1" ht="16.8" customHeight="1">
      <c r="A141" s="40"/>
      <c r="B141" s="46"/>
      <c r="C141" s="323" t="s">
        <v>135</v>
      </c>
      <c r="D141" s="323" t="s">
        <v>259</v>
      </c>
      <c r="E141" s="18" t="s">
        <v>1</v>
      </c>
      <c r="F141" s="324">
        <v>490.2</v>
      </c>
      <c r="G141" s="40"/>
      <c r="H141" s="46"/>
    </row>
    <row r="142" spans="1:8" s="2" customFormat="1" ht="16.8" customHeight="1">
      <c r="A142" s="40"/>
      <c r="B142" s="46"/>
      <c r="C142" s="325" t="s">
        <v>2122</v>
      </c>
      <c r="D142" s="40"/>
      <c r="E142" s="40"/>
      <c r="F142" s="40"/>
      <c r="G142" s="40"/>
      <c r="H142" s="46"/>
    </row>
    <row r="143" spans="1:8" s="2" customFormat="1" ht="12">
      <c r="A143" s="40"/>
      <c r="B143" s="46"/>
      <c r="C143" s="323" t="s">
        <v>247</v>
      </c>
      <c r="D143" s="323" t="s">
        <v>248</v>
      </c>
      <c r="E143" s="18" t="s">
        <v>249</v>
      </c>
      <c r="F143" s="324">
        <v>361.57</v>
      </c>
      <c r="G143" s="40"/>
      <c r="H143" s="46"/>
    </row>
    <row r="144" spans="1:8" s="2" customFormat="1" ht="16.8" customHeight="1">
      <c r="A144" s="40"/>
      <c r="B144" s="46"/>
      <c r="C144" s="319" t="s">
        <v>395</v>
      </c>
      <c r="D144" s="320" t="s">
        <v>1</v>
      </c>
      <c r="E144" s="321" t="s">
        <v>1</v>
      </c>
      <c r="F144" s="322">
        <v>43.987</v>
      </c>
      <c r="G144" s="40"/>
      <c r="H144" s="46"/>
    </row>
    <row r="145" spans="1:8" s="2" customFormat="1" ht="16.8" customHeight="1">
      <c r="A145" s="40"/>
      <c r="B145" s="46"/>
      <c r="C145" s="323" t="s">
        <v>395</v>
      </c>
      <c r="D145" s="323" t="s">
        <v>396</v>
      </c>
      <c r="E145" s="18" t="s">
        <v>1</v>
      </c>
      <c r="F145" s="324">
        <v>43.987</v>
      </c>
      <c r="G145" s="40"/>
      <c r="H145" s="46"/>
    </row>
    <row r="146" spans="1:8" s="2" customFormat="1" ht="16.8" customHeight="1">
      <c r="A146" s="40"/>
      <c r="B146" s="46"/>
      <c r="C146" s="319" t="s">
        <v>156</v>
      </c>
      <c r="D146" s="320" t="s">
        <v>1</v>
      </c>
      <c r="E146" s="321" t="s">
        <v>1</v>
      </c>
      <c r="F146" s="322">
        <v>3.6</v>
      </c>
      <c r="G146" s="40"/>
      <c r="H146" s="46"/>
    </row>
    <row r="147" spans="1:8" s="2" customFormat="1" ht="16.8" customHeight="1">
      <c r="A147" s="40"/>
      <c r="B147" s="46"/>
      <c r="C147" s="323" t="s">
        <v>156</v>
      </c>
      <c r="D147" s="323" t="s">
        <v>277</v>
      </c>
      <c r="E147" s="18" t="s">
        <v>1</v>
      </c>
      <c r="F147" s="324">
        <v>3.6</v>
      </c>
      <c r="G147" s="40"/>
      <c r="H147" s="46"/>
    </row>
    <row r="148" spans="1:8" s="2" customFormat="1" ht="16.8" customHeight="1">
      <c r="A148" s="40"/>
      <c r="B148" s="46"/>
      <c r="C148" s="325" t="s">
        <v>2122</v>
      </c>
      <c r="D148" s="40"/>
      <c r="E148" s="40"/>
      <c r="F148" s="40"/>
      <c r="G148" s="40"/>
      <c r="H148" s="46"/>
    </row>
    <row r="149" spans="1:8" s="2" customFormat="1" ht="16.8" customHeight="1">
      <c r="A149" s="40"/>
      <c r="B149" s="46"/>
      <c r="C149" s="323" t="s">
        <v>273</v>
      </c>
      <c r="D149" s="323" t="s">
        <v>274</v>
      </c>
      <c r="E149" s="18" t="s">
        <v>275</v>
      </c>
      <c r="F149" s="324">
        <v>3.6</v>
      </c>
      <c r="G149" s="40"/>
      <c r="H149" s="46"/>
    </row>
    <row r="150" spans="1:8" s="2" customFormat="1" ht="16.8" customHeight="1">
      <c r="A150" s="40"/>
      <c r="B150" s="46"/>
      <c r="C150" s="323" t="s">
        <v>740</v>
      </c>
      <c r="D150" s="323" t="s">
        <v>741</v>
      </c>
      <c r="E150" s="18" t="s">
        <v>275</v>
      </c>
      <c r="F150" s="324">
        <v>3.6</v>
      </c>
      <c r="G150" s="40"/>
      <c r="H150" s="46"/>
    </row>
    <row r="151" spans="1:8" s="2" customFormat="1" ht="16.8" customHeight="1">
      <c r="A151" s="40"/>
      <c r="B151" s="46"/>
      <c r="C151" s="323" t="s">
        <v>754</v>
      </c>
      <c r="D151" s="323" t="s">
        <v>755</v>
      </c>
      <c r="E151" s="18" t="s">
        <v>275</v>
      </c>
      <c r="F151" s="324">
        <v>3.6</v>
      </c>
      <c r="G151" s="40"/>
      <c r="H151" s="46"/>
    </row>
    <row r="152" spans="1:8" s="2" customFormat="1" ht="16.8" customHeight="1">
      <c r="A152" s="40"/>
      <c r="B152" s="46"/>
      <c r="C152" s="319" t="s">
        <v>179</v>
      </c>
      <c r="D152" s="320" t="s">
        <v>1</v>
      </c>
      <c r="E152" s="321" t="s">
        <v>1</v>
      </c>
      <c r="F152" s="322">
        <v>98.652</v>
      </c>
      <c r="G152" s="40"/>
      <c r="H152" s="46"/>
    </row>
    <row r="153" spans="1:8" s="2" customFormat="1" ht="16.8" customHeight="1">
      <c r="A153" s="40"/>
      <c r="B153" s="46"/>
      <c r="C153" s="323" t="s">
        <v>179</v>
      </c>
      <c r="D153" s="323" t="s">
        <v>384</v>
      </c>
      <c r="E153" s="18" t="s">
        <v>1</v>
      </c>
      <c r="F153" s="324">
        <v>98.652</v>
      </c>
      <c r="G153" s="40"/>
      <c r="H153" s="46"/>
    </row>
    <row r="154" spans="1:8" s="2" customFormat="1" ht="16.8" customHeight="1">
      <c r="A154" s="40"/>
      <c r="B154" s="46"/>
      <c r="C154" s="325" t="s">
        <v>2122</v>
      </c>
      <c r="D154" s="40"/>
      <c r="E154" s="40"/>
      <c r="F154" s="40"/>
      <c r="G154" s="40"/>
      <c r="H154" s="46"/>
    </row>
    <row r="155" spans="1:8" s="2" customFormat="1" ht="16.8" customHeight="1">
      <c r="A155" s="40"/>
      <c r="B155" s="46"/>
      <c r="C155" s="323" t="s">
        <v>381</v>
      </c>
      <c r="D155" s="323" t="s">
        <v>382</v>
      </c>
      <c r="E155" s="18" t="s">
        <v>303</v>
      </c>
      <c r="F155" s="324">
        <v>98.652</v>
      </c>
      <c r="G155" s="40"/>
      <c r="H155" s="46"/>
    </row>
    <row r="156" spans="1:8" s="2" customFormat="1" ht="16.8" customHeight="1">
      <c r="A156" s="40"/>
      <c r="B156" s="46"/>
      <c r="C156" s="323" t="s">
        <v>386</v>
      </c>
      <c r="D156" s="323" t="s">
        <v>387</v>
      </c>
      <c r="E156" s="18" t="s">
        <v>363</v>
      </c>
      <c r="F156" s="324">
        <v>197.304</v>
      </c>
      <c r="G156" s="40"/>
      <c r="H156" s="46"/>
    </row>
    <row r="157" spans="1:8" s="2" customFormat="1" ht="16.8" customHeight="1">
      <c r="A157" s="40"/>
      <c r="B157" s="46"/>
      <c r="C157" s="319" t="s">
        <v>150</v>
      </c>
      <c r="D157" s="320" t="s">
        <v>1</v>
      </c>
      <c r="E157" s="321" t="s">
        <v>1</v>
      </c>
      <c r="F157" s="322">
        <v>361.57</v>
      </c>
      <c r="G157" s="40"/>
      <c r="H157" s="46"/>
    </row>
    <row r="158" spans="1:8" s="2" customFormat="1" ht="16.8" customHeight="1">
      <c r="A158" s="40"/>
      <c r="B158" s="46"/>
      <c r="C158" s="323" t="s">
        <v>150</v>
      </c>
      <c r="D158" s="323" t="s">
        <v>265</v>
      </c>
      <c r="E158" s="18" t="s">
        <v>1</v>
      </c>
      <c r="F158" s="324">
        <v>361.57</v>
      </c>
      <c r="G158" s="40"/>
      <c r="H158" s="46"/>
    </row>
    <row r="159" spans="1:8" s="2" customFormat="1" ht="16.8" customHeight="1">
      <c r="A159" s="40"/>
      <c r="B159" s="46"/>
      <c r="C159" s="325" t="s">
        <v>2122</v>
      </c>
      <c r="D159" s="40"/>
      <c r="E159" s="40"/>
      <c r="F159" s="40"/>
      <c r="G159" s="40"/>
      <c r="H159" s="46"/>
    </row>
    <row r="160" spans="1:8" s="2" customFormat="1" ht="12">
      <c r="A160" s="40"/>
      <c r="B160" s="46"/>
      <c r="C160" s="323" t="s">
        <v>247</v>
      </c>
      <c r="D160" s="323" t="s">
        <v>248</v>
      </c>
      <c r="E160" s="18" t="s">
        <v>249</v>
      </c>
      <c r="F160" s="324">
        <v>361.57</v>
      </c>
      <c r="G160" s="40"/>
      <c r="H160" s="46"/>
    </row>
    <row r="161" spans="1:8" s="2" customFormat="1" ht="12">
      <c r="A161" s="40"/>
      <c r="B161" s="46"/>
      <c r="C161" s="323" t="s">
        <v>266</v>
      </c>
      <c r="D161" s="323" t="s">
        <v>267</v>
      </c>
      <c r="E161" s="18" t="s">
        <v>249</v>
      </c>
      <c r="F161" s="324">
        <v>361.57</v>
      </c>
      <c r="G161" s="40"/>
      <c r="H161" s="46"/>
    </row>
    <row r="162" spans="1:8" s="2" customFormat="1" ht="16.8" customHeight="1">
      <c r="A162" s="40"/>
      <c r="B162" s="46"/>
      <c r="C162" s="323" t="s">
        <v>414</v>
      </c>
      <c r="D162" s="323" t="s">
        <v>415</v>
      </c>
      <c r="E162" s="18" t="s">
        <v>249</v>
      </c>
      <c r="F162" s="324">
        <v>361.57</v>
      </c>
      <c r="G162" s="40"/>
      <c r="H162" s="46"/>
    </row>
    <row r="163" spans="1:8" s="2" customFormat="1" ht="16.8" customHeight="1">
      <c r="A163" s="40"/>
      <c r="B163" s="46"/>
      <c r="C163" s="323" t="s">
        <v>420</v>
      </c>
      <c r="D163" s="323" t="s">
        <v>421</v>
      </c>
      <c r="E163" s="18" t="s">
        <v>249</v>
      </c>
      <c r="F163" s="324">
        <v>723.14</v>
      </c>
      <c r="G163" s="40"/>
      <c r="H163" s="46"/>
    </row>
    <row r="164" spans="1:8" s="2" customFormat="1" ht="16.8" customHeight="1">
      <c r="A164" s="40"/>
      <c r="B164" s="46"/>
      <c r="C164" s="323" t="s">
        <v>852</v>
      </c>
      <c r="D164" s="323" t="s">
        <v>362</v>
      </c>
      <c r="E164" s="18" t="s">
        <v>363</v>
      </c>
      <c r="F164" s="324">
        <v>271.178</v>
      </c>
      <c r="G164" s="40"/>
      <c r="H164" s="46"/>
    </row>
    <row r="165" spans="1:8" s="2" customFormat="1" ht="16.8" customHeight="1">
      <c r="A165" s="40"/>
      <c r="B165" s="46"/>
      <c r="C165" s="319" t="s">
        <v>152</v>
      </c>
      <c r="D165" s="320" t="s">
        <v>1</v>
      </c>
      <c r="E165" s="321" t="s">
        <v>1</v>
      </c>
      <c r="F165" s="322">
        <v>361.57</v>
      </c>
      <c r="G165" s="40"/>
      <c r="H165" s="46"/>
    </row>
    <row r="166" spans="1:8" s="2" customFormat="1" ht="16.8" customHeight="1">
      <c r="A166" s="40"/>
      <c r="B166" s="46"/>
      <c r="C166" s="323" t="s">
        <v>152</v>
      </c>
      <c r="D166" s="323" t="s">
        <v>150</v>
      </c>
      <c r="E166" s="18" t="s">
        <v>1</v>
      </c>
      <c r="F166" s="324">
        <v>361.57</v>
      </c>
      <c r="G166" s="40"/>
      <c r="H166" s="46"/>
    </row>
    <row r="167" spans="1:8" s="2" customFormat="1" ht="16.8" customHeight="1">
      <c r="A167" s="40"/>
      <c r="B167" s="46"/>
      <c r="C167" s="325" t="s">
        <v>2122</v>
      </c>
      <c r="D167" s="40"/>
      <c r="E167" s="40"/>
      <c r="F167" s="40"/>
      <c r="G167" s="40"/>
      <c r="H167" s="46"/>
    </row>
    <row r="168" spans="1:8" s="2" customFormat="1" ht="12">
      <c r="A168" s="40"/>
      <c r="B168" s="46"/>
      <c r="C168" s="323" t="s">
        <v>266</v>
      </c>
      <c r="D168" s="323" t="s">
        <v>267</v>
      </c>
      <c r="E168" s="18" t="s">
        <v>249</v>
      </c>
      <c r="F168" s="324">
        <v>361.57</v>
      </c>
      <c r="G168" s="40"/>
      <c r="H168" s="46"/>
    </row>
    <row r="169" spans="1:8" s="2" customFormat="1" ht="12">
      <c r="A169" s="40"/>
      <c r="B169" s="46"/>
      <c r="C169" s="323" t="s">
        <v>269</v>
      </c>
      <c r="D169" s="323" t="s">
        <v>270</v>
      </c>
      <c r="E169" s="18" t="s">
        <v>249</v>
      </c>
      <c r="F169" s="324">
        <v>993.43</v>
      </c>
      <c r="G169" s="40"/>
      <c r="H169" s="46"/>
    </row>
    <row r="170" spans="1:8" s="2" customFormat="1" ht="16.8" customHeight="1">
      <c r="A170" s="40"/>
      <c r="B170" s="46"/>
      <c r="C170" s="323" t="s">
        <v>426</v>
      </c>
      <c r="D170" s="323" t="s">
        <v>427</v>
      </c>
      <c r="E170" s="18" t="s">
        <v>249</v>
      </c>
      <c r="F170" s="324">
        <v>361.57</v>
      </c>
      <c r="G170" s="40"/>
      <c r="H170" s="46"/>
    </row>
    <row r="171" spans="1:8" s="2" customFormat="1" ht="16.8" customHeight="1">
      <c r="A171" s="40"/>
      <c r="B171" s="46"/>
      <c r="C171" s="323" t="s">
        <v>431</v>
      </c>
      <c r="D171" s="323" t="s">
        <v>432</v>
      </c>
      <c r="E171" s="18" t="s">
        <v>249</v>
      </c>
      <c r="F171" s="324">
        <v>361.57</v>
      </c>
      <c r="G171" s="40"/>
      <c r="H171" s="46"/>
    </row>
    <row r="172" spans="1:8" s="2" customFormat="1" ht="16.8" customHeight="1">
      <c r="A172" s="40"/>
      <c r="B172" s="46"/>
      <c r="C172" s="323" t="s">
        <v>436</v>
      </c>
      <c r="D172" s="323" t="s">
        <v>437</v>
      </c>
      <c r="E172" s="18" t="s">
        <v>249</v>
      </c>
      <c r="F172" s="324">
        <v>361.57</v>
      </c>
      <c r="G172" s="40"/>
      <c r="H172" s="46"/>
    </row>
    <row r="173" spans="1:8" s="2" customFormat="1" ht="16.8" customHeight="1">
      <c r="A173" s="40"/>
      <c r="B173" s="46"/>
      <c r="C173" s="323" t="s">
        <v>441</v>
      </c>
      <c r="D173" s="323" t="s">
        <v>442</v>
      </c>
      <c r="E173" s="18" t="s">
        <v>249</v>
      </c>
      <c r="F173" s="324">
        <v>1355</v>
      </c>
      <c r="G173" s="40"/>
      <c r="H173" s="46"/>
    </row>
    <row r="174" spans="1:8" s="2" customFormat="1" ht="12">
      <c r="A174" s="40"/>
      <c r="B174" s="46"/>
      <c r="C174" s="323" t="s">
        <v>847</v>
      </c>
      <c r="D174" s="323" t="s">
        <v>848</v>
      </c>
      <c r="E174" s="18" t="s">
        <v>363</v>
      </c>
      <c r="F174" s="324">
        <v>280.567</v>
      </c>
      <c r="G174" s="40"/>
      <c r="H174" s="46"/>
    </row>
    <row r="175" spans="1:8" s="2" customFormat="1" ht="16.8" customHeight="1">
      <c r="A175" s="40"/>
      <c r="B175" s="46"/>
      <c r="C175" s="319" t="s">
        <v>154</v>
      </c>
      <c r="D175" s="320" t="s">
        <v>1</v>
      </c>
      <c r="E175" s="321" t="s">
        <v>1</v>
      </c>
      <c r="F175" s="322">
        <v>993.43</v>
      </c>
      <c r="G175" s="40"/>
      <c r="H175" s="46"/>
    </row>
    <row r="176" spans="1:8" s="2" customFormat="1" ht="12">
      <c r="A176" s="40"/>
      <c r="B176" s="46"/>
      <c r="C176" s="323" t="s">
        <v>154</v>
      </c>
      <c r="D176" s="323" t="s">
        <v>272</v>
      </c>
      <c r="E176" s="18" t="s">
        <v>1</v>
      </c>
      <c r="F176" s="324">
        <v>993.43</v>
      </c>
      <c r="G176" s="40"/>
      <c r="H176" s="46"/>
    </row>
    <row r="177" spans="1:8" s="2" customFormat="1" ht="16.8" customHeight="1">
      <c r="A177" s="40"/>
      <c r="B177" s="46"/>
      <c r="C177" s="325" t="s">
        <v>2122</v>
      </c>
      <c r="D177" s="40"/>
      <c r="E177" s="40"/>
      <c r="F177" s="40"/>
      <c r="G177" s="40"/>
      <c r="H177" s="46"/>
    </row>
    <row r="178" spans="1:8" s="2" customFormat="1" ht="12">
      <c r="A178" s="40"/>
      <c r="B178" s="46"/>
      <c r="C178" s="323" t="s">
        <v>269</v>
      </c>
      <c r="D178" s="323" t="s">
        <v>270</v>
      </c>
      <c r="E178" s="18" t="s">
        <v>249</v>
      </c>
      <c r="F178" s="324">
        <v>993.43</v>
      </c>
      <c r="G178" s="40"/>
      <c r="H178" s="46"/>
    </row>
    <row r="179" spans="1:8" s="2" customFormat="1" ht="16.8" customHeight="1">
      <c r="A179" s="40"/>
      <c r="B179" s="46"/>
      <c r="C179" s="323" t="s">
        <v>441</v>
      </c>
      <c r="D179" s="323" t="s">
        <v>442</v>
      </c>
      <c r="E179" s="18" t="s">
        <v>249</v>
      </c>
      <c r="F179" s="324">
        <v>1355</v>
      </c>
      <c r="G179" s="40"/>
      <c r="H179" s="46"/>
    </row>
    <row r="180" spans="1:8" s="2" customFormat="1" ht="12">
      <c r="A180" s="40"/>
      <c r="B180" s="46"/>
      <c r="C180" s="323" t="s">
        <v>847</v>
      </c>
      <c r="D180" s="323" t="s">
        <v>848</v>
      </c>
      <c r="E180" s="18" t="s">
        <v>363</v>
      </c>
      <c r="F180" s="324">
        <v>280.567</v>
      </c>
      <c r="G180" s="40"/>
      <c r="H180" s="46"/>
    </row>
    <row r="181" spans="1:8" s="2" customFormat="1" ht="16.8" customHeight="1">
      <c r="A181" s="40"/>
      <c r="B181" s="46"/>
      <c r="C181" s="319" t="s">
        <v>176</v>
      </c>
      <c r="D181" s="320" t="s">
        <v>1</v>
      </c>
      <c r="E181" s="321" t="s">
        <v>1</v>
      </c>
      <c r="F181" s="322">
        <v>530.038</v>
      </c>
      <c r="G181" s="40"/>
      <c r="H181" s="46"/>
    </row>
    <row r="182" spans="1:8" s="2" customFormat="1" ht="16.8" customHeight="1">
      <c r="A182" s="40"/>
      <c r="B182" s="46"/>
      <c r="C182" s="323" t="s">
        <v>176</v>
      </c>
      <c r="D182" s="323" t="s">
        <v>365</v>
      </c>
      <c r="E182" s="18" t="s">
        <v>1</v>
      </c>
      <c r="F182" s="324">
        <v>530.038</v>
      </c>
      <c r="G182" s="40"/>
      <c r="H182" s="46"/>
    </row>
    <row r="183" spans="1:8" s="2" customFormat="1" ht="16.8" customHeight="1">
      <c r="A183" s="40"/>
      <c r="B183" s="46"/>
      <c r="C183" s="325" t="s">
        <v>2122</v>
      </c>
      <c r="D183" s="40"/>
      <c r="E183" s="40"/>
      <c r="F183" s="40"/>
      <c r="G183" s="40"/>
      <c r="H183" s="46"/>
    </row>
    <row r="184" spans="1:8" s="2" customFormat="1" ht="16.8" customHeight="1">
      <c r="A184" s="40"/>
      <c r="B184" s="46"/>
      <c r="C184" s="323" t="s">
        <v>361</v>
      </c>
      <c r="D184" s="323" t="s">
        <v>362</v>
      </c>
      <c r="E184" s="18" t="s">
        <v>363</v>
      </c>
      <c r="F184" s="324">
        <v>1060.076</v>
      </c>
      <c r="G184" s="40"/>
      <c r="H184" s="46"/>
    </row>
    <row r="185" spans="1:8" s="2" customFormat="1" ht="16.8" customHeight="1">
      <c r="A185" s="40"/>
      <c r="B185" s="46"/>
      <c r="C185" s="319" t="s">
        <v>174</v>
      </c>
      <c r="D185" s="320" t="s">
        <v>1</v>
      </c>
      <c r="E185" s="321" t="s">
        <v>1</v>
      </c>
      <c r="F185" s="322">
        <v>265.019</v>
      </c>
      <c r="G185" s="40"/>
      <c r="H185" s="46"/>
    </row>
    <row r="186" spans="1:8" s="2" customFormat="1" ht="16.8" customHeight="1">
      <c r="A186" s="40"/>
      <c r="B186" s="46"/>
      <c r="C186" s="323" t="s">
        <v>174</v>
      </c>
      <c r="D186" s="323" t="s">
        <v>345</v>
      </c>
      <c r="E186" s="18" t="s">
        <v>1</v>
      </c>
      <c r="F186" s="324">
        <v>265.019</v>
      </c>
      <c r="G186" s="40"/>
      <c r="H186" s="46"/>
    </row>
    <row r="187" spans="1:8" s="2" customFormat="1" ht="16.8" customHeight="1">
      <c r="A187" s="40"/>
      <c r="B187" s="46"/>
      <c r="C187" s="325" t="s">
        <v>2122</v>
      </c>
      <c r="D187" s="40"/>
      <c r="E187" s="40"/>
      <c r="F187" s="40"/>
      <c r="G187" s="40"/>
      <c r="H187" s="46"/>
    </row>
    <row r="188" spans="1:8" s="2" customFormat="1" ht="12">
      <c r="A188" s="40"/>
      <c r="B188" s="46"/>
      <c r="C188" s="323" t="s">
        <v>338</v>
      </c>
      <c r="D188" s="323" t="s">
        <v>339</v>
      </c>
      <c r="E188" s="18" t="s">
        <v>303</v>
      </c>
      <c r="F188" s="324">
        <v>265.019</v>
      </c>
      <c r="G188" s="40"/>
      <c r="H188" s="46"/>
    </row>
    <row r="189" spans="1:8" s="2" customFormat="1" ht="12">
      <c r="A189" s="40"/>
      <c r="B189" s="46"/>
      <c r="C189" s="323" t="s">
        <v>346</v>
      </c>
      <c r="D189" s="323" t="s">
        <v>347</v>
      </c>
      <c r="E189" s="18" t="s">
        <v>303</v>
      </c>
      <c r="F189" s="324">
        <v>5830.418</v>
      </c>
      <c r="G189" s="40"/>
      <c r="H189" s="46"/>
    </row>
    <row r="190" spans="1:8" s="2" customFormat="1" ht="16.8" customHeight="1">
      <c r="A190" s="40"/>
      <c r="B190" s="46"/>
      <c r="C190" s="323" t="s">
        <v>361</v>
      </c>
      <c r="D190" s="323" t="s">
        <v>362</v>
      </c>
      <c r="E190" s="18" t="s">
        <v>363</v>
      </c>
      <c r="F190" s="324">
        <v>1060.076</v>
      </c>
      <c r="G190" s="40"/>
      <c r="H190" s="46"/>
    </row>
    <row r="191" spans="1:8" s="2" customFormat="1" ht="16.8" customHeight="1">
      <c r="A191" s="40"/>
      <c r="B191" s="46"/>
      <c r="C191" s="319" t="s">
        <v>175</v>
      </c>
      <c r="D191" s="320" t="s">
        <v>1</v>
      </c>
      <c r="E191" s="321" t="s">
        <v>1</v>
      </c>
      <c r="F191" s="322">
        <v>265.019</v>
      </c>
      <c r="G191" s="40"/>
      <c r="H191" s="46"/>
    </row>
    <row r="192" spans="1:8" s="2" customFormat="1" ht="16.8" customHeight="1">
      <c r="A192" s="40"/>
      <c r="B192" s="46"/>
      <c r="C192" s="323" t="s">
        <v>1</v>
      </c>
      <c r="D192" s="323" t="s">
        <v>341</v>
      </c>
      <c r="E192" s="18" t="s">
        <v>1</v>
      </c>
      <c r="F192" s="324">
        <v>0</v>
      </c>
      <c r="G192" s="40"/>
      <c r="H192" s="46"/>
    </row>
    <row r="193" spans="1:8" s="2" customFormat="1" ht="16.8" customHeight="1">
      <c r="A193" s="40"/>
      <c r="B193" s="46"/>
      <c r="C193" s="323" t="s">
        <v>175</v>
      </c>
      <c r="D193" s="323" t="s">
        <v>355</v>
      </c>
      <c r="E193" s="18" t="s">
        <v>1</v>
      </c>
      <c r="F193" s="324">
        <v>265.019</v>
      </c>
      <c r="G193" s="40"/>
      <c r="H193" s="46"/>
    </row>
    <row r="194" spans="1:8" s="2" customFormat="1" ht="16.8" customHeight="1">
      <c r="A194" s="40"/>
      <c r="B194" s="46"/>
      <c r="C194" s="325" t="s">
        <v>2122</v>
      </c>
      <c r="D194" s="40"/>
      <c r="E194" s="40"/>
      <c r="F194" s="40"/>
      <c r="G194" s="40"/>
      <c r="H194" s="46"/>
    </row>
    <row r="195" spans="1:8" s="2" customFormat="1" ht="12">
      <c r="A195" s="40"/>
      <c r="B195" s="46"/>
      <c r="C195" s="323" t="s">
        <v>352</v>
      </c>
      <c r="D195" s="323" t="s">
        <v>353</v>
      </c>
      <c r="E195" s="18" t="s">
        <v>303</v>
      </c>
      <c r="F195" s="324">
        <v>265.019</v>
      </c>
      <c r="G195" s="40"/>
      <c r="H195" s="46"/>
    </row>
    <row r="196" spans="1:8" s="2" customFormat="1" ht="12">
      <c r="A196" s="40"/>
      <c r="B196" s="46"/>
      <c r="C196" s="323" t="s">
        <v>357</v>
      </c>
      <c r="D196" s="323" t="s">
        <v>358</v>
      </c>
      <c r="E196" s="18" t="s">
        <v>303</v>
      </c>
      <c r="F196" s="324">
        <v>5830.418</v>
      </c>
      <c r="G196" s="40"/>
      <c r="H196" s="46"/>
    </row>
    <row r="197" spans="1:8" s="2" customFormat="1" ht="16.8" customHeight="1">
      <c r="A197" s="40"/>
      <c r="B197" s="46"/>
      <c r="C197" s="323" t="s">
        <v>361</v>
      </c>
      <c r="D197" s="323" t="s">
        <v>362</v>
      </c>
      <c r="E197" s="18" t="s">
        <v>363</v>
      </c>
      <c r="F197" s="324">
        <v>1060.076</v>
      </c>
      <c r="G197" s="40"/>
      <c r="H197" s="46"/>
    </row>
    <row r="198" spans="1:8" s="2" customFormat="1" ht="16.8" customHeight="1">
      <c r="A198" s="40"/>
      <c r="B198" s="46"/>
      <c r="C198" s="319" t="s">
        <v>169</v>
      </c>
      <c r="D198" s="320" t="s">
        <v>1</v>
      </c>
      <c r="E198" s="321" t="s">
        <v>1</v>
      </c>
      <c r="F198" s="322">
        <v>1390.942</v>
      </c>
      <c r="G198" s="40"/>
      <c r="H198" s="46"/>
    </row>
    <row r="199" spans="1:8" s="2" customFormat="1" ht="16.8" customHeight="1">
      <c r="A199" s="40"/>
      <c r="B199" s="46"/>
      <c r="C199" s="323" t="s">
        <v>169</v>
      </c>
      <c r="D199" s="323" t="s">
        <v>333</v>
      </c>
      <c r="E199" s="18" t="s">
        <v>1</v>
      </c>
      <c r="F199" s="324">
        <v>1390.942</v>
      </c>
      <c r="G199" s="40"/>
      <c r="H199" s="46"/>
    </row>
    <row r="200" spans="1:8" s="2" customFormat="1" ht="16.8" customHeight="1">
      <c r="A200" s="40"/>
      <c r="B200" s="46"/>
      <c r="C200" s="325" t="s">
        <v>2122</v>
      </c>
      <c r="D200" s="40"/>
      <c r="E200" s="40"/>
      <c r="F200" s="40"/>
      <c r="G200" s="40"/>
      <c r="H200" s="46"/>
    </row>
    <row r="201" spans="1:8" s="2" customFormat="1" ht="16.8" customHeight="1">
      <c r="A201" s="40"/>
      <c r="B201" s="46"/>
      <c r="C201" s="323" t="s">
        <v>330</v>
      </c>
      <c r="D201" s="323" t="s">
        <v>331</v>
      </c>
      <c r="E201" s="18" t="s">
        <v>249</v>
      </c>
      <c r="F201" s="324">
        <v>1390.942</v>
      </c>
      <c r="G201" s="40"/>
      <c r="H201" s="46"/>
    </row>
    <row r="202" spans="1:8" s="2" customFormat="1" ht="16.8" customHeight="1">
      <c r="A202" s="40"/>
      <c r="B202" s="46"/>
      <c r="C202" s="323" t="s">
        <v>335</v>
      </c>
      <c r="D202" s="323" t="s">
        <v>336</v>
      </c>
      <c r="E202" s="18" t="s">
        <v>249</v>
      </c>
      <c r="F202" s="324">
        <v>1390.942</v>
      </c>
      <c r="G202" s="40"/>
      <c r="H202" s="46"/>
    </row>
    <row r="203" spans="1:8" s="2" customFormat="1" ht="16.8" customHeight="1">
      <c r="A203" s="40"/>
      <c r="B203" s="46"/>
      <c r="C203" s="319" t="s">
        <v>423</v>
      </c>
      <c r="D203" s="320" t="s">
        <v>1</v>
      </c>
      <c r="E203" s="321" t="s">
        <v>1</v>
      </c>
      <c r="F203" s="322">
        <v>723.14</v>
      </c>
      <c r="G203" s="40"/>
      <c r="H203" s="46"/>
    </row>
    <row r="204" spans="1:8" s="2" customFormat="1" ht="16.8" customHeight="1">
      <c r="A204" s="40"/>
      <c r="B204" s="46"/>
      <c r="C204" s="323" t="s">
        <v>423</v>
      </c>
      <c r="D204" s="323" t="s">
        <v>424</v>
      </c>
      <c r="E204" s="18" t="s">
        <v>1</v>
      </c>
      <c r="F204" s="324">
        <v>723.14</v>
      </c>
      <c r="G204" s="40"/>
      <c r="H204" s="46"/>
    </row>
    <row r="205" spans="1:8" s="2" customFormat="1" ht="16.8" customHeight="1">
      <c r="A205" s="40"/>
      <c r="B205" s="46"/>
      <c r="C205" s="319" t="s">
        <v>417</v>
      </c>
      <c r="D205" s="320" t="s">
        <v>1</v>
      </c>
      <c r="E205" s="321" t="s">
        <v>1</v>
      </c>
      <c r="F205" s="322">
        <v>361.57</v>
      </c>
      <c r="G205" s="40"/>
      <c r="H205" s="46"/>
    </row>
    <row r="206" spans="1:8" s="2" customFormat="1" ht="16.8" customHeight="1">
      <c r="A206" s="40"/>
      <c r="B206" s="46"/>
      <c r="C206" s="323" t="s">
        <v>417</v>
      </c>
      <c r="D206" s="323" t="s">
        <v>418</v>
      </c>
      <c r="E206" s="18" t="s">
        <v>1</v>
      </c>
      <c r="F206" s="324">
        <v>361.57</v>
      </c>
      <c r="G206" s="40"/>
      <c r="H206" s="46"/>
    </row>
    <row r="207" spans="1:8" s="2" customFormat="1" ht="16.8" customHeight="1">
      <c r="A207" s="40"/>
      <c r="B207" s="46"/>
      <c r="C207" s="319" t="s">
        <v>439</v>
      </c>
      <c r="D207" s="320" t="s">
        <v>1</v>
      </c>
      <c r="E207" s="321" t="s">
        <v>1</v>
      </c>
      <c r="F207" s="322">
        <v>361.57</v>
      </c>
      <c r="G207" s="40"/>
      <c r="H207" s="46"/>
    </row>
    <row r="208" spans="1:8" s="2" customFormat="1" ht="16.8" customHeight="1">
      <c r="A208" s="40"/>
      <c r="B208" s="46"/>
      <c r="C208" s="323" t="s">
        <v>439</v>
      </c>
      <c r="D208" s="323" t="s">
        <v>152</v>
      </c>
      <c r="E208" s="18" t="s">
        <v>1</v>
      </c>
      <c r="F208" s="324">
        <v>361.57</v>
      </c>
      <c r="G208" s="40"/>
      <c r="H208" s="46"/>
    </row>
    <row r="209" spans="1:8" s="2" customFormat="1" ht="16.8" customHeight="1">
      <c r="A209" s="40"/>
      <c r="B209" s="46"/>
      <c r="C209" s="319" t="s">
        <v>181</v>
      </c>
      <c r="D209" s="320" t="s">
        <v>1</v>
      </c>
      <c r="E209" s="321" t="s">
        <v>1</v>
      </c>
      <c r="F209" s="322">
        <v>1355</v>
      </c>
      <c r="G209" s="40"/>
      <c r="H209" s="46"/>
    </row>
    <row r="210" spans="1:8" s="2" customFormat="1" ht="16.8" customHeight="1">
      <c r="A210" s="40"/>
      <c r="B210" s="46"/>
      <c r="C210" s="323" t="s">
        <v>181</v>
      </c>
      <c r="D210" s="323" t="s">
        <v>444</v>
      </c>
      <c r="E210" s="18" t="s">
        <v>1</v>
      </c>
      <c r="F210" s="324">
        <v>1355</v>
      </c>
      <c r="G210" s="40"/>
      <c r="H210" s="46"/>
    </row>
    <row r="211" spans="1:8" s="2" customFormat="1" ht="16.8" customHeight="1">
      <c r="A211" s="40"/>
      <c r="B211" s="46"/>
      <c r="C211" s="325" t="s">
        <v>2122</v>
      </c>
      <c r="D211" s="40"/>
      <c r="E211" s="40"/>
      <c r="F211" s="40"/>
      <c r="G211" s="40"/>
      <c r="H211" s="46"/>
    </row>
    <row r="212" spans="1:8" s="2" customFormat="1" ht="16.8" customHeight="1">
      <c r="A212" s="40"/>
      <c r="B212" s="46"/>
      <c r="C212" s="323" t="s">
        <v>441</v>
      </c>
      <c r="D212" s="323" t="s">
        <v>442</v>
      </c>
      <c r="E212" s="18" t="s">
        <v>249</v>
      </c>
      <c r="F212" s="324">
        <v>1355</v>
      </c>
      <c r="G212" s="40"/>
      <c r="H212" s="46"/>
    </row>
    <row r="213" spans="1:8" s="2" customFormat="1" ht="12">
      <c r="A213" s="40"/>
      <c r="B213" s="46"/>
      <c r="C213" s="323" t="s">
        <v>446</v>
      </c>
      <c r="D213" s="323" t="s">
        <v>447</v>
      </c>
      <c r="E213" s="18" t="s">
        <v>249</v>
      </c>
      <c r="F213" s="324">
        <v>1355</v>
      </c>
      <c r="G213" s="40"/>
      <c r="H213" s="46"/>
    </row>
    <row r="214" spans="1:8" s="2" customFormat="1" ht="16.8" customHeight="1">
      <c r="A214" s="40"/>
      <c r="B214" s="46"/>
      <c r="C214" s="319" t="s">
        <v>2123</v>
      </c>
      <c r="D214" s="320" t="s">
        <v>1</v>
      </c>
      <c r="E214" s="321" t="s">
        <v>1</v>
      </c>
      <c r="F214" s="322">
        <v>53</v>
      </c>
      <c r="G214" s="40"/>
      <c r="H214" s="46"/>
    </row>
    <row r="215" spans="1:8" s="2" customFormat="1" ht="16.8" customHeight="1">
      <c r="A215" s="40"/>
      <c r="B215" s="46"/>
      <c r="C215" s="323" t="s">
        <v>2123</v>
      </c>
      <c r="D215" s="323" t="s">
        <v>2124</v>
      </c>
      <c r="E215" s="18" t="s">
        <v>1</v>
      </c>
      <c r="F215" s="324">
        <v>53</v>
      </c>
      <c r="G215" s="40"/>
      <c r="H215" s="46"/>
    </row>
    <row r="216" spans="1:8" s="2" customFormat="1" ht="16.8" customHeight="1">
      <c r="A216" s="40"/>
      <c r="B216" s="46"/>
      <c r="C216" s="319" t="s">
        <v>137</v>
      </c>
      <c r="D216" s="320" t="s">
        <v>1</v>
      </c>
      <c r="E216" s="321" t="s">
        <v>1</v>
      </c>
      <c r="F216" s="322">
        <v>1.899</v>
      </c>
      <c r="G216" s="40"/>
      <c r="H216" s="46"/>
    </row>
    <row r="217" spans="1:8" s="2" customFormat="1" ht="16.8" customHeight="1">
      <c r="A217" s="40"/>
      <c r="B217" s="46"/>
      <c r="C217" s="323" t="s">
        <v>137</v>
      </c>
      <c r="D217" s="323" t="s">
        <v>264</v>
      </c>
      <c r="E217" s="18" t="s">
        <v>1</v>
      </c>
      <c r="F217" s="324">
        <v>1.899</v>
      </c>
      <c r="G217" s="40"/>
      <c r="H217" s="46"/>
    </row>
    <row r="218" spans="1:8" s="2" customFormat="1" ht="16.8" customHeight="1">
      <c r="A218" s="40"/>
      <c r="B218" s="46"/>
      <c r="C218" s="325" t="s">
        <v>2122</v>
      </c>
      <c r="D218" s="40"/>
      <c r="E218" s="40"/>
      <c r="F218" s="40"/>
      <c r="G218" s="40"/>
      <c r="H218" s="46"/>
    </row>
    <row r="219" spans="1:8" s="2" customFormat="1" ht="12">
      <c r="A219" s="40"/>
      <c r="B219" s="46"/>
      <c r="C219" s="323" t="s">
        <v>247</v>
      </c>
      <c r="D219" s="323" t="s">
        <v>248</v>
      </c>
      <c r="E219" s="18" t="s">
        <v>249</v>
      </c>
      <c r="F219" s="324">
        <v>361.57</v>
      </c>
      <c r="G219" s="40"/>
      <c r="H219" s="46"/>
    </row>
    <row r="220" spans="1:8" s="2" customFormat="1" ht="16.8" customHeight="1">
      <c r="A220" s="40"/>
      <c r="B220" s="46"/>
      <c r="C220" s="323" t="s">
        <v>314</v>
      </c>
      <c r="D220" s="323" t="s">
        <v>315</v>
      </c>
      <c r="E220" s="18" t="s">
        <v>303</v>
      </c>
      <c r="F220" s="324">
        <v>34.392</v>
      </c>
      <c r="G220" s="40"/>
      <c r="H220" s="46"/>
    </row>
    <row r="221" spans="1:8" s="2" customFormat="1" ht="16.8" customHeight="1">
      <c r="A221" s="40"/>
      <c r="B221" s="46"/>
      <c r="C221" s="323" t="s">
        <v>330</v>
      </c>
      <c r="D221" s="323" t="s">
        <v>331</v>
      </c>
      <c r="E221" s="18" t="s">
        <v>249</v>
      </c>
      <c r="F221" s="324">
        <v>1390.942</v>
      </c>
      <c r="G221" s="40"/>
      <c r="H221" s="46"/>
    </row>
    <row r="222" spans="1:8" s="2" customFormat="1" ht="16.8" customHeight="1">
      <c r="A222" s="40"/>
      <c r="B222" s="46"/>
      <c r="C222" s="319" t="s">
        <v>202</v>
      </c>
      <c r="D222" s="320" t="s">
        <v>1</v>
      </c>
      <c r="E222" s="321" t="s">
        <v>1</v>
      </c>
      <c r="F222" s="322">
        <v>9.259</v>
      </c>
      <c r="G222" s="40"/>
      <c r="H222" s="46"/>
    </row>
    <row r="223" spans="1:8" s="2" customFormat="1" ht="16.8" customHeight="1">
      <c r="A223" s="40"/>
      <c r="B223" s="46"/>
      <c r="C223" s="323" t="s">
        <v>202</v>
      </c>
      <c r="D223" s="323" t="s">
        <v>861</v>
      </c>
      <c r="E223" s="18" t="s">
        <v>1</v>
      </c>
      <c r="F223" s="324">
        <v>9.259</v>
      </c>
      <c r="G223" s="40"/>
      <c r="H223" s="46"/>
    </row>
    <row r="224" spans="1:8" s="2" customFormat="1" ht="16.8" customHeight="1">
      <c r="A224" s="40"/>
      <c r="B224" s="46"/>
      <c r="C224" s="325" t="s">
        <v>2122</v>
      </c>
      <c r="D224" s="40"/>
      <c r="E224" s="40"/>
      <c r="F224" s="40"/>
      <c r="G224" s="40"/>
      <c r="H224" s="46"/>
    </row>
    <row r="225" spans="1:8" s="2" customFormat="1" ht="16.8" customHeight="1">
      <c r="A225" s="40"/>
      <c r="B225" s="46"/>
      <c r="C225" s="323" t="s">
        <v>858</v>
      </c>
      <c r="D225" s="323" t="s">
        <v>859</v>
      </c>
      <c r="E225" s="18" t="s">
        <v>363</v>
      </c>
      <c r="F225" s="324">
        <v>9.259</v>
      </c>
      <c r="G225" s="40"/>
      <c r="H225" s="46"/>
    </row>
    <row r="226" spans="1:8" s="2" customFormat="1" ht="12">
      <c r="A226" s="40"/>
      <c r="B226" s="46"/>
      <c r="C226" s="323" t="s">
        <v>863</v>
      </c>
      <c r="D226" s="323" t="s">
        <v>864</v>
      </c>
      <c r="E226" s="18" t="s">
        <v>363</v>
      </c>
      <c r="F226" s="324">
        <v>9.259</v>
      </c>
      <c r="G226" s="40"/>
      <c r="H226" s="46"/>
    </row>
    <row r="227" spans="1:8" s="2" customFormat="1" ht="16.8" customHeight="1">
      <c r="A227" s="40"/>
      <c r="B227" s="46"/>
      <c r="C227" s="319" t="s">
        <v>209</v>
      </c>
      <c r="D227" s="320" t="s">
        <v>1</v>
      </c>
      <c r="E227" s="321" t="s">
        <v>1</v>
      </c>
      <c r="F227" s="322">
        <v>6.33</v>
      </c>
      <c r="G227" s="40"/>
      <c r="H227" s="46"/>
    </row>
    <row r="228" spans="1:8" s="2" customFormat="1" ht="12">
      <c r="A228" s="40"/>
      <c r="B228" s="46"/>
      <c r="C228" s="323" t="s">
        <v>209</v>
      </c>
      <c r="D228" s="323" t="s">
        <v>840</v>
      </c>
      <c r="E228" s="18" t="s">
        <v>1</v>
      </c>
      <c r="F228" s="324">
        <v>6.33</v>
      </c>
      <c r="G228" s="40"/>
      <c r="H228" s="46"/>
    </row>
    <row r="229" spans="1:8" s="2" customFormat="1" ht="16.8" customHeight="1">
      <c r="A229" s="40"/>
      <c r="B229" s="46"/>
      <c r="C229" s="325" t="s">
        <v>2122</v>
      </c>
      <c r="D229" s="40"/>
      <c r="E229" s="40"/>
      <c r="F229" s="40"/>
      <c r="G229" s="40"/>
      <c r="H229" s="46"/>
    </row>
    <row r="230" spans="1:8" s="2" customFormat="1" ht="16.8" customHeight="1">
      <c r="A230" s="40"/>
      <c r="B230" s="46"/>
      <c r="C230" s="323" t="s">
        <v>837</v>
      </c>
      <c r="D230" s="323" t="s">
        <v>838</v>
      </c>
      <c r="E230" s="18" t="s">
        <v>363</v>
      </c>
      <c r="F230" s="324">
        <v>6.33</v>
      </c>
      <c r="G230" s="40"/>
      <c r="H230" s="46"/>
    </row>
    <row r="231" spans="1:8" s="2" customFormat="1" ht="16.8" customHeight="1">
      <c r="A231" s="40"/>
      <c r="B231" s="46"/>
      <c r="C231" s="323" t="s">
        <v>823</v>
      </c>
      <c r="D231" s="323" t="s">
        <v>824</v>
      </c>
      <c r="E231" s="18" t="s">
        <v>363</v>
      </c>
      <c r="F231" s="324">
        <v>6.33</v>
      </c>
      <c r="G231" s="40"/>
      <c r="H231" s="46"/>
    </row>
    <row r="232" spans="1:8" s="2" customFormat="1" ht="16.8" customHeight="1">
      <c r="A232" s="40"/>
      <c r="B232" s="46"/>
      <c r="C232" s="323" t="s">
        <v>828</v>
      </c>
      <c r="D232" s="323" t="s">
        <v>829</v>
      </c>
      <c r="E232" s="18" t="s">
        <v>363</v>
      </c>
      <c r="F232" s="324">
        <v>196.23</v>
      </c>
      <c r="G232" s="40"/>
      <c r="H232" s="46"/>
    </row>
    <row r="233" spans="1:8" s="2" customFormat="1" ht="16.8" customHeight="1">
      <c r="A233" s="40"/>
      <c r="B233" s="46"/>
      <c r="C233" s="319" t="s">
        <v>189</v>
      </c>
      <c r="D233" s="320" t="s">
        <v>1</v>
      </c>
      <c r="E233" s="321" t="s">
        <v>1</v>
      </c>
      <c r="F233" s="322">
        <v>551.745</v>
      </c>
      <c r="G233" s="40"/>
      <c r="H233" s="46"/>
    </row>
    <row r="234" spans="1:8" s="2" customFormat="1" ht="16.8" customHeight="1">
      <c r="A234" s="40"/>
      <c r="B234" s="46"/>
      <c r="C234" s="323" t="s">
        <v>189</v>
      </c>
      <c r="D234" s="323" t="s">
        <v>807</v>
      </c>
      <c r="E234" s="18" t="s">
        <v>1</v>
      </c>
      <c r="F234" s="324">
        <v>551.745</v>
      </c>
      <c r="G234" s="40"/>
      <c r="H234" s="46"/>
    </row>
    <row r="235" spans="1:8" s="2" customFormat="1" ht="16.8" customHeight="1">
      <c r="A235" s="40"/>
      <c r="B235" s="46"/>
      <c r="C235" s="325" t="s">
        <v>2122</v>
      </c>
      <c r="D235" s="40"/>
      <c r="E235" s="40"/>
      <c r="F235" s="40"/>
      <c r="G235" s="40"/>
      <c r="H235" s="46"/>
    </row>
    <row r="236" spans="1:8" s="2" customFormat="1" ht="16.8" customHeight="1">
      <c r="A236" s="40"/>
      <c r="B236" s="46"/>
      <c r="C236" s="323" t="s">
        <v>804</v>
      </c>
      <c r="D236" s="323" t="s">
        <v>805</v>
      </c>
      <c r="E236" s="18" t="s">
        <v>363</v>
      </c>
      <c r="F236" s="324">
        <v>551.745</v>
      </c>
      <c r="G236" s="40"/>
      <c r="H236" s="46"/>
    </row>
    <row r="237" spans="1:8" s="2" customFormat="1" ht="16.8" customHeight="1">
      <c r="A237" s="40"/>
      <c r="B237" s="46"/>
      <c r="C237" s="323" t="s">
        <v>809</v>
      </c>
      <c r="D237" s="323" t="s">
        <v>810</v>
      </c>
      <c r="E237" s="18" t="s">
        <v>363</v>
      </c>
      <c r="F237" s="324">
        <v>17104.095</v>
      </c>
      <c r="G237" s="40"/>
      <c r="H237" s="46"/>
    </row>
    <row r="238" spans="1:8" s="2" customFormat="1" ht="16.8" customHeight="1">
      <c r="A238" s="40"/>
      <c r="B238" s="46"/>
      <c r="C238" s="319" t="s">
        <v>185</v>
      </c>
      <c r="D238" s="320" t="s">
        <v>1</v>
      </c>
      <c r="E238" s="321" t="s">
        <v>1</v>
      </c>
      <c r="F238" s="322">
        <v>271.178</v>
      </c>
      <c r="G238" s="40"/>
      <c r="H238" s="46"/>
    </row>
    <row r="239" spans="1:8" s="2" customFormat="1" ht="16.8" customHeight="1">
      <c r="A239" s="40"/>
      <c r="B239" s="46"/>
      <c r="C239" s="323" t="s">
        <v>185</v>
      </c>
      <c r="D239" s="323" t="s">
        <v>854</v>
      </c>
      <c r="E239" s="18" t="s">
        <v>1</v>
      </c>
      <c r="F239" s="324">
        <v>271.178</v>
      </c>
      <c r="G239" s="40"/>
      <c r="H239" s="46"/>
    </row>
    <row r="240" spans="1:8" s="2" customFormat="1" ht="16.8" customHeight="1">
      <c r="A240" s="40"/>
      <c r="B240" s="46"/>
      <c r="C240" s="325" t="s">
        <v>2122</v>
      </c>
      <c r="D240" s="40"/>
      <c r="E240" s="40"/>
      <c r="F240" s="40"/>
      <c r="G240" s="40"/>
      <c r="H240" s="46"/>
    </row>
    <row r="241" spans="1:8" s="2" customFormat="1" ht="16.8" customHeight="1">
      <c r="A241" s="40"/>
      <c r="B241" s="46"/>
      <c r="C241" s="323" t="s">
        <v>852</v>
      </c>
      <c r="D241" s="323" t="s">
        <v>362</v>
      </c>
      <c r="E241" s="18" t="s">
        <v>363</v>
      </c>
      <c r="F241" s="324">
        <v>271.178</v>
      </c>
      <c r="G241" s="40"/>
      <c r="H241" s="46"/>
    </row>
    <row r="242" spans="1:8" s="2" customFormat="1" ht="16.8" customHeight="1">
      <c r="A242" s="40"/>
      <c r="B242" s="46"/>
      <c r="C242" s="323" t="s">
        <v>804</v>
      </c>
      <c r="D242" s="323" t="s">
        <v>805</v>
      </c>
      <c r="E242" s="18" t="s">
        <v>363</v>
      </c>
      <c r="F242" s="324">
        <v>551.745</v>
      </c>
      <c r="G242" s="40"/>
      <c r="H242" s="46"/>
    </row>
    <row r="243" spans="1:8" s="2" customFormat="1" ht="16.8" customHeight="1">
      <c r="A243" s="40"/>
      <c r="B243" s="46"/>
      <c r="C243" s="319" t="s">
        <v>191</v>
      </c>
      <c r="D243" s="320" t="s">
        <v>1</v>
      </c>
      <c r="E243" s="321" t="s">
        <v>1</v>
      </c>
      <c r="F243" s="322">
        <v>4.274</v>
      </c>
      <c r="G243" s="40"/>
      <c r="H243" s="46"/>
    </row>
    <row r="244" spans="1:8" s="2" customFormat="1" ht="16.8" customHeight="1">
      <c r="A244" s="40"/>
      <c r="B244" s="46"/>
      <c r="C244" s="323" t="s">
        <v>191</v>
      </c>
      <c r="D244" s="323" t="s">
        <v>845</v>
      </c>
      <c r="E244" s="18" t="s">
        <v>1</v>
      </c>
      <c r="F244" s="324">
        <v>4.274</v>
      </c>
      <c r="G244" s="40"/>
      <c r="H244" s="46"/>
    </row>
    <row r="245" spans="1:8" s="2" customFormat="1" ht="16.8" customHeight="1">
      <c r="A245" s="40"/>
      <c r="B245" s="46"/>
      <c r="C245" s="325" t="s">
        <v>2122</v>
      </c>
      <c r="D245" s="40"/>
      <c r="E245" s="40"/>
      <c r="F245" s="40"/>
      <c r="G245" s="40"/>
      <c r="H245" s="46"/>
    </row>
    <row r="246" spans="1:8" s="2" customFormat="1" ht="12">
      <c r="A246" s="40"/>
      <c r="B246" s="46"/>
      <c r="C246" s="323" t="s">
        <v>842</v>
      </c>
      <c r="D246" s="323" t="s">
        <v>843</v>
      </c>
      <c r="E246" s="18" t="s">
        <v>363</v>
      </c>
      <c r="F246" s="324">
        <v>4.274</v>
      </c>
      <c r="G246" s="40"/>
      <c r="H246" s="46"/>
    </row>
    <row r="247" spans="1:8" s="2" customFormat="1" ht="16.8" customHeight="1">
      <c r="A247" s="40"/>
      <c r="B247" s="46"/>
      <c r="C247" s="323" t="s">
        <v>814</v>
      </c>
      <c r="D247" s="323" t="s">
        <v>815</v>
      </c>
      <c r="E247" s="18" t="s">
        <v>363</v>
      </c>
      <c r="F247" s="324">
        <v>4.274</v>
      </c>
      <c r="G247" s="40"/>
      <c r="H247" s="46"/>
    </row>
    <row r="248" spans="1:8" s="2" customFormat="1" ht="16.8" customHeight="1">
      <c r="A248" s="40"/>
      <c r="B248" s="46"/>
      <c r="C248" s="323" t="s">
        <v>818</v>
      </c>
      <c r="D248" s="323" t="s">
        <v>819</v>
      </c>
      <c r="E248" s="18" t="s">
        <v>363</v>
      </c>
      <c r="F248" s="324">
        <v>132.494</v>
      </c>
      <c r="G248" s="40"/>
      <c r="H248" s="46"/>
    </row>
    <row r="249" spans="1:8" s="2" customFormat="1" ht="16.8" customHeight="1">
      <c r="A249" s="40"/>
      <c r="B249" s="46"/>
      <c r="C249" s="323" t="s">
        <v>833</v>
      </c>
      <c r="D249" s="323" t="s">
        <v>834</v>
      </c>
      <c r="E249" s="18" t="s">
        <v>363</v>
      </c>
      <c r="F249" s="324">
        <v>4.274</v>
      </c>
      <c r="G249" s="40"/>
      <c r="H249" s="46"/>
    </row>
    <row r="250" spans="1:8" s="2" customFormat="1" ht="16.8" customHeight="1">
      <c r="A250" s="40"/>
      <c r="B250" s="46"/>
      <c r="C250" s="319" t="s">
        <v>187</v>
      </c>
      <c r="D250" s="320" t="s">
        <v>1</v>
      </c>
      <c r="E250" s="321" t="s">
        <v>1</v>
      </c>
      <c r="F250" s="322">
        <v>280.567</v>
      </c>
      <c r="G250" s="40"/>
      <c r="H250" s="46"/>
    </row>
    <row r="251" spans="1:8" s="2" customFormat="1" ht="12">
      <c r="A251" s="40"/>
      <c r="B251" s="46"/>
      <c r="C251" s="323" t="s">
        <v>187</v>
      </c>
      <c r="D251" s="323" t="s">
        <v>850</v>
      </c>
      <c r="E251" s="18" t="s">
        <v>1</v>
      </c>
      <c r="F251" s="324">
        <v>280.567</v>
      </c>
      <c r="G251" s="40"/>
      <c r="H251" s="46"/>
    </row>
    <row r="252" spans="1:8" s="2" customFormat="1" ht="16.8" customHeight="1">
      <c r="A252" s="40"/>
      <c r="B252" s="46"/>
      <c r="C252" s="325" t="s">
        <v>2122</v>
      </c>
      <c r="D252" s="40"/>
      <c r="E252" s="40"/>
      <c r="F252" s="40"/>
      <c r="G252" s="40"/>
      <c r="H252" s="46"/>
    </row>
    <row r="253" spans="1:8" s="2" customFormat="1" ht="12">
      <c r="A253" s="40"/>
      <c r="B253" s="46"/>
      <c r="C253" s="323" t="s">
        <v>847</v>
      </c>
      <c r="D253" s="323" t="s">
        <v>848</v>
      </c>
      <c r="E253" s="18" t="s">
        <v>363</v>
      </c>
      <c r="F253" s="324">
        <v>280.567</v>
      </c>
      <c r="G253" s="40"/>
      <c r="H253" s="46"/>
    </row>
    <row r="254" spans="1:8" s="2" customFormat="1" ht="16.8" customHeight="1">
      <c r="A254" s="40"/>
      <c r="B254" s="46"/>
      <c r="C254" s="323" t="s">
        <v>804</v>
      </c>
      <c r="D254" s="323" t="s">
        <v>805</v>
      </c>
      <c r="E254" s="18" t="s">
        <v>363</v>
      </c>
      <c r="F254" s="324">
        <v>551.745</v>
      </c>
      <c r="G254" s="40"/>
      <c r="H254" s="46"/>
    </row>
    <row r="255" spans="1:8" s="2" customFormat="1" ht="16.8" customHeight="1">
      <c r="A255" s="40"/>
      <c r="B255" s="46"/>
      <c r="C255" s="319" t="s">
        <v>183</v>
      </c>
      <c r="D255" s="320" t="s">
        <v>1</v>
      </c>
      <c r="E255" s="321" t="s">
        <v>1</v>
      </c>
      <c r="F255" s="322">
        <v>354.2</v>
      </c>
      <c r="G255" s="40"/>
      <c r="H255" s="46"/>
    </row>
    <row r="256" spans="1:8" s="2" customFormat="1" ht="16.8" customHeight="1">
      <c r="A256" s="40"/>
      <c r="B256" s="46"/>
      <c r="C256" s="323" t="s">
        <v>183</v>
      </c>
      <c r="D256" s="323" t="s">
        <v>747</v>
      </c>
      <c r="E256" s="18" t="s">
        <v>1</v>
      </c>
      <c r="F256" s="324">
        <v>354.2</v>
      </c>
      <c r="G256" s="40"/>
      <c r="H256" s="46"/>
    </row>
    <row r="257" spans="1:8" s="2" customFormat="1" ht="16.8" customHeight="1">
      <c r="A257" s="40"/>
      <c r="B257" s="46"/>
      <c r="C257" s="325" t="s">
        <v>2122</v>
      </c>
      <c r="D257" s="40"/>
      <c r="E257" s="40"/>
      <c r="F257" s="40"/>
      <c r="G257" s="40"/>
      <c r="H257" s="46"/>
    </row>
    <row r="258" spans="1:8" s="2" customFormat="1" ht="16.8" customHeight="1">
      <c r="A258" s="40"/>
      <c r="B258" s="46"/>
      <c r="C258" s="323" t="s">
        <v>744</v>
      </c>
      <c r="D258" s="323" t="s">
        <v>745</v>
      </c>
      <c r="E258" s="18" t="s">
        <v>275</v>
      </c>
      <c r="F258" s="324">
        <v>354.2</v>
      </c>
      <c r="G258" s="40"/>
      <c r="H258" s="46"/>
    </row>
    <row r="259" spans="1:8" s="2" customFormat="1" ht="16.8" customHeight="1">
      <c r="A259" s="40"/>
      <c r="B259" s="46"/>
      <c r="C259" s="323" t="s">
        <v>749</v>
      </c>
      <c r="D259" s="323" t="s">
        <v>750</v>
      </c>
      <c r="E259" s="18" t="s">
        <v>275</v>
      </c>
      <c r="F259" s="324">
        <v>708.4</v>
      </c>
      <c r="G259" s="40"/>
      <c r="H259" s="46"/>
    </row>
    <row r="260" spans="1:8" s="2" customFormat="1" ht="16.8" customHeight="1">
      <c r="A260" s="40"/>
      <c r="B260" s="46"/>
      <c r="C260" s="319" t="s">
        <v>165</v>
      </c>
      <c r="D260" s="320" t="s">
        <v>1</v>
      </c>
      <c r="E260" s="321" t="s">
        <v>1</v>
      </c>
      <c r="F260" s="322">
        <v>530.038</v>
      </c>
      <c r="G260" s="40"/>
      <c r="H260" s="46"/>
    </row>
    <row r="261" spans="1:8" s="2" customFormat="1" ht="16.8" customHeight="1">
      <c r="A261" s="40"/>
      <c r="B261" s="46"/>
      <c r="C261" s="323" t="s">
        <v>165</v>
      </c>
      <c r="D261" s="323" t="s">
        <v>307</v>
      </c>
      <c r="E261" s="18" t="s">
        <v>1</v>
      </c>
      <c r="F261" s="324">
        <v>530.038</v>
      </c>
      <c r="G261" s="40"/>
      <c r="H261" s="46"/>
    </row>
    <row r="262" spans="1:8" s="2" customFormat="1" ht="16.8" customHeight="1">
      <c r="A262" s="40"/>
      <c r="B262" s="46"/>
      <c r="C262" s="325" t="s">
        <v>2122</v>
      </c>
      <c r="D262" s="40"/>
      <c r="E262" s="40"/>
      <c r="F262" s="40"/>
      <c r="G262" s="40"/>
      <c r="H262" s="46"/>
    </row>
    <row r="263" spans="1:8" s="2" customFormat="1" ht="12">
      <c r="A263" s="40"/>
      <c r="B263" s="46"/>
      <c r="C263" s="323" t="s">
        <v>301</v>
      </c>
      <c r="D263" s="323" t="s">
        <v>302</v>
      </c>
      <c r="E263" s="18" t="s">
        <v>303</v>
      </c>
      <c r="F263" s="324">
        <v>265.019</v>
      </c>
      <c r="G263" s="40"/>
      <c r="H263" s="46"/>
    </row>
    <row r="264" spans="1:8" s="2" customFormat="1" ht="12">
      <c r="A264" s="40"/>
      <c r="B264" s="46"/>
      <c r="C264" s="323" t="s">
        <v>310</v>
      </c>
      <c r="D264" s="323" t="s">
        <v>311</v>
      </c>
      <c r="E264" s="18" t="s">
        <v>303</v>
      </c>
      <c r="F264" s="324">
        <v>265.019</v>
      </c>
      <c r="G264" s="40"/>
      <c r="H264" s="46"/>
    </row>
    <row r="265" spans="1:8" s="2" customFormat="1" ht="12">
      <c r="A265" s="40"/>
      <c r="B265" s="46"/>
      <c r="C265" s="323" t="s">
        <v>338</v>
      </c>
      <c r="D265" s="323" t="s">
        <v>339</v>
      </c>
      <c r="E265" s="18" t="s">
        <v>303</v>
      </c>
      <c r="F265" s="324">
        <v>265.019</v>
      </c>
      <c r="G265" s="40"/>
      <c r="H265" s="46"/>
    </row>
    <row r="266" spans="1:8" s="2" customFormat="1" ht="12">
      <c r="A266" s="40"/>
      <c r="B266" s="46"/>
      <c r="C266" s="323" t="s">
        <v>352</v>
      </c>
      <c r="D266" s="323" t="s">
        <v>353</v>
      </c>
      <c r="E266" s="18" t="s">
        <v>303</v>
      </c>
      <c r="F266" s="324">
        <v>265.019</v>
      </c>
      <c r="G266" s="40"/>
      <c r="H266" s="46"/>
    </row>
    <row r="267" spans="1:8" s="2" customFormat="1" ht="16.8" customHeight="1">
      <c r="A267" s="40"/>
      <c r="B267" s="46"/>
      <c r="C267" s="319" t="s">
        <v>164</v>
      </c>
      <c r="D267" s="320" t="s">
        <v>1</v>
      </c>
      <c r="E267" s="321" t="s">
        <v>1</v>
      </c>
      <c r="F267" s="322">
        <v>0</v>
      </c>
      <c r="G267" s="40"/>
      <c r="H267" s="46"/>
    </row>
    <row r="268" spans="1:8" s="2" customFormat="1" ht="16.8" customHeight="1">
      <c r="A268" s="40"/>
      <c r="B268" s="46"/>
      <c r="C268" s="323" t="s">
        <v>164</v>
      </c>
      <c r="D268" s="323" t="s">
        <v>306</v>
      </c>
      <c r="E268" s="18" t="s">
        <v>1</v>
      </c>
      <c r="F268" s="324">
        <v>0</v>
      </c>
      <c r="G268" s="40"/>
      <c r="H268" s="46"/>
    </row>
    <row r="269" spans="1:8" s="2" customFormat="1" ht="16.8" customHeight="1">
      <c r="A269" s="40"/>
      <c r="B269" s="46"/>
      <c r="C269" s="325" t="s">
        <v>2122</v>
      </c>
      <c r="D269" s="40"/>
      <c r="E269" s="40"/>
      <c r="F269" s="40"/>
      <c r="G269" s="40"/>
      <c r="H269" s="46"/>
    </row>
    <row r="270" spans="1:8" s="2" customFormat="1" ht="12">
      <c r="A270" s="40"/>
      <c r="B270" s="46"/>
      <c r="C270" s="323" t="s">
        <v>301</v>
      </c>
      <c r="D270" s="323" t="s">
        <v>302</v>
      </c>
      <c r="E270" s="18" t="s">
        <v>303</v>
      </c>
      <c r="F270" s="324">
        <v>265.019</v>
      </c>
      <c r="G270" s="40"/>
      <c r="H270" s="46"/>
    </row>
    <row r="271" spans="1:8" s="2" customFormat="1" ht="16.8" customHeight="1">
      <c r="A271" s="40"/>
      <c r="B271" s="46"/>
      <c r="C271" s="323" t="s">
        <v>368</v>
      </c>
      <c r="D271" s="323" t="s">
        <v>369</v>
      </c>
      <c r="E271" s="18" t="s">
        <v>303</v>
      </c>
      <c r="F271" s="324">
        <v>391.105</v>
      </c>
      <c r="G271" s="40"/>
      <c r="H271" s="46"/>
    </row>
    <row r="272" spans="1:8" s="2" customFormat="1" ht="16.8" customHeight="1">
      <c r="A272" s="40"/>
      <c r="B272" s="46"/>
      <c r="C272" s="319" t="s">
        <v>162</v>
      </c>
      <c r="D272" s="320" t="s">
        <v>1</v>
      </c>
      <c r="E272" s="321" t="s">
        <v>1</v>
      </c>
      <c r="F272" s="322">
        <v>530.038</v>
      </c>
      <c r="G272" s="40"/>
      <c r="H272" s="46"/>
    </row>
    <row r="273" spans="1:8" s="2" customFormat="1" ht="12">
      <c r="A273" s="40"/>
      <c r="B273" s="46"/>
      <c r="C273" s="323" t="s">
        <v>162</v>
      </c>
      <c r="D273" s="323" t="s">
        <v>305</v>
      </c>
      <c r="E273" s="18" t="s">
        <v>1</v>
      </c>
      <c r="F273" s="324">
        <v>530.038</v>
      </c>
      <c r="G273" s="40"/>
      <c r="H273" s="46"/>
    </row>
    <row r="274" spans="1:8" s="2" customFormat="1" ht="16.8" customHeight="1">
      <c r="A274" s="40"/>
      <c r="B274" s="46"/>
      <c r="C274" s="325" t="s">
        <v>2122</v>
      </c>
      <c r="D274" s="40"/>
      <c r="E274" s="40"/>
      <c r="F274" s="40"/>
      <c r="G274" s="40"/>
      <c r="H274" s="46"/>
    </row>
    <row r="275" spans="1:8" s="2" customFormat="1" ht="12">
      <c r="A275" s="40"/>
      <c r="B275" s="46"/>
      <c r="C275" s="323" t="s">
        <v>301</v>
      </c>
      <c r="D275" s="323" t="s">
        <v>302</v>
      </c>
      <c r="E275" s="18" t="s">
        <v>303</v>
      </c>
      <c r="F275" s="324">
        <v>265.019</v>
      </c>
      <c r="G275" s="40"/>
      <c r="H275" s="46"/>
    </row>
    <row r="276" spans="1:8" s="2" customFormat="1" ht="12">
      <c r="A276" s="40"/>
      <c r="B276" s="46"/>
      <c r="C276" s="323" t="s">
        <v>338</v>
      </c>
      <c r="D276" s="323" t="s">
        <v>339</v>
      </c>
      <c r="E276" s="18" t="s">
        <v>303</v>
      </c>
      <c r="F276" s="324">
        <v>265.019</v>
      </c>
      <c r="G276" s="40"/>
      <c r="H276" s="46"/>
    </row>
    <row r="277" spans="1:8" s="2" customFormat="1" ht="12">
      <c r="A277" s="40"/>
      <c r="B277" s="46"/>
      <c r="C277" s="323" t="s">
        <v>352</v>
      </c>
      <c r="D277" s="323" t="s">
        <v>353</v>
      </c>
      <c r="E277" s="18" t="s">
        <v>303</v>
      </c>
      <c r="F277" s="324">
        <v>265.019</v>
      </c>
      <c r="G277" s="40"/>
      <c r="H277" s="46"/>
    </row>
    <row r="278" spans="1:8" s="2" customFormat="1" ht="16.8" customHeight="1">
      <c r="A278" s="40"/>
      <c r="B278" s="46"/>
      <c r="C278" s="323" t="s">
        <v>368</v>
      </c>
      <c r="D278" s="323" t="s">
        <v>369</v>
      </c>
      <c r="E278" s="18" t="s">
        <v>303</v>
      </c>
      <c r="F278" s="324">
        <v>391.105</v>
      </c>
      <c r="G278" s="40"/>
      <c r="H278" s="46"/>
    </row>
    <row r="279" spans="1:8" s="2" customFormat="1" ht="16.8" customHeight="1">
      <c r="A279" s="40"/>
      <c r="B279" s="46"/>
      <c r="C279" s="319" t="s">
        <v>166</v>
      </c>
      <c r="D279" s="320" t="s">
        <v>1</v>
      </c>
      <c r="E279" s="321" t="s">
        <v>1</v>
      </c>
      <c r="F279" s="322">
        <v>265.019</v>
      </c>
      <c r="G279" s="40"/>
      <c r="H279" s="46"/>
    </row>
    <row r="280" spans="1:8" s="2" customFormat="1" ht="16.8" customHeight="1">
      <c r="A280" s="40"/>
      <c r="B280" s="46"/>
      <c r="C280" s="323" t="s">
        <v>166</v>
      </c>
      <c r="D280" s="323" t="s">
        <v>308</v>
      </c>
      <c r="E280" s="18" t="s">
        <v>1</v>
      </c>
      <c r="F280" s="324">
        <v>265.019</v>
      </c>
      <c r="G280" s="40"/>
      <c r="H280" s="46"/>
    </row>
    <row r="281" spans="1:8" s="2" customFormat="1" ht="16.8" customHeight="1">
      <c r="A281" s="40"/>
      <c r="B281" s="46"/>
      <c r="C281" s="325" t="s">
        <v>2122</v>
      </c>
      <c r="D281" s="40"/>
      <c r="E281" s="40"/>
      <c r="F281" s="40"/>
      <c r="G281" s="40"/>
      <c r="H281" s="46"/>
    </row>
    <row r="282" spans="1:8" s="2" customFormat="1" ht="12">
      <c r="A282" s="40"/>
      <c r="B282" s="46"/>
      <c r="C282" s="323" t="s">
        <v>301</v>
      </c>
      <c r="D282" s="323" t="s">
        <v>302</v>
      </c>
      <c r="E282" s="18" t="s">
        <v>303</v>
      </c>
      <c r="F282" s="324">
        <v>265.019</v>
      </c>
      <c r="G282" s="40"/>
      <c r="H282" s="46"/>
    </row>
    <row r="283" spans="1:8" s="2" customFormat="1" ht="12">
      <c r="A283" s="40"/>
      <c r="B283" s="46"/>
      <c r="C283" s="323" t="s">
        <v>338</v>
      </c>
      <c r="D283" s="323" t="s">
        <v>339</v>
      </c>
      <c r="E283" s="18" t="s">
        <v>303</v>
      </c>
      <c r="F283" s="324">
        <v>265.019</v>
      </c>
      <c r="G283" s="40"/>
      <c r="H283" s="46"/>
    </row>
    <row r="284" spans="1:8" s="2" customFormat="1" ht="16.8" customHeight="1">
      <c r="A284" s="40"/>
      <c r="B284" s="46"/>
      <c r="C284" s="319" t="s">
        <v>168</v>
      </c>
      <c r="D284" s="320" t="s">
        <v>1</v>
      </c>
      <c r="E284" s="321" t="s">
        <v>1</v>
      </c>
      <c r="F284" s="322">
        <v>265.019</v>
      </c>
      <c r="G284" s="40"/>
      <c r="H284" s="46"/>
    </row>
    <row r="285" spans="1:8" s="2" customFormat="1" ht="16.8" customHeight="1">
      <c r="A285" s="40"/>
      <c r="B285" s="46"/>
      <c r="C285" s="323" t="s">
        <v>168</v>
      </c>
      <c r="D285" s="323" t="s">
        <v>308</v>
      </c>
      <c r="E285" s="18" t="s">
        <v>1</v>
      </c>
      <c r="F285" s="324">
        <v>265.019</v>
      </c>
      <c r="G285" s="40"/>
      <c r="H285" s="46"/>
    </row>
    <row r="286" spans="1:8" s="2" customFormat="1" ht="16.8" customHeight="1">
      <c r="A286" s="40"/>
      <c r="B286" s="46"/>
      <c r="C286" s="325" t="s">
        <v>2122</v>
      </c>
      <c r="D286" s="40"/>
      <c r="E286" s="40"/>
      <c r="F286" s="40"/>
      <c r="G286" s="40"/>
      <c r="H286" s="46"/>
    </row>
    <row r="287" spans="1:8" s="2" customFormat="1" ht="12">
      <c r="A287" s="40"/>
      <c r="B287" s="46"/>
      <c r="C287" s="323" t="s">
        <v>310</v>
      </c>
      <c r="D287" s="323" t="s">
        <v>311</v>
      </c>
      <c r="E287" s="18" t="s">
        <v>303</v>
      </c>
      <c r="F287" s="324">
        <v>265.019</v>
      </c>
      <c r="G287" s="40"/>
      <c r="H287" s="46"/>
    </row>
    <row r="288" spans="1:8" s="2" customFormat="1" ht="12">
      <c r="A288" s="40"/>
      <c r="B288" s="46"/>
      <c r="C288" s="323" t="s">
        <v>352</v>
      </c>
      <c r="D288" s="323" t="s">
        <v>353</v>
      </c>
      <c r="E288" s="18" t="s">
        <v>303</v>
      </c>
      <c r="F288" s="324">
        <v>265.019</v>
      </c>
      <c r="G288" s="40"/>
      <c r="H288" s="46"/>
    </row>
    <row r="289" spans="1:8" s="2" customFormat="1" ht="16.8" customHeight="1">
      <c r="A289" s="40"/>
      <c r="B289" s="46"/>
      <c r="C289" s="319" t="s">
        <v>195</v>
      </c>
      <c r="D289" s="320" t="s">
        <v>1</v>
      </c>
      <c r="E289" s="321" t="s">
        <v>1</v>
      </c>
      <c r="F289" s="322">
        <v>6.512</v>
      </c>
      <c r="G289" s="40"/>
      <c r="H289" s="46"/>
    </row>
    <row r="290" spans="1:8" s="2" customFormat="1" ht="16.8" customHeight="1">
      <c r="A290" s="40"/>
      <c r="B290" s="46"/>
      <c r="C290" s="323" t="s">
        <v>1</v>
      </c>
      <c r="D290" s="323" t="s">
        <v>341</v>
      </c>
      <c r="E290" s="18" t="s">
        <v>1</v>
      </c>
      <c r="F290" s="324">
        <v>0</v>
      </c>
      <c r="G290" s="40"/>
      <c r="H290" s="46"/>
    </row>
    <row r="291" spans="1:8" s="2" customFormat="1" ht="16.8" customHeight="1">
      <c r="A291" s="40"/>
      <c r="B291" s="46"/>
      <c r="C291" s="323" t="s">
        <v>195</v>
      </c>
      <c r="D291" s="323" t="s">
        <v>342</v>
      </c>
      <c r="E291" s="18" t="s">
        <v>1</v>
      </c>
      <c r="F291" s="324">
        <v>6.512</v>
      </c>
      <c r="G291" s="40"/>
      <c r="H291" s="46"/>
    </row>
    <row r="292" spans="1:8" s="2" customFormat="1" ht="16.8" customHeight="1">
      <c r="A292" s="40"/>
      <c r="B292" s="46"/>
      <c r="C292" s="325" t="s">
        <v>2122</v>
      </c>
      <c r="D292" s="40"/>
      <c r="E292" s="40"/>
      <c r="F292" s="40"/>
      <c r="G292" s="40"/>
      <c r="H292" s="46"/>
    </row>
    <row r="293" spans="1:8" s="2" customFormat="1" ht="12">
      <c r="A293" s="40"/>
      <c r="B293" s="46"/>
      <c r="C293" s="323" t="s">
        <v>338</v>
      </c>
      <c r="D293" s="323" t="s">
        <v>339</v>
      </c>
      <c r="E293" s="18" t="s">
        <v>303</v>
      </c>
      <c r="F293" s="324">
        <v>265.019</v>
      </c>
      <c r="G293" s="40"/>
      <c r="H293" s="46"/>
    </row>
    <row r="294" spans="1:8" s="2" customFormat="1" ht="12">
      <c r="A294" s="40"/>
      <c r="B294" s="46"/>
      <c r="C294" s="323" t="s">
        <v>301</v>
      </c>
      <c r="D294" s="323" t="s">
        <v>302</v>
      </c>
      <c r="E294" s="18" t="s">
        <v>303</v>
      </c>
      <c r="F294" s="324">
        <v>265.019</v>
      </c>
      <c r="G294" s="40"/>
      <c r="H294" s="46"/>
    </row>
    <row r="295" spans="1:8" s="2" customFormat="1" ht="16.8" customHeight="1">
      <c r="A295" s="40"/>
      <c r="B295" s="46"/>
      <c r="C295" s="323" t="s">
        <v>368</v>
      </c>
      <c r="D295" s="323" t="s">
        <v>369</v>
      </c>
      <c r="E295" s="18" t="s">
        <v>303</v>
      </c>
      <c r="F295" s="324">
        <v>391.105</v>
      </c>
      <c r="G295" s="40"/>
      <c r="H295" s="46"/>
    </row>
    <row r="296" spans="1:8" s="2" customFormat="1" ht="16.8" customHeight="1">
      <c r="A296" s="40"/>
      <c r="B296" s="46"/>
      <c r="C296" s="319" t="s">
        <v>173</v>
      </c>
      <c r="D296" s="320" t="s">
        <v>1</v>
      </c>
      <c r="E296" s="321" t="s">
        <v>1</v>
      </c>
      <c r="F296" s="322">
        <v>0</v>
      </c>
      <c r="G296" s="40"/>
      <c r="H296" s="46"/>
    </row>
    <row r="297" spans="1:8" s="2" customFormat="1" ht="16.8" customHeight="1">
      <c r="A297" s="40"/>
      <c r="B297" s="46"/>
      <c r="C297" s="323" t="s">
        <v>173</v>
      </c>
      <c r="D297" s="323" t="s">
        <v>344</v>
      </c>
      <c r="E297" s="18" t="s">
        <v>1</v>
      </c>
      <c r="F297" s="324">
        <v>0</v>
      </c>
      <c r="G297" s="40"/>
      <c r="H297" s="46"/>
    </row>
    <row r="298" spans="1:8" s="2" customFormat="1" ht="16.8" customHeight="1">
      <c r="A298" s="40"/>
      <c r="B298" s="46"/>
      <c r="C298" s="325" t="s">
        <v>2122</v>
      </c>
      <c r="D298" s="40"/>
      <c r="E298" s="40"/>
      <c r="F298" s="40"/>
      <c r="G298" s="40"/>
      <c r="H298" s="46"/>
    </row>
    <row r="299" spans="1:8" s="2" customFormat="1" ht="12">
      <c r="A299" s="40"/>
      <c r="B299" s="46"/>
      <c r="C299" s="323" t="s">
        <v>338</v>
      </c>
      <c r="D299" s="323" t="s">
        <v>339</v>
      </c>
      <c r="E299" s="18" t="s">
        <v>303</v>
      </c>
      <c r="F299" s="324">
        <v>265.019</v>
      </c>
      <c r="G299" s="40"/>
      <c r="H299" s="46"/>
    </row>
    <row r="300" spans="1:8" s="2" customFormat="1" ht="12">
      <c r="A300" s="40"/>
      <c r="B300" s="46"/>
      <c r="C300" s="323" t="s">
        <v>352</v>
      </c>
      <c r="D300" s="323" t="s">
        <v>353</v>
      </c>
      <c r="E300" s="18" t="s">
        <v>303</v>
      </c>
      <c r="F300" s="324">
        <v>265.019</v>
      </c>
      <c r="G300" s="40"/>
      <c r="H300" s="46"/>
    </row>
    <row r="301" spans="1:8" s="2" customFormat="1" ht="16.8" customHeight="1">
      <c r="A301" s="40"/>
      <c r="B301" s="46"/>
      <c r="C301" s="323" t="s">
        <v>368</v>
      </c>
      <c r="D301" s="323" t="s">
        <v>369</v>
      </c>
      <c r="E301" s="18" t="s">
        <v>303</v>
      </c>
      <c r="F301" s="324">
        <v>391.105</v>
      </c>
      <c r="G301" s="40"/>
      <c r="H301" s="46"/>
    </row>
    <row r="302" spans="1:8" s="2" customFormat="1" ht="16.8" customHeight="1">
      <c r="A302" s="40"/>
      <c r="B302" s="46"/>
      <c r="C302" s="319" t="s">
        <v>171</v>
      </c>
      <c r="D302" s="320" t="s">
        <v>1</v>
      </c>
      <c r="E302" s="321" t="s">
        <v>1</v>
      </c>
      <c r="F302" s="322">
        <v>145.445</v>
      </c>
      <c r="G302" s="40"/>
      <c r="H302" s="46"/>
    </row>
    <row r="303" spans="1:8" s="2" customFormat="1" ht="12">
      <c r="A303" s="40"/>
      <c r="B303" s="46"/>
      <c r="C303" s="323" t="s">
        <v>171</v>
      </c>
      <c r="D303" s="323" t="s">
        <v>343</v>
      </c>
      <c r="E303" s="18" t="s">
        <v>1</v>
      </c>
      <c r="F303" s="324">
        <v>145.445</v>
      </c>
      <c r="G303" s="40"/>
      <c r="H303" s="46"/>
    </row>
    <row r="304" spans="1:8" s="2" customFormat="1" ht="16.8" customHeight="1">
      <c r="A304" s="40"/>
      <c r="B304" s="46"/>
      <c r="C304" s="325" t="s">
        <v>2122</v>
      </c>
      <c r="D304" s="40"/>
      <c r="E304" s="40"/>
      <c r="F304" s="40"/>
      <c r="G304" s="40"/>
      <c r="H304" s="46"/>
    </row>
    <row r="305" spans="1:8" s="2" customFormat="1" ht="12">
      <c r="A305" s="40"/>
      <c r="B305" s="46"/>
      <c r="C305" s="323" t="s">
        <v>338</v>
      </c>
      <c r="D305" s="323" t="s">
        <v>339</v>
      </c>
      <c r="E305" s="18" t="s">
        <v>303</v>
      </c>
      <c r="F305" s="324">
        <v>265.019</v>
      </c>
      <c r="G305" s="40"/>
      <c r="H305" s="46"/>
    </row>
    <row r="306" spans="1:8" s="2" customFormat="1" ht="16.8" customHeight="1">
      <c r="A306" s="40"/>
      <c r="B306" s="46"/>
      <c r="C306" s="323" t="s">
        <v>368</v>
      </c>
      <c r="D306" s="323" t="s">
        <v>369</v>
      </c>
      <c r="E306" s="18" t="s">
        <v>303</v>
      </c>
      <c r="F306" s="324">
        <v>391.105</v>
      </c>
      <c r="G306" s="40"/>
      <c r="H306" s="46"/>
    </row>
    <row r="307" spans="1:8" s="2" customFormat="1" ht="16.8" customHeight="1">
      <c r="A307" s="40"/>
      <c r="B307" s="46"/>
      <c r="C307" s="319" t="s">
        <v>160</v>
      </c>
      <c r="D307" s="320" t="s">
        <v>1</v>
      </c>
      <c r="E307" s="321" t="s">
        <v>1</v>
      </c>
      <c r="F307" s="322">
        <v>4</v>
      </c>
      <c r="G307" s="40"/>
      <c r="H307" s="46"/>
    </row>
    <row r="308" spans="1:8" s="2" customFormat="1" ht="16.8" customHeight="1">
      <c r="A308" s="40"/>
      <c r="B308" s="46"/>
      <c r="C308" s="323" t="s">
        <v>160</v>
      </c>
      <c r="D308" s="323" t="s">
        <v>299</v>
      </c>
      <c r="E308" s="18" t="s">
        <v>1</v>
      </c>
      <c r="F308" s="324">
        <v>4</v>
      </c>
      <c r="G308" s="40"/>
      <c r="H308" s="46"/>
    </row>
    <row r="309" spans="1:8" s="2" customFormat="1" ht="16.8" customHeight="1">
      <c r="A309" s="40"/>
      <c r="B309" s="46"/>
      <c r="C309" s="325" t="s">
        <v>2122</v>
      </c>
      <c r="D309" s="40"/>
      <c r="E309" s="40"/>
      <c r="F309" s="40"/>
      <c r="G309" s="40"/>
      <c r="H309" s="46"/>
    </row>
    <row r="310" spans="1:8" s="2" customFormat="1" ht="16.8" customHeight="1">
      <c r="A310" s="40"/>
      <c r="B310" s="46"/>
      <c r="C310" s="323" t="s">
        <v>296</v>
      </c>
      <c r="D310" s="323" t="s">
        <v>297</v>
      </c>
      <c r="E310" s="18" t="s">
        <v>275</v>
      </c>
      <c r="F310" s="324">
        <v>4</v>
      </c>
      <c r="G310" s="40"/>
      <c r="H310" s="46"/>
    </row>
    <row r="311" spans="1:8" s="2" customFormat="1" ht="16.8" customHeight="1">
      <c r="A311" s="40"/>
      <c r="B311" s="46"/>
      <c r="C311" s="323" t="s">
        <v>314</v>
      </c>
      <c r="D311" s="323" t="s">
        <v>315</v>
      </c>
      <c r="E311" s="18" t="s">
        <v>303</v>
      </c>
      <c r="F311" s="324">
        <v>34.392</v>
      </c>
      <c r="G311" s="40"/>
      <c r="H311" s="46"/>
    </row>
    <row r="312" spans="1:8" s="2" customFormat="1" ht="16.8" customHeight="1">
      <c r="A312" s="40"/>
      <c r="B312" s="46"/>
      <c r="C312" s="319" t="s">
        <v>158</v>
      </c>
      <c r="D312" s="320" t="s">
        <v>1</v>
      </c>
      <c r="E312" s="321" t="s">
        <v>1</v>
      </c>
      <c r="F312" s="322">
        <v>16</v>
      </c>
      <c r="G312" s="40"/>
      <c r="H312" s="46"/>
    </row>
    <row r="313" spans="1:8" s="2" customFormat="1" ht="16.8" customHeight="1">
      <c r="A313" s="40"/>
      <c r="B313" s="46"/>
      <c r="C313" s="323" t="s">
        <v>158</v>
      </c>
      <c r="D313" s="323" t="s">
        <v>294</v>
      </c>
      <c r="E313" s="18" t="s">
        <v>1</v>
      </c>
      <c r="F313" s="324">
        <v>16</v>
      </c>
      <c r="G313" s="40"/>
      <c r="H313" s="46"/>
    </row>
    <row r="314" spans="1:8" s="2" customFormat="1" ht="16.8" customHeight="1">
      <c r="A314" s="40"/>
      <c r="B314" s="46"/>
      <c r="C314" s="325" t="s">
        <v>2122</v>
      </c>
      <c r="D314" s="40"/>
      <c r="E314" s="40"/>
      <c r="F314" s="40"/>
      <c r="G314" s="40"/>
      <c r="H314" s="46"/>
    </row>
    <row r="315" spans="1:8" s="2" customFormat="1" ht="16.8" customHeight="1">
      <c r="A315" s="40"/>
      <c r="B315" s="46"/>
      <c r="C315" s="323" t="s">
        <v>291</v>
      </c>
      <c r="D315" s="323" t="s">
        <v>292</v>
      </c>
      <c r="E315" s="18" t="s">
        <v>275</v>
      </c>
      <c r="F315" s="324">
        <v>16</v>
      </c>
      <c r="G315" s="40"/>
      <c r="H315" s="46"/>
    </row>
    <row r="316" spans="1:8" s="2" customFormat="1" ht="16.8" customHeight="1">
      <c r="A316" s="40"/>
      <c r="B316" s="46"/>
      <c r="C316" s="323" t="s">
        <v>314</v>
      </c>
      <c r="D316" s="323" t="s">
        <v>315</v>
      </c>
      <c r="E316" s="18" t="s">
        <v>303</v>
      </c>
      <c r="F316" s="324">
        <v>34.392</v>
      </c>
      <c r="G316" s="40"/>
      <c r="H316" s="46"/>
    </row>
    <row r="317" spans="1:8" s="2" customFormat="1" ht="16.8" customHeight="1">
      <c r="A317" s="40"/>
      <c r="B317" s="46"/>
      <c r="C317" s="319" t="s">
        <v>374</v>
      </c>
      <c r="D317" s="320" t="s">
        <v>1</v>
      </c>
      <c r="E317" s="321" t="s">
        <v>1</v>
      </c>
      <c r="F317" s="322">
        <v>391.105</v>
      </c>
      <c r="G317" s="40"/>
      <c r="H317" s="46"/>
    </row>
    <row r="318" spans="1:8" s="2" customFormat="1" ht="16.8" customHeight="1">
      <c r="A318" s="40"/>
      <c r="B318" s="46"/>
      <c r="C318" s="323" t="s">
        <v>177</v>
      </c>
      <c r="D318" s="323" t="s">
        <v>371</v>
      </c>
      <c r="E318" s="18" t="s">
        <v>1</v>
      </c>
      <c r="F318" s="324">
        <v>391.105</v>
      </c>
      <c r="G318" s="40"/>
      <c r="H318" s="46"/>
    </row>
    <row r="319" spans="1:8" s="2" customFormat="1" ht="16.8" customHeight="1">
      <c r="A319" s="40"/>
      <c r="B319" s="46"/>
      <c r="C319" s="323" t="s">
        <v>372</v>
      </c>
      <c r="D319" s="323" t="s">
        <v>373</v>
      </c>
      <c r="E319" s="18" t="s">
        <v>1</v>
      </c>
      <c r="F319" s="324">
        <v>0</v>
      </c>
      <c r="G319" s="40"/>
      <c r="H319" s="46"/>
    </row>
    <row r="320" spans="1:8" s="2" customFormat="1" ht="16.8" customHeight="1">
      <c r="A320" s="40"/>
      <c r="B320" s="46"/>
      <c r="C320" s="323" t="s">
        <v>374</v>
      </c>
      <c r="D320" s="323" t="s">
        <v>320</v>
      </c>
      <c r="E320" s="18" t="s">
        <v>1</v>
      </c>
      <c r="F320" s="324">
        <v>391.105</v>
      </c>
      <c r="G320" s="40"/>
      <c r="H320" s="46"/>
    </row>
    <row r="321" spans="1:8" s="2" customFormat="1" ht="16.8" customHeight="1">
      <c r="A321" s="40"/>
      <c r="B321" s="46"/>
      <c r="C321" s="319" t="s">
        <v>372</v>
      </c>
      <c r="D321" s="320" t="s">
        <v>1</v>
      </c>
      <c r="E321" s="321" t="s">
        <v>1</v>
      </c>
      <c r="F321" s="322">
        <v>0</v>
      </c>
      <c r="G321" s="40"/>
      <c r="H321" s="46"/>
    </row>
    <row r="322" spans="1:8" s="2" customFormat="1" ht="16.8" customHeight="1">
      <c r="A322" s="40"/>
      <c r="B322" s="46"/>
      <c r="C322" s="323" t="s">
        <v>372</v>
      </c>
      <c r="D322" s="323" t="s">
        <v>373</v>
      </c>
      <c r="E322" s="18" t="s">
        <v>1</v>
      </c>
      <c r="F322" s="324">
        <v>0</v>
      </c>
      <c r="G322" s="40"/>
      <c r="H322" s="46"/>
    </row>
    <row r="323" spans="1:8" s="2" customFormat="1" ht="16.8" customHeight="1">
      <c r="A323" s="40"/>
      <c r="B323" s="46"/>
      <c r="C323" s="319" t="s">
        <v>177</v>
      </c>
      <c r="D323" s="320" t="s">
        <v>1</v>
      </c>
      <c r="E323" s="321" t="s">
        <v>1</v>
      </c>
      <c r="F323" s="322">
        <v>391.105</v>
      </c>
      <c r="G323" s="40"/>
      <c r="H323" s="46"/>
    </row>
    <row r="324" spans="1:8" s="2" customFormat="1" ht="16.8" customHeight="1">
      <c r="A324" s="40"/>
      <c r="B324" s="46"/>
      <c r="C324" s="323" t="s">
        <v>177</v>
      </c>
      <c r="D324" s="323" t="s">
        <v>371</v>
      </c>
      <c r="E324" s="18" t="s">
        <v>1</v>
      </c>
      <c r="F324" s="324">
        <v>391.105</v>
      </c>
      <c r="G324" s="40"/>
      <c r="H324" s="46"/>
    </row>
    <row r="325" spans="1:8" s="2" customFormat="1" ht="16.8" customHeight="1">
      <c r="A325" s="40"/>
      <c r="B325" s="46"/>
      <c r="C325" s="325" t="s">
        <v>2122</v>
      </c>
      <c r="D325" s="40"/>
      <c r="E325" s="40"/>
      <c r="F325" s="40"/>
      <c r="G325" s="40"/>
      <c r="H325" s="46"/>
    </row>
    <row r="326" spans="1:8" s="2" customFormat="1" ht="16.8" customHeight="1">
      <c r="A326" s="40"/>
      <c r="B326" s="46"/>
      <c r="C326" s="323" t="s">
        <v>368</v>
      </c>
      <c r="D326" s="323" t="s">
        <v>369</v>
      </c>
      <c r="E326" s="18" t="s">
        <v>303</v>
      </c>
      <c r="F326" s="324">
        <v>391.105</v>
      </c>
      <c r="G326" s="40"/>
      <c r="H326" s="46"/>
    </row>
    <row r="327" spans="1:8" s="2" customFormat="1" ht="16.8" customHeight="1">
      <c r="A327" s="40"/>
      <c r="B327" s="46"/>
      <c r="C327" s="323" t="s">
        <v>376</v>
      </c>
      <c r="D327" s="323" t="s">
        <v>377</v>
      </c>
      <c r="E327" s="18" t="s">
        <v>363</v>
      </c>
      <c r="F327" s="324">
        <v>782.21</v>
      </c>
      <c r="G327" s="40"/>
      <c r="H327" s="46"/>
    </row>
    <row r="328" spans="1:8" s="2" customFormat="1" ht="26.4" customHeight="1">
      <c r="A328" s="40"/>
      <c r="B328" s="46"/>
      <c r="C328" s="318" t="s">
        <v>2125</v>
      </c>
      <c r="D328" s="318" t="s">
        <v>100</v>
      </c>
      <c r="E328" s="40"/>
      <c r="F328" s="40"/>
      <c r="G328" s="40"/>
      <c r="H328" s="46"/>
    </row>
    <row r="329" spans="1:8" s="2" customFormat="1" ht="16.8" customHeight="1">
      <c r="A329" s="40"/>
      <c r="B329" s="46"/>
      <c r="C329" s="319" t="s">
        <v>449</v>
      </c>
      <c r="D329" s="320" t="s">
        <v>1</v>
      </c>
      <c r="E329" s="321" t="s">
        <v>1</v>
      </c>
      <c r="F329" s="322">
        <v>8.64</v>
      </c>
      <c r="G329" s="40"/>
      <c r="H329" s="46"/>
    </row>
    <row r="330" spans="1:8" s="2" customFormat="1" ht="16.8" customHeight="1">
      <c r="A330" s="40"/>
      <c r="B330" s="46"/>
      <c r="C330" s="323" t="s">
        <v>449</v>
      </c>
      <c r="D330" s="323" t="s">
        <v>181</v>
      </c>
      <c r="E330" s="18" t="s">
        <v>1</v>
      </c>
      <c r="F330" s="324">
        <v>8.64</v>
      </c>
      <c r="G330" s="40"/>
      <c r="H330" s="46"/>
    </row>
    <row r="331" spans="1:8" s="2" customFormat="1" ht="16.8" customHeight="1">
      <c r="A331" s="40"/>
      <c r="B331" s="46"/>
      <c r="C331" s="319" t="s">
        <v>429</v>
      </c>
      <c r="D331" s="320" t="s">
        <v>1</v>
      </c>
      <c r="E331" s="321" t="s">
        <v>1</v>
      </c>
      <c r="F331" s="322">
        <v>3.84</v>
      </c>
      <c r="G331" s="40"/>
      <c r="H331" s="46"/>
    </row>
    <row r="332" spans="1:8" s="2" customFormat="1" ht="16.8" customHeight="1">
      <c r="A332" s="40"/>
      <c r="B332" s="46"/>
      <c r="C332" s="323" t="s">
        <v>429</v>
      </c>
      <c r="D332" s="323" t="s">
        <v>1004</v>
      </c>
      <c r="E332" s="18" t="s">
        <v>1</v>
      </c>
      <c r="F332" s="324">
        <v>3.84</v>
      </c>
      <c r="G332" s="40"/>
      <c r="H332" s="46"/>
    </row>
    <row r="333" spans="1:8" s="2" customFormat="1" ht="16.8" customHeight="1">
      <c r="A333" s="40"/>
      <c r="B333" s="46"/>
      <c r="C333" s="319" t="s">
        <v>134</v>
      </c>
      <c r="D333" s="320" t="s">
        <v>1</v>
      </c>
      <c r="E333" s="321" t="s">
        <v>1</v>
      </c>
      <c r="F333" s="322">
        <v>7.9</v>
      </c>
      <c r="G333" s="40"/>
      <c r="H333" s="46"/>
    </row>
    <row r="334" spans="1:8" s="2" customFormat="1" ht="16.8" customHeight="1">
      <c r="A334" s="40"/>
      <c r="B334" s="46"/>
      <c r="C334" s="323" t="s">
        <v>131</v>
      </c>
      <c r="D334" s="323" t="s">
        <v>944</v>
      </c>
      <c r="E334" s="18" t="s">
        <v>1</v>
      </c>
      <c r="F334" s="324">
        <v>4.8</v>
      </c>
      <c r="G334" s="40"/>
      <c r="H334" s="46"/>
    </row>
    <row r="335" spans="1:8" s="2" customFormat="1" ht="16.8" customHeight="1">
      <c r="A335" s="40"/>
      <c r="B335" s="46"/>
      <c r="C335" s="323" t="s">
        <v>901</v>
      </c>
      <c r="D335" s="323" t="s">
        <v>945</v>
      </c>
      <c r="E335" s="18" t="s">
        <v>1</v>
      </c>
      <c r="F335" s="324">
        <v>1.6</v>
      </c>
      <c r="G335" s="40"/>
      <c r="H335" s="46"/>
    </row>
    <row r="336" spans="1:8" s="2" customFormat="1" ht="16.8" customHeight="1">
      <c r="A336" s="40"/>
      <c r="B336" s="46"/>
      <c r="C336" s="323" t="s">
        <v>903</v>
      </c>
      <c r="D336" s="323" t="s">
        <v>946</v>
      </c>
      <c r="E336" s="18" t="s">
        <v>1</v>
      </c>
      <c r="F336" s="324">
        <v>1.5</v>
      </c>
      <c r="G336" s="40"/>
      <c r="H336" s="46"/>
    </row>
    <row r="337" spans="1:8" s="2" customFormat="1" ht="16.8" customHeight="1">
      <c r="A337" s="40"/>
      <c r="B337" s="46"/>
      <c r="C337" s="323" t="s">
        <v>134</v>
      </c>
      <c r="D337" s="323" t="s">
        <v>253</v>
      </c>
      <c r="E337" s="18" t="s">
        <v>1</v>
      </c>
      <c r="F337" s="324">
        <v>7.9</v>
      </c>
      <c r="G337" s="40"/>
      <c r="H337" s="46"/>
    </row>
    <row r="338" spans="1:8" s="2" customFormat="1" ht="16.8" customHeight="1">
      <c r="A338" s="40"/>
      <c r="B338" s="46"/>
      <c r="C338" s="325" t="s">
        <v>2122</v>
      </c>
      <c r="D338" s="40"/>
      <c r="E338" s="40"/>
      <c r="F338" s="40"/>
      <c r="G338" s="40"/>
      <c r="H338" s="46"/>
    </row>
    <row r="339" spans="1:8" s="2" customFormat="1" ht="16.8" customHeight="1">
      <c r="A339" s="40"/>
      <c r="B339" s="46"/>
      <c r="C339" s="323" t="s">
        <v>941</v>
      </c>
      <c r="D339" s="323" t="s">
        <v>942</v>
      </c>
      <c r="E339" s="18" t="s">
        <v>249</v>
      </c>
      <c r="F339" s="324">
        <v>2.88</v>
      </c>
      <c r="G339" s="40"/>
      <c r="H339" s="46"/>
    </row>
    <row r="340" spans="1:8" s="2" customFormat="1" ht="16.8" customHeight="1">
      <c r="A340" s="40"/>
      <c r="B340" s="46"/>
      <c r="C340" s="323" t="s">
        <v>330</v>
      </c>
      <c r="D340" s="323" t="s">
        <v>331</v>
      </c>
      <c r="E340" s="18" t="s">
        <v>249</v>
      </c>
      <c r="F340" s="324">
        <v>30.004</v>
      </c>
      <c r="G340" s="40"/>
      <c r="H340" s="46"/>
    </row>
    <row r="341" spans="1:8" s="2" customFormat="1" ht="12">
      <c r="A341" s="40"/>
      <c r="B341" s="46"/>
      <c r="C341" s="323" t="s">
        <v>338</v>
      </c>
      <c r="D341" s="323" t="s">
        <v>339</v>
      </c>
      <c r="E341" s="18" t="s">
        <v>303</v>
      </c>
      <c r="F341" s="324">
        <v>4.553</v>
      </c>
      <c r="G341" s="40"/>
      <c r="H341" s="46"/>
    </row>
    <row r="342" spans="1:8" s="2" customFormat="1" ht="16.8" customHeight="1">
      <c r="A342" s="40"/>
      <c r="B342" s="46"/>
      <c r="C342" s="323" t="s">
        <v>381</v>
      </c>
      <c r="D342" s="323" t="s">
        <v>382</v>
      </c>
      <c r="E342" s="18" t="s">
        <v>303</v>
      </c>
      <c r="F342" s="324">
        <v>1.88</v>
      </c>
      <c r="G342" s="40"/>
      <c r="H342" s="46"/>
    </row>
    <row r="343" spans="1:8" s="2" customFormat="1" ht="16.8" customHeight="1">
      <c r="A343" s="40"/>
      <c r="B343" s="46"/>
      <c r="C343" s="323" t="s">
        <v>392</v>
      </c>
      <c r="D343" s="323" t="s">
        <v>393</v>
      </c>
      <c r="E343" s="18" t="s">
        <v>303</v>
      </c>
      <c r="F343" s="324">
        <v>0.948</v>
      </c>
      <c r="G343" s="40"/>
      <c r="H343" s="46"/>
    </row>
    <row r="344" spans="1:8" s="2" customFormat="1" ht="12">
      <c r="A344" s="40"/>
      <c r="B344" s="46"/>
      <c r="C344" s="323" t="s">
        <v>569</v>
      </c>
      <c r="D344" s="323" t="s">
        <v>570</v>
      </c>
      <c r="E344" s="18" t="s">
        <v>275</v>
      </c>
      <c r="F344" s="324">
        <v>7.9</v>
      </c>
      <c r="G344" s="40"/>
      <c r="H344" s="46"/>
    </row>
    <row r="345" spans="1:8" s="2" customFormat="1" ht="16.8" customHeight="1">
      <c r="A345" s="40"/>
      <c r="B345" s="46"/>
      <c r="C345" s="323" t="s">
        <v>1019</v>
      </c>
      <c r="D345" s="323" t="s">
        <v>1020</v>
      </c>
      <c r="E345" s="18" t="s">
        <v>275</v>
      </c>
      <c r="F345" s="324">
        <v>7.9</v>
      </c>
      <c r="G345" s="40"/>
      <c r="H345" s="46"/>
    </row>
    <row r="346" spans="1:8" s="2" customFormat="1" ht="16.8" customHeight="1">
      <c r="A346" s="40"/>
      <c r="B346" s="46"/>
      <c r="C346" s="323" t="s">
        <v>726</v>
      </c>
      <c r="D346" s="323" t="s">
        <v>727</v>
      </c>
      <c r="E346" s="18" t="s">
        <v>275</v>
      </c>
      <c r="F346" s="324">
        <v>7.9</v>
      </c>
      <c r="G346" s="40"/>
      <c r="H346" s="46"/>
    </row>
    <row r="347" spans="1:8" s="2" customFormat="1" ht="16.8" customHeight="1">
      <c r="A347" s="40"/>
      <c r="B347" s="46"/>
      <c r="C347" s="323" t="s">
        <v>573</v>
      </c>
      <c r="D347" s="323" t="s">
        <v>574</v>
      </c>
      <c r="E347" s="18" t="s">
        <v>275</v>
      </c>
      <c r="F347" s="324">
        <v>7.9</v>
      </c>
      <c r="G347" s="40"/>
      <c r="H347" s="46"/>
    </row>
    <row r="348" spans="1:8" s="2" customFormat="1" ht="16.8" customHeight="1">
      <c r="A348" s="40"/>
      <c r="B348" s="46"/>
      <c r="C348" s="319" t="s">
        <v>901</v>
      </c>
      <c r="D348" s="320" t="s">
        <v>1</v>
      </c>
      <c r="E348" s="321" t="s">
        <v>1</v>
      </c>
      <c r="F348" s="322">
        <v>1.6</v>
      </c>
      <c r="G348" s="40"/>
      <c r="H348" s="46"/>
    </row>
    <row r="349" spans="1:8" s="2" customFormat="1" ht="16.8" customHeight="1">
      <c r="A349" s="40"/>
      <c r="B349" s="46"/>
      <c r="C349" s="323" t="s">
        <v>901</v>
      </c>
      <c r="D349" s="323" t="s">
        <v>945</v>
      </c>
      <c r="E349" s="18" t="s">
        <v>1</v>
      </c>
      <c r="F349" s="324">
        <v>1.6</v>
      </c>
      <c r="G349" s="40"/>
      <c r="H349" s="46"/>
    </row>
    <row r="350" spans="1:8" s="2" customFormat="1" ht="16.8" customHeight="1">
      <c r="A350" s="40"/>
      <c r="B350" s="46"/>
      <c r="C350" s="325" t="s">
        <v>2122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323" t="s">
        <v>941</v>
      </c>
      <c r="D351" s="323" t="s">
        <v>942</v>
      </c>
      <c r="E351" s="18" t="s">
        <v>249</v>
      </c>
      <c r="F351" s="324">
        <v>2.88</v>
      </c>
      <c r="G351" s="40"/>
      <c r="H351" s="46"/>
    </row>
    <row r="352" spans="1:8" s="2" customFormat="1" ht="16.8" customHeight="1">
      <c r="A352" s="40"/>
      <c r="B352" s="46"/>
      <c r="C352" s="323" t="s">
        <v>955</v>
      </c>
      <c r="D352" s="323" t="s">
        <v>956</v>
      </c>
      <c r="E352" s="18" t="s">
        <v>249</v>
      </c>
      <c r="F352" s="324">
        <v>2.48</v>
      </c>
      <c r="G352" s="40"/>
      <c r="H352" s="46"/>
    </row>
    <row r="353" spans="1:8" s="2" customFormat="1" ht="12">
      <c r="A353" s="40"/>
      <c r="B353" s="46"/>
      <c r="C353" s="323" t="s">
        <v>969</v>
      </c>
      <c r="D353" s="323" t="s">
        <v>970</v>
      </c>
      <c r="E353" s="18" t="s">
        <v>303</v>
      </c>
      <c r="F353" s="324">
        <v>4.553</v>
      </c>
      <c r="G353" s="40"/>
      <c r="H353" s="46"/>
    </row>
    <row r="354" spans="1:8" s="2" customFormat="1" ht="16.8" customHeight="1">
      <c r="A354" s="40"/>
      <c r="B354" s="46"/>
      <c r="C354" s="319" t="s">
        <v>903</v>
      </c>
      <c r="D354" s="320" t="s">
        <v>1</v>
      </c>
      <c r="E354" s="321" t="s">
        <v>1</v>
      </c>
      <c r="F354" s="322">
        <v>1.5</v>
      </c>
      <c r="G354" s="40"/>
      <c r="H354" s="46"/>
    </row>
    <row r="355" spans="1:8" s="2" customFormat="1" ht="16.8" customHeight="1">
      <c r="A355" s="40"/>
      <c r="B355" s="46"/>
      <c r="C355" s="323" t="s">
        <v>903</v>
      </c>
      <c r="D355" s="323" t="s">
        <v>946</v>
      </c>
      <c r="E355" s="18" t="s">
        <v>1</v>
      </c>
      <c r="F355" s="324">
        <v>1.5</v>
      </c>
      <c r="G355" s="40"/>
      <c r="H355" s="46"/>
    </row>
    <row r="356" spans="1:8" s="2" customFormat="1" ht="16.8" customHeight="1">
      <c r="A356" s="40"/>
      <c r="B356" s="46"/>
      <c r="C356" s="325" t="s">
        <v>2122</v>
      </c>
      <c r="D356" s="40"/>
      <c r="E356" s="40"/>
      <c r="F356" s="40"/>
      <c r="G356" s="40"/>
      <c r="H356" s="46"/>
    </row>
    <row r="357" spans="1:8" s="2" customFormat="1" ht="16.8" customHeight="1">
      <c r="A357" s="40"/>
      <c r="B357" s="46"/>
      <c r="C357" s="323" t="s">
        <v>941</v>
      </c>
      <c r="D357" s="323" t="s">
        <v>942</v>
      </c>
      <c r="E357" s="18" t="s">
        <v>249</v>
      </c>
      <c r="F357" s="324">
        <v>2.88</v>
      </c>
      <c r="G357" s="40"/>
      <c r="H357" s="46"/>
    </row>
    <row r="358" spans="1:8" s="2" customFormat="1" ht="16.8" customHeight="1">
      <c r="A358" s="40"/>
      <c r="B358" s="46"/>
      <c r="C358" s="323" t="s">
        <v>937</v>
      </c>
      <c r="D358" s="323" t="s">
        <v>938</v>
      </c>
      <c r="E358" s="18" t="s">
        <v>249</v>
      </c>
      <c r="F358" s="324">
        <v>2.7</v>
      </c>
      <c r="G358" s="40"/>
      <c r="H358" s="46"/>
    </row>
    <row r="359" spans="1:8" s="2" customFormat="1" ht="16.8" customHeight="1">
      <c r="A359" s="40"/>
      <c r="B359" s="46"/>
      <c r="C359" s="323" t="s">
        <v>955</v>
      </c>
      <c r="D359" s="323" t="s">
        <v>956</v>
      </c>
      <c r="E359" s="18" t="s">
        <v>249</v>
      </c>
      <c r="F359" s="324">
        <v>2.48</v>
      </c>
      <c r="G359" s="40"/>
      <c r="H359" s="46"/>
    </row>
    <row r="360" spans="1:8" s="2" customFormat="1" ht="12">
      <c r="A360" s="40"/>
      <c r="B360" s="46"/>
      <c r="C360" s="323" t="s">
        <v>969</v>
      </c>
      <c r="D360" s="323" t="s">
        <v>970</v>
      </c>
      <c r="E360" s="18" t="s">
        <v>303</v>
      </c>
      <c r="F360" s="324">
        <v>4.553</v>
      </c>
      <c r="G360" s="40"/>
      <c r="H360" s="46"/>
    </row>
    <row r="361" spans="1:8" s="2" customFormat="1" ht="16.8" customHeight="1">
      <c r="A361" s="40"/>
      <c r="B361" s="46"/>
      <c r="C361" s="319" t="s">
        <v>1062</v>
      </c>
      <c r="D361" s="320" t="s">
        <v>1</v>
      </c>
      <c r="E361" s="321" t="s">
        <v>1</v>
      </c>
      <c r="F361" s="322">
        <v>6</v>
      </c>
      <c r="G361" s="40"/>
      <c r="H361" s="46"/>
    </row>
    <row r="362" spans="1:8" s="2" customFormat="1" ht="16.8" customHeight="1">
      <c r="A362" s="40"/>
      <c r="B362" s="46"/>
      <c r="C362" s="319" t="s">
        <v>131</v>
      </c>
      <c r="D362" s="320" t="s">
        <v>1</v>
      </c>
      <c r="E362" s="321" t="s">
        <v>1</v>
      </c>
      <c r="F362" s="322">
        <v>4.8</v>
      </c>
      <c r="G362" s="40"/>
      <c r="H362" s="46"/>
    </row>
    <row r="363" spans="1:8" s="2" customFormat="1" ht="16.8" customHeight="1">
      <c r="A363" s="40"/>
      <c r="B363" s="46"/>
      <c r="C363" s="323" t="s">
        <v>131</v>
      </c>
      <c r="D363" s="323" t="s">
        <v>944</v>
      </c>
      <c r="E363" s="18" t="s">
        <v>1</v>
      </c>
      <c r="F363" s="324">
        <v>4.8</v>
      </c>
      <c r="G363" s="40"/>
      <c r="H363" s="46"/>
    </row>
    <row r="364" spans="1:8" s="2" customFormat="1" ht="16.8" customHeight="1">
      <c r="A364" s="40"/>
      <c r="B364" s="46"/>
      <c r="C364" s="325" t="s">
        <v>2122</v>
      </c>
      <c r="D364" s="40"/>
      <c r="E364" s="40"/>
      <c r="F364" s="40"/>
      <c r="G364" s="40"/>
      <c r="H364" s="46"/>
    </row>
    <row r="365" spans="1:8" s="2" customFormat="1" ht="16.8" customHeight="1">
      <c r="A365" s="40"/>
      <c r="B365" s="46"/>
      <c r="C365" s="323" t="s">
        <v>941</v>
      </c>
      <c r="D365" s="323" t="s">
        <v>942</v>
      </c>
      <c r="E365" s="18" t="s">
        <v>249</v>
      </c>
      <c r="F365" s="324">
        <v>2.88</v>
      </c>
      <c r="G365" s="40"/>
      <c r="H365" s="46"/>
    </row>
    <row r="366" spans="1:8" s="2" customFormat="1" ht="12">
      <c r="A366" s="40"/>
      <c r="B366" s="46"/>
      <c r="C366" s="323" t="s">
        <v>247</v>
      </c>
      <c r="D366" s="323" t="s">
        <v>248</v>
      </c>
      <c r="E366" s="18" t="s">
        <v>249</v>
      </c>
      <c r="F366" s="324">
        <v>3.84</v>
      </c>
      <c r="G366" s="40"/>
      <c r="H366" s="46"/>
    </row>
    <row r="367" spans="1:8" s="2" customFormat="1" ht="12">
      <c r="A367" s="40"/>
      <c r="B367" s="46"/>
      <c r="C367" s="323" t="s">
        <v>269</v>
      </c>
      <c r="D367" s="323" t="s">
        <v>270</v>
      </c>
      <c r="E367" s="18" t="s">
        <v>249</v>
      </c>
      <c r="F367" s="324">
        <v>4.8</v>
      </c>
      <c r="G367" s="40"/>
      <c r="H367" s="46"/>
    </row>
    <row r="368" spans="1:8" s="2" customFormat="1" ht="12">
      <c r="A368" s="40"/>
      <c r="B368" s="46"/>
      <c r="C368" s="323" t="s">
        <v>969</v>
      </c>
      <c r="D368" s="323" t="s">
        <v>970</v>
      </c>
      <c r="E368" s="18" t="s">
        <v>303</v>
      </c>
      <c r="F368" s="324">
        <v>4.553</v>
      </c>
      <c r="G368" s="40"/>
      <c r="H368" s="46"/>
    </row>
    <row r="369" spans="1:8" s="2" customFormat="1" ht="16.8" customHeight="1">
      <c r="A369" s="40"/>
      <c r="B369" s="46"/>
      <c r="C369" s="323" t="s">
        <v>744</v>
      </c>
      <c r="D369" s="323" t="s">
        <v>745</v>
      </c>
      <c r="E369" s="18" t="s">
        <v>275</v>
      </c>
      <c r="F369" s="324">
        <v>9.6</v>
      </c>
      <c r="G369" s="40"/>
      <c r="H369" s="46"/>
    </row>
    <row r="370" spans="1:8" s="2" customFormat="1" ht="16.8" customHeight="1">
      <c r="A370" s="40"/>
      <c r="B370" s="46"/>
      <c r="C370" s="319" t="s">
        <v>2126</v>
      </c>
      <c r="D370" s="320" t="s">
        <v>1</v>
      </c>
      <c r="E370" s="321" t="s">
        <v>1</v>
      </c>
      <c r="F370" s="322">
        <v>0.6</v>
      </c>
      <c r="G370" s="40"/>
      <c r="H370" s="46"/>
    </row>
    <row r="371" spans="1:8" s="2" customFormat="1" ht="16.8" customHeight="1">
      <c r="A371" s="40"/>
      <c r="B371" s="46"/>
      <c r="C371" s="319" t="s">
        <v>2127</v>
      </c>
      <c r="D371" s="320" t="s">
        <v>1</v>
      </c>
      <c r="E371" s="321" t="s">
        <v>1</v>
      </c>
      <c r="F371" s="322">
        <v>3.8</v>
      </c>
      <c r="G371" s="40"/>
      <c r="H371" s="46"/>
    </row>
    <row r="372" spans="1:8" s="2" customFormat="1" ht="16.8" customHeight="1">
      <c r="A372" s="40"/>
      <c r="B372" s="46"/>
      <c r="C372" s="319" t="s">
        <v>142</v>
      </c>
      <c r="D372" s="320" t="s">
        <v>1</v>
      </c>
      <c r="E372" s="321" t="s">
        <v>1</v>
      </c>
      <c r="F372" s="322">
        <v>322.63</v>
      </c>
      <c r="G372" s="40"/>
      <c r="H372" s="46"/>
    </row>
    <row r="373" spans="1:8" s="2" customFormat="1" ht="16.8" customHeight="1">
      <c r="A373" s="40"/>
      <c r="B373" s="46"/>
      <c r="C373" s="323" t="s">
        <v>139</v>
      </c>
      <c r="D373" s="323" t="s">
        <v>254</v>
      </c>
      <c r="E373" s="18" t="s">
        <v>1</v>
      </c>
      <c r="F373" s="324">
        <v>322.63</v>
      </c>
      <c r="G373" s="40"/>
      <c r="H373" s="46"/>
    </row>
    <row r="374" spans="1:8" s="2" customFormat="1" ht="16.8" customHeight="1">
      <c r="A374" s="40"/>
      <c r="B374" s="46"/>
      <c r="C374" s="323" t="s">
        <v>142</v>
      </c>
      <c r="D374" s="323" t="s">
        <v>253</v>
      </c>
      <c r="E374" s="18" t="s">
        <v>1</v>
      </c>
      <c r="F374" s="324">
        <v>322.63</v>
      </c>
      <c r="G374" s="40"/>
      <c r="H374" s="46"/>
    </row>
    <row r="375" spans="1:8" s="2" customFormat="1" ht="16.8" customHeight="1">
      <c r="A375" s="40"/>
      <c r="B375" s="46"/>
      <c r="C375" s="319" t="s">
        <v>2128</v>
      </c>
      <c r="D375" s="320" t="s">
        <v>1</v>
      </c>
      <c r="E375" s="321" t="s">
        <v>1</v>
      </c>
      <c r="F375" s="322">
        <v>17.11</v>
      </c>
      <c r="G375" s="40"/>
      <c r="H375" s="46"/>
    </row>
    <row r="376" spans="1:8" s="2" customFormat="1" ht="16.8" customHeight="1">
      <c r="A376" s="40"/>
      <c r="B376" s="46"/>
      <c r="C376" s="319" t="s">
        <v>2129</v>
      </c>
      <c r="D376" s="320" t="s">
        <v>1</v>
      </c>
      <c r="E376" s="321" t="s">
        <v>1</v>
      </c>
      <c r="F376" s="322">
        <v>1.5</v>
      </c>
      <c r="G376" s="40"/>
      <c r="H376" s="46"/>
    </row>
    <row r="377" spans="1:8" s="2" customFormat="1" ht="16.8" customHeight="1">
      <c r="A377" s="40"/>
      <c r="B377" s="46"/>
      <c r="C377" s="319" t="s">
        <v>139</v>
      </c>
      <c r="D377" s="320" t="s">
        <v>1</v>
      </c>
      <c r="E377" s="321" t="s">
        <v>1</v>
      </c>
      <c r="F377" s="322">
        <v>322.63</v>
      </c>
      <c r="G377" s="40"/>
      <c r="H377" s="46"/>
    </row>
    <row r="378" spans="1:8" s="2" customFormat="1" ht="16.8" customHeight="1">
      <c r="A378" s="40"/>
      <c r="B378" s="46"/>
      <c r="C378" s="323" t="s">
        <v>139</v>
      </c>
      <c r="D378" s="323" t="s">
        <v>254</v>
      </c>
      <c r="E378" s="18" t="s">
        <v>1</v>
      </c>
      <c r="F378" s="324">
        <v>322.63</v>
      </c>
      <c r="G378" s="40"/>
      <c r="H378" s="46"/>
    </row>
    <row r="379" spans="1:8" s="2" customFormat="1" ht="16.8" customHeight="1">
      <c r="A379" s="40"/>
      <c r="B379" s="46"/>
      <c r="C379" s="325" t="s">
        <v>2122</v>
      </c>
      <c r="D379" s="40"/>
      <c r="E379" s="40"/>
      <c r="F379" s="40"/>
      <c r="G379" s="40"/>
      <c r="H379" s="46"/>
    </row>
    <row r="380" spans="1:8" s="2" customFormat="1" ht="16.8" customHeight="1">
      <c r="A380" s="40"/>
      <c r="B380" s="46"/>
      <c r="C380" s="323" t="s">
        <v>941</v>
      </c>
      <c r="D380" s="323" t="s">
        <v>942</v>
      </c>
      <c r="E380" s="18" t="s">
        <v>249</v>
      </c>
      <c r="F380" s="324">
        <v>2.88</v>
      </c>
      <c r="G380" s="40"/>
      <c r="H380" s="46"/>
    </row>
    <row r="381" spans="1:8" s="2" customFormat="1" ht="16.8" customHeight="1">
      <c r="A381" s="40"/>
      <c r="B381" s="46"/>
      <c r="C381" s="319" t="s">
        <v>914</v>
      </c>
      <c r="D381" s="320" t="s">
        <v>1</v>
      </c>
      <c r="E381" s="321" t="s">
        <v>1</v>
      </c>
      <c r="F381" s="322">
        <v>2.88</v>
      </c>
      <c r="G381" s="40"/>
      <c r="H381" s="46"/>
    </row>
    <row r="382" spans="1:8" s="2" customFormat="1" ht="16.8" customHeight="1">
      <c r="A382" s="40"/>
      <c r="B382" s="46"/>
      <c r="C382" s="323" t="s">
        <v>914</v>
      </c>
      <c r="D382" s="323" t="s">
        <v>952</v>
      </c>
      <c r="E382" s="18" t="s">
        <v>1</v>
      </c>
      <c r="F382" s="324">
        <v>2.88</v>
      </c>
      <c r="G382" s="40"/>
      <c r="H382" s="46"/>
    </row>
    <row r="383" spans="1:8" s="2" customFormat="1" ht="16.8" customHeight="1">
      <c r="A383" s="40"/>
      <c r="B383" s="46"/>
      <c r="C383" s="325" t="s">
        <v>2122</v>
      </c>
      <c r="D383" s="40"/>
      <c r="E383" s="40"/>
      <c r="F383" s="40"/>
      <c r="G383" s="40"/>
      <c r="H383" s="46"/>
    </row>
    <row r="384" spans="1:8" s="2" customFormat="1" ht="16.8" customHeight="1">
      <c r="A384" s="40"/>
      <c r="B384" s="46"/>
      <c r="C384" s="323" t="s">
        <v>941</v>
      </c>
      <c r="D384" s="323" t="s">
        <v>942</v>
      </c>
      <c r="E384" s="18" t="s">
        <v>249</v>
      </c>
      <c r="F384" s="324">
        <v>2.88</v>
      </c>
      <c r="G384" s="40"/>
      <c r="H384" s="46"/>
    </row>
    <row r="385" spans="1:8" s="2" customFormat="1" ht="16.8" customHeight="1">
      <c r="A385" s="40"/>
      <c r="B385" s="46"/>
      <c r="C385" s="323" t="s">
        <v>1011</v>
      </c>
      <c r="D385" s="323" t="s">
        <v>1012</v>
      </c>
      <c r="E385" s="18" t="s">
        <v>249</v>
      </c>
      <c r="F385" s="324">
        <v>2.88</v>
      </c>
      <c r="G385" s="40"/>
      <c r="H385" s="46"/>
    </row>
    <row r="386" spans="1:8" s="2" customFormat="1" ht="12">
      <c r="A386" s="40"/>
      <c r="B386" s="46"/>
      <c r="C386" s="323" t="s">
        <v>1032</v>
      </c>
      <c r="D386" s="323" t="s">
        <v>1033</v>
      </c>
      <c r="E386" s="18" t="s">
        <v>249</v>
      </c>
      <c r="F386" s="324">
        <v>2.88</v>
      </c>
      <c r="G386" s="40"/>
      <c r="H386" s="46"/>
    </row>
    <row r="387" spans="1:8" s="2" customFormat="1" ht="16.8" customHeight="1">
      <c r="A387" s="40"/>
      <c r="B387" s="46"/>
      <c r="C387" s="319" t="s">
        <v>933</v>
      </c>
      <c r="D387" s="320" t="s">
        <v>1</v>
      </c>
      <c r="E387" s="321" t="s">
        <v>1</v>
      </c>
      <c r="F387" s="322">
        <v>2.7</v>
      </c>
      <c r="G387" s="40"/>
      <c r="H387" s="46"/>
    </row>
    <row r="388" spans="1:8" s="2" customFormat="1" ht="16.8" customHeight="1">
      <c r="A388" s="40"/>
      <c r="B388" s="46"/>
      <c r="C388" s="323" t="s">
        <v>933</v>
      </c>
      <c r="D388" s="323" t="s">
        <v>940</v>
      </c>
      <c r="E388" s="18" t="s">
        <v>1</v>
      </c>
      <c r="F388" s="324">
        <v>2.7</v>
      </c>
      <c r="G388" s="40"/>
      <c r="H388" s="46"/>
    </row>
    <row r="389" spans="1:8" s="2" customFormat="1" ht="16.8" customHeight="1">
      <c r="A389" s="40"/>
      <c r="B389" s="46"/>
      <c r="C389" s="325" t="s">
        <v>2122</v>
      </c>
      <c r="D389" s="40"/>
      <c r="E389" s="40"/>
      <c r="F389" s="40"/>
      <c r="G389" s="40"/>
      <c r="H389" s="46"/>
    </row>
    <row r="390" spans="1:8" s="2" customFormat="1" ht="16.8" customHeight="1">
      <c r="A390" s="40"/>
      <c r="B390" s="46"/>
      <c r="C390" s="323" t="s">
        <v>937</v>
      </c>
      <c r="D390" s="323" t="s">
        <v>938</v>
      </c>
      <c r="E390" s="18" t="s">
        <v>249</v>
      </c>
      <c r="F390" s="324">
        <v>2.7</v>
      </c>
      <c r="G390" s="40"/>
      <c r="H390" s="46"/>
    </row>
    <row r="391" spans="1:8" s="2" customFormat="1" ht="12">
      <c r="A391" s="40"/>
      <c r="B391" s="46"/>
      <c r="C391" s="323" t="s">
        <v>1014</v>
      </c>
      <c r="D391" s="323" t="s">
        <v>1015</v>
      </c>
      <c r="E391" s="18" t="s">
        <v>249</v>
      </c>
      <c r="F391" s="324">
        <v>2.7</v>
      </c>
      <c r="G391" s="40"/>
      <c r="H391" s="46"/>
    </row>
    <row r="392" spans="1:8" s="2" customFormat="1" ht="12">
      <c r="A392" s="40"/>
      <c r="B392" s="46"/>
      <c r="C392" s="323" t="s">
        <v>1029</v>
      </c>
      <c r="D392" s="323" t="s">
        <v>1030</v>
      </c>
      <c r="E392" s="18" t="s">
        <v>249</v>
      </c>
      <c r="F392" s="324">
        <v>2.7</v>
      </c>
      <c r="G392" s="40"/>
      <c r="H392" s="46"/>
    </row>
    <row r="393" spans="1:8" s="2" customFormat="1" ht="16.8" customHeight="1">
      <c r="A393" s="40"/>
      <c r="B393" s="46"/>
      <c r="C393" s="319" t="s">
        <v>147</v>
      </c>
      <c r="D393" s="320" t="s">
        <v>1</v>
      </c>
      <c r="E393" s="321" t="s">
        <v>1</v>
      </c>
      <c r="F393" s="322">
        <v>12.002</v>
      </c>
      <c r="G393" s="40"/>
      <c r="H393" s="46"/>
    </row>
    <row r="394" spans="1:8" s="2" customFormat="1" ht="16.8" customHeight="1">
      <c r="A394" s="40"/>
      <c r="B394" s="46"/>
      <c r="C394" s="323" t="s">
        <v>262</v>
      </c>
      <c r="D394" s="323" t="s">
        <v>949</v>
      </c>
      <c r="E394" s="18" t="s">
        <v>1</v>
      </c>
      <c r="F394" s="324">
        <v>7.292</v>
      </c>
      <c r="G394" s="40"/>
      <c r="H394" s="46"/>
    </row>
    <row r="395" spans="1:8" s="2" customFormat="1" ht="16.8" customHeight="1">
      <c r="A395" s="40"/>
      <c r="B395" s="46"/>
      <c r="C395" s="323" t="s">
        <v>909</v>
      </c>
      <c r="D395" s="323" t="s">
        <v>950</v>
      </c>
      <c r="E395" s="18" t="s">
        <v>1</v>
      </c>
      <c r="F395" s="324">
        <v>2.431</v>
      </c>
      <c r="G395" s="40"/>
      <c r="H395" s="46"/>
    </row>
    <row r="396" spans="1:8" s="2" customFormat="1" ht="16.8" customHeight="1">
      <c r="A396" s="40"/>
      <c r="B396" s="46"/>
      <c r="C396" s="323" t="s">
        <v>912</v>
      </c>
      <c r="D396" s="323" t="s">
        <v>951</v>
      </c>
      <c r="E396" s="18" t="s">
        <v>1</v>
      </c>
      <c r="F396" s="324">
        <v>2.279</v>
      </c>
      <c r="G396" s="40"/>
      <c r="H396" s="46"/>
    </row>
    <row r="397" spans="1:8" s="2" customFormat="1" ht="16.8" customHeight="1">
      <c r="A397" s="40"/>
      <c r="B397" s="46"/>
      <c r="C397" s="323" t="s">
        <v>147</v>
      </c>
      <c r="D397" s="323" t="s">
        <v>253</v>
      </c>
      <c r="E397" s="18" t="s">
        <v>1</v>
      </c>
      <c r="F397" s="324">
        <v>12.002</v>
      </c>
      <c r="G397" s="40"/>
      <c r="H397" s="46"/>
    </row>
    <row r="398" spans="1:8" s="2" customFormat="1" ht="16.8" customHeight="1">
      <c r="A398" s="40"/>
      <c r="B398" s="46"/>
      <c r="C398" s="319" t="s">
        <v>909</v>
      </c>
      <c r="D398" s="320" t="s">
        <v>1</v>
      </c>
      <c r="E398" s="321" t="s">
        <v>1</v>
      </c>
      <c r="F398" s="322">
        <v>2.431</v>
      </c>
      <c r="G398" s="40"/>
      <c r="H398" s="46"/>
    </row>
    <row r="399" spans="1:8" s="2" customFormat="1" ht="16.8" customHeight="1">
      <c r="A399" s="40"/>
      <c r="B399" s="46"/>
      <c r="C399" s="323" t="s">
        <v>909</v>
      </c>
      <c r="D399" s="323" t="s">
        <v>950</v>
      </c>
      <c r="E399" s="18" t="s">
        <v>1</v>
      </c>
      <c r="F399" s="324">
        <v>2.431</v>
      </c>
      <c r="G399" s="40"/>
      <c r="H399" s="46"/>
    </row>
    <row r="400" spans="1:8" s="2" customFormat="1" ht="16.8" customHeight="1">
      <c r="A400" s="40"/>
      <c r="B400" s="46"/>
      <c r="C400" s="325" t="s">
        <v>2122</v>
      </c>
      <c r="D400" s="40"/>
      <c r="E400" s="40"/>
      <c r="F400" s="40"/>
      <c r="G400" s="40"/>
      <c r="H400" s="46"/>
    </row>
    <row r="401" spans="1:8" s="2" customFormat="1" ht="16.8" customHeight="1">
      <c r="A401" s="40"/>
      <c r="B401" s="46"/>
      <c r="C401" s="323" t="s">
        <v>941</v>
      </c>
      <c r="D401" s="323" t="s">
        <v>942</v>
      </c>
      <c r="E401" s="18" t="s">
        <v>249</v>
      </c>
      <c r="F401" s="324">
        <v>2.88</v>
      </c>
      <c r="G401" s="40"/>
      <c r="H401" s="46"/>
    </row>
    <row r="402" spans="1:8" s="2" customFormat="1" ht="12">
      <c r="A402" s="40"/>
      <c r="B402" s="46"/>
      <c r="C402" s="323" t="s">
        <v>969</v>
      </c>
      <c r="D402" s="323" t="s">
        <v>970</v>
      </c>
      <c r="E402" s="18" t="s">
        <v>303</v>
      </c>
      <c r="F402" s="324">
        <v>4.553</v>
      </c>
      <c r="G402" s="40"/>
      <c r="H402" s="46"/>
    </row>
    <row r="403" spans="1:8" s="2" customFormat="1" ht="16.8" customHeight="1">
      <c r="A403" s="40"/>
      <c r="B403" s="46"/>
      <c r="C403" s="319" t="s">
        <v>912</v>
      </c>
      <c r="D403" s="320" t="s">
        <v>1</v>
      </c>
      <c r="E403" s="321" t="s">
        <v>1</v>
      </c>
      <c r="F403" s="322">
        <v>2.279</v>
      </c>
      <c r="G403" s="40"/>
      <c r="H403" s="46"/>
    </row>
    <row r="404" spans="1:8" s="2" customFormat="1" ht="16.8" customHeight="1">
      <c r="A404" s="40"/>
      <c r="B404" s="46"/>
      <c r="C404" s="323" t="s">
        <v>912</v>
      </c>
      <c r="D404" s="323" t="s">
        <v>951</v>
      </c>
      <c r="E404" s="18" t="s">
        <v>1</v>
      </c>
      <c r="F404" s="324">
        <v>2.279</v>
      </c>
      <c r="G404" s="40"/>
      <c r="H404" s="46"/>
    </row>
    <row r="405" spans="1:8" s="2" customFormat="1" ht="16.8" customHeight="1">
      <c r="A405" s="40"/>
      <c r="B405" s="46"/>
      <c r="C405" s="325" t="s">
        <v>2122</v>
      </c>
      <c r="D405" s="40"/>
      <c r="E405" s="40"/>
      <c r="F405" s="40"/>
      <c r="G405" s="40"/>
      <c r="H405" s="46"/>
    </row>
    <row r="406" spans="1:8" s="2" customFormat="1" ht="16.8" customHeight="1">
      <c r="A406" s="40"/>
      <c r="B406" s="46"/>
      <c r="C406" s="323" t="s">
        <v>941</v>
      </c>
      <c r="D406" s="323" t="s">
        <v>942</v>
      </c>
      <c r="E406" s="18" t="s">
        <v>249</v>
      </c>
      <c r="F406" s="324">
        <v>2.88</v>
      </c>
      <c r="G406" s="40"/>
      <c r="H406" s="46"/>
    </row>
    <row r="407" spans="1:8" s="2" customFormat="1" ht="12">
      <c r="A407" s="40"/>
      <c r="B407" s="46"/>
      <c r="C407" s="323" t="s">
        <v>969</v>
      </c>
      <c r="D407" s="323" t="s">
        <v>970</v>
      </c>
      <c r="E407" s="18" t="s">
        <v>303</v>
      </c>
      <c r="F407" s="324">
        <v>4.553</v>
      </c>
      <c r="G407" s="40"/>
      <c r="H407" s="46"/>
    </row>
    <row r="408" spans="1:8" s="2" customFormat="1" ht="16.8" customHeight="1">
      <c r="A408" s="40"/>
      <c r="B408" s="46"/>
      <c r="C408" s="319" t="s">
        <v>262</v>
      </c>
      <c r="D408" s="320" t="s">
        <v>1</v>
      </c>
      <c r="E408" s="321" t="s">
        <v>1</v>
      </c>
      <c r="F408" s="322">
        <v>7.292</v>
      </c>
      <c r="G408" s="40"/>
      <c r="H408" s="46"/>
    </row>
    <row r="409" spans="1:8" s="2" customFormat="1" ht="16.8" customHeight="1">
      <c r="A409" s="40"/>
      <c r="B409" s="46"/>
      <c r="C409" s="323" t="s">
        <v>262</v>
      </c>
      <c r="D409" s="323" t="s">
        <v>949</v>
      </c>
      <c r="E409" s="18" t="s">
        <v>1</v>
      </c>
      <c r="F409" s="324">
        <v>7.292</v>
      </c>
      <c r="G409" s="40"/>
      <c r="H409" s="46"/>
    </row>
    <row r="410" spans="1:8" s="2" customFormat="1" ht="16.8" customHeight="1">
      <c r="A410" s="40"/>
      <c r="B410" s="46"/>
      <c r="C410" s="325" t="s">
        <v>2122</v>
      </c>
      <c r="D410" s="40"/>
      <c r="E410" s="40"/>
      <c r="F410" s="40"/>
      <c r="G410" s="40"/>
      <c r="H410" s="46"/>
    </row>
    <row r="411" spans="1:8" s="2" customFormat="1" ht="16.8" customHeight="1">
      <c r="A411" s="40"/>
      <c r="B411" s="46"/>
      <c r="C411" s="323" t="s">
        <v>941</v>
      </c>
      <c r="D411" s="323" t="s">
        <v>942</v>
      </c>
      <c r="E411" s="18" t="s">
        <v>249</v>
      </c>
      <c r="F411" s="324">
        <v>2.88</v>
      </c>
      <c r="G411" s="40"/>
      <c r="H411" s="46"/>
    </row>
    <row r="412" spans="1:8" s="2" customFormat="1" ht="12">
      <c r="A412" s="40"/>
      <c r="B412" s="46"/>
      <c r="C412" s="323" t="s">
        <v>969</v>
      </c>
      <c r="D412" s="323" t="s">
        <v>970</v>
      </c>
      <c r="E412" s="18" t="s">
        <v>303</v>
      </c>
      <c r="F412" s="324">
        <v>4.553</v>
      </c>
      <c r="G412" s="40"/>
      <c r="H412" s="46"/>
    </row>
    <row r="413" spans="1:8" s="2" customFormat="1" ht="16.8" customHeight="1">
      <c r="A413" s="40"/>
      <c r="B413" s="46"/>
      <c r="C413" s="319" t="s">
        <v>2130</v>
      </c>
      <c r="D413" s="320" t="s">
        <v>1</v>
      </c>
      <c r="E413" s="321" t="s">
        <v>1</v>
      </c>
      <c r="F413" s="322">
        <v>0.912</v>
      </c>
      <c r="G413" s="40"/>
      <c r="H413" s="46"/>
    </row>
    <row r="414" spans="1:8" s="2" customFormat="1" ht="16.8" customHeight="1">
      <c r="A414" s="40"/>
      <c r="B414" s="46"/>
      <c r="C414" s="319" t="s">
        <v>2131</v>
      </c>
      <c r="D414" s="320" t="s">
        <v>1</v>
      </c>
      <c r="E414" s="321" t="s">
        <v>1</v>
      </c>
      <c r="F414" s="322">
        <v>5.773</v>
      </c>
      <c r="G414" s="40"/>
      <c r="H414" s="46"/>
    </row>
    <row r="415" spans="1:8" s="2" customFormat="1" ht="16.8" customHeight="1">
      <c r="A415" s="40"/>
      <c r="B415" s="46"/>
      <c r="C415" s="319" t="s">
        <v>145</v>
      </c>
      <c r="D415" s="320" t="s">
        <v>1</v>
      </c>
      <c r="E415" s="321" t="s">
        <v>1</v>
      </c>
      <c r="F415" s="322">
        <v>1.899</v>
      </c>
      <c r="G415" s="40"/>
      <c r="H415" s="46"/>
    </row>
    <row r="416" spans="1:8" s="2" customFormat="1" ht="16.8" customHeight="1">
      <c r="A416" s="40"/>
      <c r="B416" s="46"/>
      <c r="C416" s="319" t="s">
        <v>947</v>
      </c>
      <c r="D416" s="320" t="s">
        <v>1</v>
      </c>
      <c r="E416" s="321" t="s">
        <v>1</v>
      </c>
      <c r="F416" s="322">
        <v>490.2</v>
      </c>
      <c r="G416" s="40"/>
      <c r="H416" s="46"/>
    </row>
    <row r="417" spans="1:8" s="2" customFormat="1" ht="16.8" customHeight="1">
      <c r="A417" s="40"/>
      <c r="B417" s="46"/>
      <c r="C417" s="323" t="s">
        <v>260</v>
      </c>
      <c r="D417" s="323" t="s">
        <v>259</v>
      </c>
      <c r="E417" s="18" t="s">
        <v>1</v>
      </c>
      <c r="F417" s="324">
        <v>490.2</v>
      </c>
      <c r="G417" s="40"/>
      <c r="H417" s="46"/>
    </row>
    <row r="418" spans="1:8" s="2" customFormat="1" ht="16.8" customHeight="1">
      <c r="A418" s="40"/>
      <c r="B418" s="46"/>
      <c r="C418" s="323" t="s">
        <v>947</v>
      </c>
      <c r="D418" s="323" t="s">
        <v>253</v>
      </c>
      <c r="E418" s="18" t="s">
        <v>1</v>
      </c>
      <c r="F418" s="324">
        <v>490.2</v>
      </c>
      <c r="G418" s="40"/>
      <c r="H418" s="46"/>
    </row>
    <row r="419" spans="1:8" s="2" customFormat="1" ht="16.8" customHeight="1">
      <c r="A419" s="40"/>
      <c r="B419" s="46"/>
      <c r="C419" s="319" t="s">
        <v>2132</v>
      </c>
      <c r="D419" s="320" t="s">
        <v>1</v>
      </c>
      <c r="E419" s="321" t="s">
        <v>1</v>
      </c>
      <c r="F419" s="322">
        <v>23.98</v>
      </c>
      <c r="G419" s="40"/>
      <c r="H419" s="46"/>
    </row>
    <row r="420" spans="1:8" s="2" customFormat="1" ht="16.8" customHeight="1">
      <c r="A420" s="40"/>
      <c r="B420" s="46"/>
      <c r="C420" s="319" t="s">
        <v>2133</v>
      </c>
      <c r="D420" s="320" t="s">
        <v>1</v>
      </c>
      <c r="E420" s="321" t="s">
        <v>1</v>
      </c>
      <c r="F420" s="322">
        <v>2.06</v>
      </c>
      <c r="G420" s="40"/>
      <c r="H420" s="46"/>
    </row>
    <row r="421" spans="1:8" s="2" customFormat="1" ht="16.8" customHeight="1">
      <c r="A421" s="40"/>
      <c r="B421" s="46"/>
      <c r="C421" s="319" t="s">
        <v>260</v>
      </c>
      <c r="D421" s="320" t="s">
        <v>1</v>
      </c>
      <c r="E421" s="321" t="s">
        <v>1</v>
      </c>
      <c r="F421" s="322">
        <v>490.2</v>
      </c>
      <c r="G421" s="40"/>
      <c r="H421" s="46"/>
    </row>
    <row r="422" spans="1:8" s="2" customFormat="1" ht="16.8" customHeight="1">
      <c r="A422" s="40"/>
      <c r="B422" s="46"/>
      <c r="C422" s="323" t="s">
        <v>260</v>
      </c>
      <c r="D422" s="323" t="s">
        <v>259</v>
      </c>
      <c r="E422" s="18" t="s">
        <v>1</v>
      </c>
      <c r="F422" s="324">
        <v>490.2</v>
      </c>
      <c r="G422" s="40"/>
      <c r="H422" s="46"/>
    </row>
    <row r="423" spans="1:8" s="2" customFormat="1" ht="16.8" customHeight="1">
      <c r="A423" s="40"/>
      <c r="B423" s="46"/>
      <c r="C423" s="325" t="s">
        <v>2122</v>
      </c>
      <c r="D423" s="40"/>
      <c r="E423" s="40"/>
      <c r="F423" s="40"/>
      <c r="G423" s="40"/>
      <c r="H423" s="46"/>
    </row>
    <row r="424" spans="1:8" s="2" customFormat="1" ht="16.8" customHeight="1">
      <c r="A424" s="40"/>
      <c r="B424" s="46"/>
      <c r="C424" s="323" t="s">
        <v>941</v>
      </c>
      <c r="D424" s="323" t="s">
        <v>942</v>
      </c>
      <c r="E424" s="18" t="s">
        <v>249</v>
      </c>
      <c r="F424" s="324">
        <v>2.88</v>
      </c>
      <c r="G424" s="40"/>
      <c r="H424" s="46"/>
    </row>
    <row r="425" spans="1:8" s="2" customFormat="1" ht="16.8" customHeight="1">
      <c r="A425" s="40"/>
      <c r="B425" s="46"/>
      <c r="C425" s="319" t="s">
        <v>395</v>
      </c>
      <c r="D425" s="320" t="s">
        <v>1</v>
      </c>
      <c r="E425" s="321" t="s">
        <v>1</v>
      </c>
      <c r="F425" s="322">
        <v>0.948</v>
      </c>
      <c r="G425" s="40"/>
      <c r="H425" s="46"/>
    </row>
    <row r="426" spans="1:8" s="2" customFormat="1" ht="16.8" customHeight="1">
      <c r="A426" s="40"/>
      <c r="B426" s="46"/>
      <c r="C426" s="323" t="s">
        <v>395</v>
      </c>
      <c r="D426" s="323" t="s">
        <v>998</v>
      </c>
      <c r="E426" s="18" t="s">
        <v>1</v>
      </c>
      <c r="F426" s="324">
        <v>0.948</v>
      </c>
      <c r="G426" s="40"/>
      <c r="H426" s="46"/>
    </row>
    <row r="427" spans="1:8" s="2" customFormat="1" ht="16.8" customHeight="1">
      <c r="A427" s="40"/>
      <c r="B427" s="46"/>
      <c r="C427" s="319" t="s">
        <v>156</v>
      </c>
      <c r="D427" s="320" t="s">
        <v>1</v>
      </c>
      <c r="E427" s="321" t="s">
        <v>1</v>
      </c>
      <c r="F427" s="322">
        <v>3.6</v>
      </c>
      <c r="G427" s="40"/>
      <c r="H427" s="46"/>
    </row>
    <row r="428" spans="1:8" s="2" customFormat="1" ht="16.8" customHeight="1">
      <c r="A428" s="40"/>
      <c r="B428" s="46"/>
      <c r="C428" s="323" t="s">
        <v>156</v>
      </c>
      <c r="D428" s="323" t="s">
        <v>968</v>
      </c>
      <c r="E428" s="18" t="s">
        <v>1</v>
      </c>
      <c r="F428" s="324">
        <v>3.6</v>
      </c>
      <c r="G428" s="40"/>
      <c r="H428" s="46"/>
    </row>
    <row r="429" spans="1:8" s="2" customFormat="1" ht="16.8" customHeight="1">
      <c r="A429" s="40"/>
      <c r="B429" s="46"/>
      <c r="C429" s="325" t="s">
        <v>2122</v>
      </c>
      <c r="D429" s="40"/>
      <c r="E429" s="40"/>
      <c r="F429" s="40"/>
      <c r="G429" s="40"/>
      <c r="H429" s="46"/>
    </row>
    <row r="430" spans="1:8" s="2" customFormat="1" ht="16.8" customHeight="1">
      <c r="A430" s="40"/>
      <c r="B430" s="46"/>
      <c r="C430" s="323" t="s">
        <v>965</v>
      </c>
      <c r="D430" s="323" t="s">
        <v>966</v>
      </c>
      <c r="E430" s="18" t="s">
        <v>275</v>
      </c>
      <c r="F430" s="324">
        <v>3.6</v>
      </c>
      <c r="G430" s="40"/>
      <c r="H430" s="46"/>
    </row>
    <row r="431" spans="1:8" s="2" customFormat="1" ht="16.8" customHeight="1">
      <c r="A431" s="40"/>
      <c r="B431" s="46"/>
      <c r="C431" s="323" t="s">
        <v>740</v>
      </c>
      <c r="D431" s="323" t="s">
        <v>741</v>
      </c>
      <c r="E431" s="18" t="s">
        <v>275</v>
      </c>
      <c r="F431" s="324">
        <v>3.6</v>
      </c>
      <c r="G431" s="40"/>
      <c r="H431" s="46"/>
    </row>
    <row r="432" spans="1:8" s="2" customFormat="1" ht="16.8" customHeight="1">
      <c r="A432" s="40"/>
      <c r="B432" s="46"/>
      <c r="C432" s="323" t="s">
        <v>754</v>
      </c>
      <c r="D432" s="323" t="s">
        <v>755</v>
      </c>
      <c r="E432" s="18" t="s">
        <v>275</v>
      </c>
      <c r="F432" s="324">
        <v>3.6</v>
      </c>
      <c r="G432" s="40"/>
      <c r="H432" s="46"/>
    </row>
    <row r="433" spans="1:8" s="2" customFormat="1" ht="16.8" customHeight="1">
      <c r="A433" s="40"/>
      <c r="B433" s="46"/>
      <c r="C433" s="319" t="s">
        <v>179</v>
      </c>
      <c r="D433" s="320" t="s">
        <v>1</v>
      </c>
      <c r="E433" s="321" t="s">
        <v>1</v>
      </c>
      <c r="F433" s="322">
        <v>1.88</v>
      </c>
      <c r="G433" s="40"/>
      <c r="H433" s="46"/>
    </row>
    <row r="434" spans="1:8" s="2" customFormat="1" ht="16.8" customHeight="1">
      <c r="A434" s="40"/>
      <c r="B434" s="46"/>
      <c r="C434" s="323" t="s">
        <v>179</v>
      </c>
      <c r="D434" s="323" t="s">
        <v>995</v>
      </c>
      <c r="E434" s="18" t="s">
        <v>1</v>
      </c>
      <c r="F434" s="324">
        <v>1.88</v>
      </c>
      <c r="G434" s="40"/>
      <c r="H434" s="46"/>
    </row>
    <row r="435" spans="1:8" s="2" customFormat="1" ht="16.8" customHeight="1">
      <c r="A435" s="40"/>
      <c r="B435" s="46"/>
      <c r="C435" s="325" t="s">
        <v>2122</v>
      </c>
      <c r="D435" s="40"/>
      <c r="E435" s="40"/>
      <c r="F435" s="40"/>
      <c r="G435" s="40"/>
      <c r="H435" s="46"/>
    </row>
    <row r="436" spans="1:8" s="2" customFormat="1" ht="16.8" customHeight="1">
      <c r="A436" s="40"/>
      <c r="B436" s="46"/>
      <c r="C436" s="323" t="s">
        <v>381</v>
      </c>
      <c r="D436" s="323" t="s">
        <v>382</v>
      </c>
      <c r="E436" s="18" t="s">
        <v>303</v>
      </c>
      <c r="F436" s="324">
        <v>1.88</v>
      </c>
      <c r="G436" s="40"/>
      <c r="H436" s="46"/>
    </row>
    <row r="437" spans="1:8" s="2" customFormat="1" ht="16.8" customHeight="1">
      <c r="A437" s="40"/>
      <c r="B437" s="46"/>
      <c r="C437" s="323" t="s">
        <v>386</v>
      </c>
      <c r="D437" s="323" t="s">
        <v>387</v>
      </c>
      <c r="E437" s="18" t="s">
        <v>363</v>
      </c>
      <c r="F437" s="324">
        <v>3.76</v>
      </c>
      <c r="G437" s="40"/>
      <c r="H437" s="46"/>
    </row>
    <row r="438" spans="1:8" s="2" customFormat="1" ht="16.8" customHeight="1">
      <c r="A438" s="40"/>
      <c r="B438" s="46"/>
      <c r="C438" s="319" t="s">
        <v>917</v>
      </c>
      <c r="D438" s="320" t="s">
        <v>1</v>
      </c>
      <c r="E438" s="321" t="s">
        <v>1</v>
      </c>
      <c r="F438" s="322">
        <v>1.28</v>
      </c>
      <c r="G438" s="40"/>
      <c r="H438" s="46"/>
    </row>
    <row r="439" spans="1:8" s="2" customFormat="1" ht="16.8" customHeight="1">
      <c r="A439" s="40"/>
      <c r="B439" s="46"/>
      <c r="C439" s="323" t="s">
        <v>917</v>
      </c>
      <c r="D439" s="323" t="s">
        <v>958</v>
      </c>
      <c r="E439" s="18" t="s">
        <v>1</v>
      </c>
      <c r="F439" s="324">
        <v>1.28</v>
      </c>
      <c r="G439" s="40"/>
      <c r="H439" s="46"/>
    </row>
    <row r="440" spans="1:8" s="2" customFormat="1" ht="16.8" customHeight="1">
      <c r="A440" s="40"/>
      <c r="B440" s="46"/>
      <c r="C440" s="325" t="s">
        <v>2122</v>
      </c>
      <c r="D440" s="40"/>
      <c r="E440" s="40"/>
      <c r="F440" s="40"/>
      <c r="G440" s="40"/>
      <c r="H440" s="46"/>
    </row>
    <row r="441" spans="1:8" s="2" customFormat="1" ht="16.8" customHeight="1">
      <c r="A441" s="40"/>
      <c r="B441" s="46"/>
      <c r="C441" s="323" t="s">
        <v>955</v>
      </c>
      <c r="D441" s="323" t="s">
        <v>956</v>
      </c>
      <c r="E441" s="18" t="s">
        <v>249</v>
      </c>
      <c r="F441" s="324">
        <v>2.48</v>
      </c>
      <c r="G441" s="40"/>
      <c r="H441" s="46"/>
    </row>
    <row r="442" spans="1:8" s="2" customFormat="1" ht="16.8" customHeight="1">
      <c r="A442" s="40"/>
      <c r="B442" s="46"/>
      <c r="C442" s="323" t="s">
        <v>420</v>
      </c>
      <c r="D442" s="323" t="s">
        <v>421</v>
      </c>
      <c r="E442" s="18" t="s">
        <v>249</v>
      </c>
      <c r="F442" s="324">
        <v>10.16</v>
      </c>
      <c r="G442" s="40"/>
      <c r="H442" s="46"/>
    </row>
    <row r="443" spans="1:8" s="2" customFormat="1" ht="16.8" customHeight="1">
      <c r="A443" s="40"/>
      <c r="B443" s="46"/>
      <c r="C443" s="323" t="s">
        <v>852</v>
      </c>
      <c r="D443" s="323" t="s">
        <v>362</v>
      </c>
      <c r="E443" s="18" t="s">
        <v>363</v>
      </c>
      <c r="F443" s="324">
        <v>3.599</v>
      </c>
      <c r="G443" s="40"/>
      <c r="H443" s="46"/>
    </row>
    <row r="444" spans="1:8" s="2" customFormat="1" ht="16.8" customHeight="1">
      <c r="A444" s="40"/>
      <c r="B444" s="46"/>
      <c r="C444" s="319" t="s">
        <v>935</v>
      </c>
      <c r="D444" s="320" t="s">
        <v>1</v>
      </c>
      <c r="E444" s="321" t="s">
        <v>1</v>
      </c>
      <c r="F444" s="322">
        <v>1.2</v>
      </c>
      <c r="G444" s="40"/>
      <c r="H444" s="46"/>
    </row>
    <row r="445" spans="1:8" s="2" customFormat="1" ht="16.8" customHeight="1">
      <c r="A445" s="40"/>
      <c r="B445" s="46"/>
      <c r="C445" s="323" t="s">
        <v>935</v>
      </c>
      <c r="D445" s="323" t="s">
        <v>959</v>
      </c>
      <c r="E445" s="18" t="s">
        <v>1</v>
      </c>
      <c r="F445" s="324">
        <v>1.2</v>
      </c>
      <c r="G445" s="40"/>
      <c r="H445" s="46"/>
    </row>
    <row r="446" spans="1:8" s="2" customFormat="1" ht="16.8" customHeight="1">
      <c r="A446" s="40"/>
      <c r="B446" s="46"/>
      <c r="C446" s="325" t="s">
        <v>2122</v>
      </c>
      <c r="D446" s="40"/>
      <c r="E446" s="40"/>
      <c r="F446" s="40"/>
      <c r="G446" s="40"/>
      <c r="H446" s="46"/>
    </row>
    <row r="447" spans="1:8" s="2" customFormat="1" ht="16.8" customHeight="1">
      <c r="A447" s="40"/>
      <c r="B447" s="46"/>
      <c r="C447" s="323" t="s">
        <v>955</v>
      </c>
      <c r="D447" s="323" t="s">
        <v>956</v>
      </c>
      <c r="E447" s="18" t="s">
        <v>249</v>
      </c>
      <c r="F447" s="324">
        <v>2.48</v>
      </c>
      <c r="G447" s="40"/>
      <c r="H447" s="46"/>
    </row>
    <row r="448" spans="1:8" s="2" customFormat="1" ht="16.8" customHeight="1">
      <c r="A448" s="40"/>
      <c r="B448" s="46"/>
      <c r="C448" s="323" t="s">
        <v>420</v>
      </c>
      <c r="D448" s="323" t="s">
        <v>421</v>
      </c>
      <c r="E448" s="18" t="s">
        <v>249</v>
      </c>
      <c r="F448" s="324">
        <v>10.16</v>
      </c>
      <c r="G448" s="40"/>
      <c r="H448" s="46"/>
    </row>
    <row r="449" spans="1:8" s="2" customFormat="1" ht="16.8" customHeight="1">
      <c r="A449" s="40"/>
      <c r="B449" s="46"/>
      <c r="C449" s="323" t="s">
        <v>852</v>
      </c>
      <c r="D449" s="323" t="s">
        <v>362</v>
      </c>
      <c r="E449" s="18" t="s">
        <v>363</v>
      </c>
      <c r="F449" s="324">
        <v>3.599</v>
      </c>
      <c r="G449" s="40"/>
      <c r="H449" s="46"/>
    </row>
    <row r="450" spans="1:8" s="2" customFormat="1" ht="16.8" customHeight="1">
      <c r="A450" s="40"/>
      <c r="B450" s="46"/>
      <c r="C450" s="319" t="s">
        <v>150</v>
      </c>
      <c r="D450" s="320" t="s">
        <v>1</v>
      </c>
      <c r="E450" s="321" t="s">
        <v>1</v>
      </c>
      <c r="F450" s="322">
        <v>3.84</v>
      </c>
      <c r="G450" s="40"/>
      <c r="H450" s="46"/>
    </row>
    <row r="451" spans="1:8" s="2" customFormat="1" ht="16.8" customHeight="1">
      <c r="A451" s="40"/>
      <c r="B451" s="46"/>
      <c r="C451" s="323" t="s">
        <v>150</v>
      </c>
      <c r="D451" s="323" t="s">
        <v>954</v>
      </c>
      <c r="E451" s="18" t="s">
        <v>1</v>
      </c>
      <c r="F451" s="324">
        <v>3.84</v>
      </c>
      <c r="G451" s="40"/>
      <c r="H451" s="46"/>
    </row>
    <row r="452" spans="1:8" s="2" customFormat="1" ht="16.8" customHeight="1">
      <c r="A452" s="40"/>
      <c r="B452" s="46"/>
      <c r="C452" s="325" t="s">
        <v>2122</v>
      </c>
      <c r="D452" s="40"/>
      <c r="E452" s="40"/>
      <c r="F452" s="40"/>
      <c r="G452" s="40"/>
      <c r="H452" s="46"/>
    </row>
    <row r="453" spans="1:8" s="2" customFormat="1" ht="12">
      <c r="A453" s="40"/>
      <c r="B453" s="46"/>
      <c r="C453" s="323" t="s">
        <v>247</v>
      </c>
      <c r="D453" s="323" t="s">
        <v>248</v>
      </c>
      <c r="E453" s="18" t="s">
        <v>249</v>
      </c>
      <c r="F453" s="324">
        <v>3.84</v>
      </c>
      <c r="G453" s="40"/>
      <c r="H453" s="46"/>
    </row>
    <row r="454" spans="1:8" s="2" customFormat="1" ht="16.8" customHeight="1">
      <c r="A454" s="40"/>
      <c r="B454" s="46"/>
      <c r="C454" s="323" t="s">
        <v>960</v>
      </c>
      <c r="D454" s="323" t="s">
        <v>961</v>
      </c>
      <c r="E454" s="18" t="s">
        <v>249</v>
      </c>
      <c r="F454" s="324">
        <v>3.84</v>
      </c>
      <c r="G454" s="40"/>
      <c r="H454" s="46"/>
    </row>
    <row r="455" spans="1:8" s="2" customFormat="1" ht="16.8" customHeight="1">
      <c r="A455" s="40"/>
      <c r="B455" s="46"/>
      <c r="C455" s="323" t="s">
        <v>414</v>
      </c>
      <c r="D455" s="323" t="s">
        <v>415</v>
      </c>
      <c r="E455" s="18" t="s">
        <v>249</v>
      </c>
      <c r="F455" s="324">
        <v>3.84</v>
      </c>
      <c r="G455" s="40"/>
      <c r="H455" s="46"/>
    </row>
    <row r="456" spans="1:8" s="2" customFormat="1" ht="16.8" customHeight="1">
      <c r="A456" s="40"/>
      <c r="B456" s="46"/>
      <c r="C456" s="323" t="s">
        <v>420</v>
      </c>
      <c r="D456" s="323" t="s">
        <v>421</v>
      </c>
      <c r="E456" s="18" t="s">
        <v>249</v>
      </c>
      <c r="F456" s="324">
        <v>10.16</v>
      </c>
      <c r="G456" s="40"/>
      <c r="H456" s="46"/>
    </row>
    <row r="457" spans="1:8" s="2" customFormat="1" ht="16.8" customHeight="1">
      <c r="A457" s="40"/>
      <c r="B457" s="46"/>
      <c r="C457" s="323" t="s">
        <v>852</v>
      </c>
      <c r="D457" s="323" t="s">
        <v>362</v>
      </c>
      <c r="E457" s="18" t="s">
        <v>363</v>
      </c>
      <c r="F457" s="324">
        <v>3.599</v>
      </c>
      <c r="G457" s="40"/>
      <c r="H457" s="46"/>
    </row>
    <row r="458" spans="1:8" s="2" customFormat="1" ht="16.8" customHeight="1">
      <c r="A458" s="40"/>
      <c r="B458" s="46"/>
      <c r="C458" s="319" t="s">
        <v>152</v>
      </c>
      <c r="D458" s="320" t="s">
        <v>1</v>
      </c>
      <c r="E458" s="321" t="s">
        <v>1</v>
      </c>
      <c r="F458" s="322">
        <v>3.84</v>
      </c>
      <c r="G458" s="40"/>
      <c r="H458" s="46"/>
    </row>
    <row r="459" spans="1:8" s="2" customFormat="1" ht="16.8" customHeight="1">
      <c r="A459" s="40"/>
      <c r="B459" s="46"/>
      <c r="C459" s="323" t="s">
        <v>152</v>
      </c>
      <c r="D459" s="323" t="s">
        <v>150</v>
      </c>
      <c r="E459" s="18" t="s">
        <v>1</v>
      </c>
      <c r="F459" s="324">
        <v>3.84</v>
      </c>
      <c r="G459" s="40"/>
      <c r="H459" s="46"/>
    </row>
    <row r="460" spans="1:8" s="2" customFormat="1" ht="16.8" customHeight="1">
      <c r="A460" s="40"/>
      <c r="B460" s="46"/>
      <c r="C460" s="325" t="s">
        <v>2122</v>
      </c>
      <c r="D460" s="40"/>
      <c r="E460" s="40"/>
      <c r="F460" s="40"/>
      <c r="G460" s="40"/>
      <c r="H460" s="46"/>
    </row>
    <row r="461" spans="1:8" s="2" customFormat="1" ht="16.8" customHeight="1">
      <c r="A461" s="40"/>
      <c r="B461" s="46"/>
      <c r="C461" s="323" t="s">
        <v>960</v>
      </c>
      <c r="D461" s="323" t="s">
        <v>961</v>
      </c>
      <c r="E461" s="18" t="s">
        <v>249</v>
      </c>
      <c r="F461" s="324">
        <v>3.84</v>
      </c>
      <c r="G461" s="40"/>
      <c r="H461" s="46"/>
    </row>
    <row r="462" spans="1:8" s="2" customFormat="1" ht="12">
      <c r="A462" s="40"/>
      <c r="B462" s="46"/>
      <c r="C462" s="323" t="s">
        <v>269</v>
      </c>
      <c r="D462" s="323" t="s">
        <v>270</v>
      </c>
      <c r="E462" s="18" t="s">
        <v>249</v>
      </c>
      <c r="F462" s="324">
        <v>4.8</v>
      </c>
      <c r="G462" s="40"/>
      <c r="H462" s="46"/>
    </row>
    <row r="463" spans="1:8" s="2" customFormat="1" ht="16.8" customHeight="1">
      <c r="A463" s="40"/>
      <c r="B463" s="46"/>
      <c r="C463" s="323" t="s">
        <v>426</v>
      </c>
      <c r="D463" s="323" t="s">
        <v>427</v>
      </c>
      <c r="E463" s="18" t="s">
        <v>249</v>
      </c>
      <c r="F463" s="324">
        <v>3.84</v>
      </c>
      <c r="G463" s="40"/>
      <c r="H463" s="46"/>
    </row>
    <row r="464" spans="1:8" s="2" customFormat="1" ht="16.8" customHeight="1">
      <c r="A464" s="40"/>
      <c r="B464" s="46"/>
      <c r="C464" s="323" t="s">
        <v>431</v>
      </c>
      <c r="D464" s="323" t="s">
        <v>432</v>
      </c>
      <c r="E464" s="18" t="s">
        <v>249</v>
      </c>
      <c r="F464" s="324">
        <v>3.84</v>
      </c>
      <c r="G464" s="40"/>
      <c r="H464" s="46"/>
    </row>
    <row r="465" spans="1:8" s="2" customFormat="1" ht="16.8" customHeight="1">
      <c r="A465" s="40"/>
      <c r="B465" s="46"/>
      <c r="C465" s="323" t="s">
        <v>436</v>
      </c>
      <c r="D465" s="323" t="s">
        <v>437</v>
      </c>
      <c r="E465" s="18" t="s">
        <v>249</v>
      </c>
      <c r="F465" s="324">
        <v>3.84</v>
      </c>
      <c r="G465" s="40"/>
      <c r="H465" s="46"/>
    </row>
    <row r="466" spans="1:8" s="2" customFormat="1" ht="16.8" customHeight="1">
      <c r="A466" s="40"/>
      <c r="B466" s="46"/>
      <c r="C466" s="323" t="s">
        <v>441</v>
      </c>
      <c r="D466" s="323" t="s">
        <v>442</v>
      </c>
      <c r="E466" s="18" t="s">
        <v>249</v>
      </c>
      <c r="F466" s="324">
        <v>8.64</v>
      </c>
      <c r="G466" s="40"/>
      <c r="H466" s="46"/>
    </row>
    <row r="467" spans="1:8" s="2" customFormat="1" ht="12">
      <c r="A467" s="40"/>
      <c r="B467" s="46"/>
      <c r="C467" s="323" t="s">
        <v>847</v>
      </c>
      <c r="D467" s="323" t="s">
        <v>848</v>
      </c>
      <c r="E467" s="18" t="s">
        <v>363</v>
      </c>
      <c r="F467" s="324">
        <v>2.28</v>
      </c>
      <c r="G467" s="40"/>
      <c r="H467" s="46"/>
    </row>
    <row r="468" spans="1:8" s="2" customFormat="1" ht="16.8" customHeight="1">
      <c r="A468" s="40"/>
      <c r="B468" s="46"/>
      <c r="C468" s="319" t="s">
        <v>154</v>
      </c>
      <c r="D468" s="320" t="s">
        <v>1</v>
      </c>
      <c r="E468" s="321" t="s">
        <v>1</v>
      </c>
      <c r="F468" s="322">
        <v>4.8</v>
      </c>
      <c r="G468" s="40"/>
      <c r="H468" s="46"/>
    </row>
    <row r="469" spans="1:8" s="2" customFormat="1" ht="16.8" customHeight="1">
      <c r="A469" s="40"/>
      <c r="B469" s="46"/>
      <c r="C469" s="323" t="s">
        <v>154</v>
      </c>
      <c r="D469" s="323" t="s">
        <v>964</v>
      </c>
      <c r="E469" s="18" t="s">
        <v>1</v>
      </c>
      <c r="F469" s="324">
        <v>4.8</v>
      </c>
      <c r="G469" s="40"/>
      <c r="H469" s="46"/>
    </row>
    <row r="470" spans="1:8" s="2" customFormat="1" ht="16.8" customHeight="1">
      <c r="A470" s="40"/>
      <c r="B470" s="46"/>
      <c r="C470" s="325" t="s">
        <v>2122</v>
      </c>
      <c r="D470" s="40"/>
      <c r="E470" s="40"/>
      <c r="F470" s="40"/>
      <c r="G470" s="40"/>
      <c r="H470" s="46"/>
    </row>
    <row r="471" spans="1:8" s="2" customFormat="1" ht="12">
      <c r="A471" s="40"/>
      <c r="B471" s="46"/>
      <c r="C471" s="323" t="s">
        <v>269</v>
      </c>
      <c r="D471" s="323" t="s">
        <v>270</v>
      </c>
      <c r="E471" s="18" t="s">
        <v>249</v>
      </c>
      <c r="F471" s="324">
        <v>4.8</v>
      </c>
      <c r="G471" s="40"/>
      <c r="H471" s="46"/>
    </row>
    <row r="472" spans="1:8" s="2" customFormat="1" ht="16.8" customHeight="1">
      <c r="A472" s="40"/>
      <c r="B472" s="46"/>
      <c r="C472" s="323" t="s">
        <v>441</v>
      </c>
      <c r="D472" s="323" t="s">
        <v>442</v>
      </c>
      <c r="E472" s="18" t="s">
        <v>249</v>
      </c>
      <c r="F472" s="324">
        <v>8.64</v>
      </c>
      <c r="G472" s="40"/>
      <c r="H472" s="46"/>
    </row>
    <row r="473" spans="1:8" s="2" customFormat="1" ht="12">
      <c r="A473" s="40"/>
      <c r="B473" s="46"/>
      <c r="C473" s="323" t="s">
        <v>847</v>
      </c>
      <c r="D473" s="323" t="s">
        <v>848</v>
      </c>
      <c r="E473" s="18" t="s">
        <v>363</v>
      </c>
      <c r="F473" s="324">
        <v>2.28</v>
      </c>
      <c r="G473" s="40"/>
      <c r="H473" s="46"/>
    </row>
    <row r="474" spans="1:8" s="2" customFormat="1" ht="16.8" customHeight="1">
      <c r="A474" s="40"/>
      <c r="B474" s="46"/>
      <c r="C474" s="319" t="s">
        <v>176</v>
      </c>
      <c r="D474" s="320" t="s">
        <v>1</v>
      </c>
      <c r="E474" s="321" t="s">
        <v>1</v>
      </c>
      <c r="F474" s="322">
        <v>9.106</v>
      </c>
      <c r="G474" s="40"/>
      <c r="H474" s="46"/>
    </row>
    <row r="475" spans="1:8" s="2" customFormat="1" ht="16.8" customHeight="1">
      <c r="A475" s="40"/>
      <c r="B475" s="46"/>
      <c r="C475" s="323" t="s">
        <v>176</v>
      </c>
      <c r="D475" s="323" t="s">
        <v>365</v>
      </c>
      <c r="E475" s="18" t="s">
        <v>1</v>
      </c>
      <c r="F475" s="324">
        <v>9.106</v>
      </c>
      <c r="G475" s="40"/>
      <c r="H475" s="46"/>
    </row>
    <row r="476" spans="1:8" s="2" customFormat="1" ht="16.8" customHeight="1">
      <c r="A476" s="40"/>
      <c r="B476" s="46"/>
      <c r="C476" s="325" t="s">
        <v>2122</v>
      </c>
      <c r="D476" s="40"/>
      <c r="E476" s="40"/>
      <c r="F476" s="40"/>
      <c r="G476" s="40"/>
      <c r="H476" s="46"/>
    </row>
    <row r="477" spans="1:8" s="2" customFormat="1" ht="16.8" customHeight="1">
      <c r="A477" s="40"/>
      <c r="B477" s="46"/>
      <c r="C477" s="323" t="s">
        <v>361</v>
      </c>
      <c r="D477" s="323" t="s">
        <v>362</v>
      </c>
      <c r="E477" s="18" t="s">
        <v>363</v>
      </c>
      <c r="F477" s="324">
        <v>18.212</v>
      </c>
      <c r="G477" s="40"/>
      <c r="H477" s="46"/>
    </row>
    <row r="478" spans="1:8" s="2" customFormat="1" ht="16.8" customHeight="1">
      <c r="A478" s="40"/>
      <c r="B478" s="46"/>
      <c r="C478" s="319" t="s">
        <v>174</v>
      </c>
      <c r="D478" s="320" t="s">
        <v>1</v>
      </c>
      <c r="E478" s="321" t="s">
        <v>1</v>
      </c>
      <c r="F478" s="322">
        <v>4.553</v>
      </c>
      <c r="G478" s="40"/>
      <c r="H478" s="46"/>
    </row>
    <row r="479" spans="1:8" s="2" customFormat="1" ht="16.8" customHeight="1">
      <c r="A479" s="40"/>
      <c r="B479" s="46"/>
      <c r="C479" s="323" t="s">
        <v>174</v>
      </c>
      <c r="D479" s="323" t="s">
        <v>345</v>
      </c>
      <c r="E479" s="18" t="s">
        <v>1</v>
      </c>
      <c r="F479" s="324">
        <v>4.553</v>
      </c>
      <c r="G479" s="40"/>
      <c r="H479" s="46"/>
    </row>
    <row r="480" spans="1:8" s="2" customFormat="1" ht="16.8" customHeight="1">
      <c r="A480" s="40"/>
      <c r="B480" s="46"/>
      <c r="C480" s="325" t="s">
        <v>2122</v>
      </c>
      <c r="D480" s="40"/>
      <c r="E480" s="40"/>
      <c r="F480" s="40"/>
      <c r="G480" s="40"/>
      <c r="H480" s="46"/>
    </row>
    <row r="481" spans="1:8" s="2" customFormat="1" ht="12">
      <c r="A481" s="40"/>
      <c r="B481" s="46"/>
      <c r="C481" s="323" t="s">
        <v>338</v>
      </c>
      <c r="D481" s="323" t="s">
        <v>339</v>
      </c>
      <c r="E481" s="18" t="s">
        <v>303</v>
      </c>
      <c r="F481" s="324">
        <v>4.553</v>
      </c>
      <c r="G481" s="40"/>
      <c r="H481" s="46"/>
    </row>
    <row r="482" spans="1:8" s="2" customFormat="1" ht="12">
      <c r="A482" s="40"/>
      <c r="B482" s="46"/>
      <c r="C482" s="323" t="s">
        <v>346</v>
      </c>
      <c r="D482" s="323" t="s">
        <v>347</v>
      </c>
      <c r="E482" s="18" t="s">
        <v>303</v>
      </c>
      <c r="F482" s="324">
        <v>100.166</v>
      </c>
      <c r="G482" s="40"/>
      <c r="H482" s="46"/>
    </row>
    <row r="483" spans="1:8" s="2" customFormat="1" ht="16.8" customHeight="1">
      <c r="A483" s="40"/>
      <c r="B483" s="46"/>
      <c r="C483" s="319" t="s">
        <v>134</v>
      </c>
      <c r="D483" s="320" t="s">
        <v>1</v>
      </c>
      <c r="E483" s="321" t="s">
        <v>1</v>
      </c>
      <c r="F483" s="322">
        <v>25.3</v>
      </c>
      <c r="G483" s="40"/>
      <c r="H483" s="46"/>
    </row>
    <row r="484" spans="1:8" s="2" customFormat="1" ht="12">
      <c r="A484" s="40"/>
      <c r="B484" s="46"/>
      <c r="C484" s="323" t="s">
        <v>131</v>
      </c>
      <c r="D484" s="323" t="s">
        <v>1305</v>
      </c>
      <c r="E484" s="18" t="s">
        <v>1</v>
      </c>
      <c r="F484" s="324">
        <v>19.8</v>
      </c>
      <c r="G484" s="40"/>
      <c r="H484" s="46"/>
    </row>
    <row r="485" spans="1:8" s="2" customFormat="1" ht="16.8" customHeight="1">
      <c r="A485" s="40"/>
      <c r="B485" s="46"/>
      <c r="C485" s="323" t="s">
        <v>901</v>
      </c>
      <c r="D485" s="323" t="s">
        <v>1306</v>
      </c>
      <c r="E485" s="18" t="s">
        <v>1</v>
      </c>
      <c r="F485" s="324">
        <v>1</v>
      </c>
      <c r="G485" s="40"/>
      <c r="H485" s="46"/>
    </row>
    <row r="486" spans="1:8" s="2" customFormat="1" ht="12">
      <c r="A486" s="40"/>
      <c r="B486" s="46"/>
      <c r="C486" s="323" t="s">
        <v>903</v>
      </c>
      <c r="D486" s="323" t="s">
        <v>1307</v>
      </c>
      <c r="E486" s="18" t="s">
        <v>1</v>
      </c>
      <c r="F486" s="324">
        <v>2.9</v>
      </c>
      <c r="G486" s="40"/>
      <c r="H486" s="46"/>
    </row>
    <row r="487" spans="1:8" s="2" customFormat="1" ht="16.8" customHeight="1">
      <c r="A487" s="40"/>
      <c r="B487" s="46"/>
      <c r="C487" s="323" t="s">
        <v>1062</v>
      </c>
      <c r="D487" s="323" t="s">
        <v>1308</v>
      </c>
      <c r="E487" s="18" t="s">
        <v>1</v>
      </c>
      <c r="F487" s="324">
        <v>1.6</v>
      </c>
      <c r="G487" s="40"/>
      <c r="H487" s="46"/>
    </row>
    <row r="488" spans="1:8" s="2" customFormat="1" ht="16.8" customHeight="1">
      <c r="A488" s="40"/>
      <c r="B488" s="46"/>
      <c r="C488" s="323" t="s">
        <v>134</v>
      </c>
      <c r="D488" s="323" t="s">
        <v>253</v>
      </c>
      <c r="E488" s="18" t="s">
        <v>1</v>
      </c>
      <c r="F488" s="324">
        <v>25.3</v>
      </c>
      <c r="G488" s="40"/>
      <c r="H488" s="46"/>
    </row>
    <row r="489" spans="1:8" s="2" customFormat="1" ht="16.8" customHeight="1">
      <c r="A489" s="40"/>
      <c r="B489" s="46"/>
      <c r="C489" s="325" t="s">
        <v>2122</v>
      </c>
      <c r="D489" s="40"/>
      <c r="E489" s="40"/>
      <c r="F489" s="40"/>
      <c r="G489" s="40"/>
      <c r="H489" s="46"/>
    </row>
    <row r="490" spans="1:8" s="2" customFormat="1" ht="16.8" customHeight="1">
      <c r="A490" s="40"/>
      <c r="B490" s="46"/>
      <c r="C490" s="323" t="s">
        <v>941</v>
      </c>
      <c r="D490" s="323" t="s">
        <v>942</v>
      </c>
      <c r="E490" s="18" t="s">
        <v>249</v>
      </c>
      <c r="F490" s="324">
        <v>1.8</v>
      </c>
      <c r="G490" s="40"/>
      <c r="H490" s="46"/>
    </row>
    <row r="491" spans="1:8" s="2" customFormat="1" ht="16.8" customHeight="1">
      <c r="A491" s="40"/>
      <c r="B491" s="46"/>
      <c r="C491" s="323" t="s">
        <v>330</v>
      </c>
      <c r="D491" s="323" t="s">
        <v>331</v>
      </c>
      <c r="E491" s="18" t="s">
        <v>249</v>
      </c>
      <c r="F491" s="324">
        <v>96.14</v>
      </c>
      <c r="G491" s="40"/>
      <c r="H491" s="46"/>
    </row>
    <row r="492" spans="1:8" s="2" customFormat="1" ht="12">
      <c r="A492" s="40"/>
      <c r="B492" s="46"/>
      <c r="C492" s="323" t="s">
        <v>338</v>
      </c>
      <c r="D492" s="323" t="s">
        <v>339</v>
      </c>
      <c r="E492" s="18" t="s">
        <v>303</v>
      </c>
      <c r="F492" s="324">
        <v>13.286</v>
      </c>
      <c r="G492" s="40"/>
      <c r="H492" s="46"/>
    </row>
    <row r="493" spans="1:8" s="2" customFormat="1" ht="16.8" customHeight="1">
      <c r="A493" s="40"/>
      <c r="B493" s="46"/>
      <c r="C493" s="323" t="s">
        <v>381</v>
      </c>
      <c r="D493" s="323" t="s">
        <v>382</v>
      </c>
      <c r="E493" s="18" t="s">
        <v>303</v>
      </c>
      <c r="F493" s="324">
        <v>6.021</v>
      </c>
      <c r="G493" s="40"/>
      <c r="H493" s="46"/>
    </row>
    <row r="494" spans="1:8" s="2" customFormat="1" ht="16.8" customHeight="1">
      <c r="A494" s="40"/>
      <c r="B494" s="46"/>
      <c r="C494" s="323" t="s">
        <v>392</v>
      </c>
      <c r="D494" s="323" t="s">
        <v>393</v>
      </c>
      <c r="E494" s="18" t="s">
        <v>303</v>
      </c>
      <c r="F494" s="324">
        <v>3.036</v>
      </c>
      <c r="G494" s="40"/>
      <c r="H494" s="46"/>
    </row>
    <row r="495" spans="1:8" s="2" customFormat="1" ht="12">
      <c r="A495" s="40"/>
      <c r="B495" s="46"/>
      <c r="C495" s="323" t="s">
        <v>569</v>
      </c>
      <c r="D495" s="323" t="s">
        <v>570</v>
      </c>
      <c r="E495" s="18" t="s">
        <v>275</v>
      </c>
      <c r="F495" s="324">
        <v>25.3</v>
      </c>
      <c r="G495" s="40"/>
      <c r="H495" s="46"/>
    </row>
    <row r="496" spans="1:8" s="2" customFormat="1" ht="16.8" customHeight="1">
      <c r="A496" s="40"/>
      <c r="B496" s="46"/>
      <c r="C496" s="323" t="s">
        <v>726</v>
      </c>
      <c r="D496" s="323" t="s">
        <v>727</v>
      </c>
      <c r="E496" s="18" t="s">
        <v>275</v>
      </c>
      <c r="F496" s="324">
        <v>25.3</v>
      </c>
      <c r="G496" s="40"/>
      <c r="H496" s="46"/>
    </row>
    <row r="497" spans="1:8" s="2" customFormat="1" ht="16.8" customHeight="1">
      <c r="A497" s="40"/>
      <c r="B497" s="46"/>
      <c r="C497" s="323" t="s">
        <v>573</v>
      </c>
      <c r="D497" s="323" t="s">
        <v>574</v>
      </c>
      <c r="E497" s="18" t="s">
        <v>275</v>
      </c>
      <c r="F497" s="324">
        <v>25.3</v>
      </c>
      <c r="G497" s="40"/>
      <c r="H497" s="46"/>
    </row>
    <row r="498" spans="1:8" s="2" customFormat="1" ht="16.8" customHeight="1">
      <c r="A498" s="40"/>
      <c r="B498" s="46"/>
      <c r="C498" s="319" t="s">
        <v>901</v>
      </c>
      <c r="D498" s="320" t="s">
        <v>1</v>
      </c>
      <c r="E498" s="321" t="s">
        <v>1</v>
      </c>
      <c r="F498" s="322">
        <v>1</v>
      </c>
      <c r="G498" s="40"/>
      <c r="H498" s="46"/>
    </row>
    <row r="499" spans="1:8" s="2" customFormat="1" ht="16.8" customHeight="1">
      <c r="A499" s="40"/>
      <c r="B499" s="46"/>
      <c r="C499" s="323" t="s">
        <v>901</v>
      </c>
      <c r="D499" s="323" t="s">
        <v>1306</v>
      </c>
      <c r="E499" s="18" t="s">
        <v>1</v>
      </c>
      <c r="F499" s="324">
        <v>1</v>
      </c>
      <c r="G499" s="40"/>
      <c r="H499" s="46"/>
    </row>
    <row r="500" spans="1:8" s="2" customFormat="1" ht="16.8" customHeight="1">
      <c r="A500" s="40"/>
      <c r="B500" s="46"/>
      <c r="C500" s="325" t="s">
        <v>2122</v>
      </c>
      <c r="D500" s="40"/>
      <c r="E500" s="40"/>
      <c r="F500" s="40"/>
      <c r="G500" s="40"/>
      <c r="H500" s="46"/>
    </row>
    <row r="501" spans="1:8" s="2" customFormat="1" ht="16.8" customHeight="1">
      <c r="A501" s="40"/>
      <c r="B501" s="46"/>
      <c r="C501" s="323" t="s">
        <v>941</v>
      </c>
      <c r="D501" s="323" t="s">
        <v>942</v>
      </c>
      <c r="E501" s="18" t="s">
        <v>249</v>
      </c>
      <c r="F501" s="324">
        <v>1.8</v>
      </c>
      <c r="G501" s="40"/>
      <c r="H501" s="46"/>
    </row>
    <row r="502" spans="1:8" s="2" customFormat="1" ht="16.8" customHeight="1">
      <c r="A502" s="40"/>
      <c r="B502" s="46"/>
      <c r="C502" s="323" t="s">
        <v>955</v>
      </c>
      <c r="D502" s="323" t="s">
        <v>956</v>
      </c>
      <c r="E502" s="18" t="s">
        <v>249</v>
      </c>
      <c r="F502" s="324">
        <v>3.12</v>
      </c>
      <c r="G502" s="40"/>
      <c r="H502" s="46"/>
    </row>
    <row r="503" spans="1:8" s="2" customFormat="1" ht="12">
      <c r="A503" s="40"/>
      <c r="B503" s="46"/>
      <c r="C503" s="323" t="s">
        <v>969</v>
      </c>
      <c r="D503" s="323" t="s">
        <v>970</v>
      </c>
      <c r="E503" s="18" t="s">
        <v>303</v>
      </c>
      <c r="F503" s="324">
        <v>14.054</v>
      </c>
      <c r="G503" s="40"/>
      <c r="H503" s="46"/>
    </row>
    <row r="504" spans="1:8" s="2" customFormat="1" ht="16.8" customHeight="1">
      <c r="A504" s="40"/>
      <c r="B504" s="46"/>
      <c r="C504" s="319" t="s">
        <v>903</v>
      </c>
      <c r="D504" s="320" t="s">
        <v>1</v>
      </c>
      <c r="E504" s="321" t="s">
        <v>1</v>
      </c>
      <c r="F504" s="322">
        <v>2.9</v>
      </c>
      <c r="G504" s="40"/>
      <c r="H504" s="46"/>
    </row>
    <row r="505" spans="1:8" s="2" customFormat="1" ht="12">
      <c r="A505" s="40"/>
      <c r="B505" s="46"/>
      <c r="C505" s="323" t="s">
        <v>903</v>
      </c>
      <c r="D505" s="323" t="s">
        <v>1307</v>
      </c>
      <c r="E505" s="18" t="s">
        <v>1</v>
      </c>
      <c r="F505" s="324">
        <v>2.9</v>
      </c>
      <c r="G505" s="40"/>
      <c r="H505" s="46"/>
    </row>
    <row r="506" spans="1:8" s="2" customFormat="1" ht="16.8" customHeight="1">
      <c r="A506" s="40"/>
      <c r="B506" s="46"/>
      <c r="C506" s="325" t="s">
        <v>2122</v>
      </c>
      <c r="D506" s="40"/>
      <c r="E506" s="40"/>
      <c r="F506" s="40"/>
      <c r="G506" s="40"/>
      <c r="H506" s="46"/>
    </row>
    <row r="507" spans="1:8" s="2" customFormat="1" ht="16.8" customHeight="1">
      <c r="A507" s="40"/>
      <c r="B507" s="46"/>
      <c r="C507" s="323" t="s">
        <v>941</v>
      </c>
      <c r="D507" s="323" t="s">
        <v>942</v>
      </c>
      <c r="E507" s="18" t="s">
        <v>249</v>
      </c>
      <c r="F507" s="324">
        <v>1.8</v>
      </c>
      <c r="G507" s="40"/>
      <c r="H507" s="46"/>
    </row>
    <row r="508" spans="1:8" s="2" customFormat="1" ht="16.8" customHeight="1">
      <c r="A508" s="40"/>
      <c r="B508" s="46"/>
      <c r="C508" s="323" t="s">
        <v>937</v>
      </c>
      <c r="D508" s="323" t="s">
        <v>938</v>
      </c>
      <c r="E508" s="18" t="s">
        <v>249</v>
      </c>
      <c r="F508" s="324">
        <v>5.22</v>
      </c>
      <c r="G508" s="40"/>
      <c r="H508" s="46"/>
    </row>
    <row r="509" spans="1:8" s="2" customFormat="1" ht="16.8" customHeight="1">
      <c r="A509" s="40"/>
      <c r="B509" s="46"/>
      <c r="C509" s="323" t="s">
        <v>955</v>
      </c>
      <c r="D509" s="323" t="s">
        <v>956</v>
      </c>
      <c r="E509" s="18" t="s">
        <v>249</v>
      </c>
      <c r="F509" s="324">
        <v>3.12</v>
      </c>
      <c r="G509" s="40"/>
      <c r="H509" s="46"/>
    </row>
    <row r="510" spans="1:8" s="2" customFormat="1" ht="12">
      <c r="A510" s="40"/>
      <c r="B510" s="46"/>
      <c r="C510" s="323" t="s">
        <v>969</v>
      </c>
      <c r="D510" s="323" t="s">
        <v>970</v>
      </c>
      <c r="E510" s="18" t="s">
        <v>303</v>
      </c>
      <c r="F510" s="324">
        <v>14.054</v>
      </c>
      <c r="G510" s="40"/>
      <c r="H510" s="46"/>
    </row>
    <row r="511" spans="1:8" s="2" customFormat="1" ht="16.8" customHeight="1">
      <c r="A511" s="40"/>
      <c r="B511" s="46"/>
      <c r="C511" s="319" t="s">
        <v>1062</v>
      </c>
      <c r="D511" s="320" t="s">
        <v>1</v>
      </c>
      <c r="E511" s="321" t="s">
        <v>1</v>
      </c>
      <c r="F511" s="322">
        <v>1.6</v>
      </c>
      <c r="G511" s="40"/>
      <c r="H511" s="46"/>
    </row>
    <row r="512" spans="1:8" s="2" customFormat="1" ht="16.8" customHeight="1">
      <c r="A512" s="40"/>
      <c r="B512" s="46"/>
      <c r="C512" s="323" t="s">
        <v>1062</v>
      </c>
      <c r="D512" s="323" t="s">
        <v>1308</v>
      </c>
      <c r="E512" s="18" t="s">
        <v>1</v>
      </c>
      <c r="F512" s="324">
        <v>1.6</v>
      </c>
      <c r="G512" s="40"/>
      <c r="H512" s="46"/>
    </row>
    <row r="513" spans="1:8" s="2" customFormat="1" ht="16.8" customHeight="1">
      <c r="A513" s="40"/>
      <c r="B513" s="46"/>
      <c r="C513" s="325" t="s">
        <v>2122</v>
      </c>
      <c r="D513" s="40"/>
      <c r="E513" s="40"/>
      <c r="F513" s="40"/>
      <c r="G513" s="40"/>
      <c r="H513" s="46"/>
    </row>
    <row r="514" spans="1:8" s="2" customFormat="1" ht="16.8" customHeight="1">
      <c r="A514" s="40"/>
      <c r="B514" s="46"/>
      <c r="C514" s="323" t="s">
        <v>941</v>
      </c>
      <c r="D514" s="323" t="s">
        <v>942</v>
      </c>
      <c r="E514" s="18" t="s">
        <v>249</v>
      </c>
      <c r="F514" s="324">
        <v>1.8</v>
      </c>
      <c r="G514" s="40"/>
      <c r="H514" s="46"/>
    </row>
    <row r="515" spans="1:8" s="2" customFormat="1" ht="16.8" customHeight="1">
      <c r="A515" s="40"/>
      <c r="B515" s="46"/>
      <c r="C515" s="323" t="s">
        <v>361</v>
      </c>
      <c r="D515" s="323" t="s">
        <v>362</v>
      </c>
      <c r="E515" s="18" t="s">
        <v>363</v>
      </c>
      <c r="F515" s="324">
        <v>18.212</v>
      </c>
      <c r="G515" s="40"/>
      <c r="H515" s="46"/>
    </row>
    <row r="516" spans="1:8" s="2" customFormat="1" ht="16.8" customHeight="1">
      <c r="A516" s="40"/>
      <c r="B516" s="46"/>
      <c r="C516" s="319" t="s">
        <v>175</v>
      </c>
      <c r="D516" s="320" t="s">
        <v>1</v>
      </c>
      <c r="E516" s="321" t="s">
        <v>1</v>
      </c>
      <c r="F516" s="322">
        <v>4.553</v>
      </c>
      <c r="G516" s="40"/>
      <c r="H516" s="46"/>
    </row>
    <row r="517" spans="1:8" s="2" customFormat="1" ht="16.8" customHeight="1">
      <c r="A517" s="40"/>
      <c r="B517" s="46"/>
      <c r="C517" s="323" t="s">
        <v>1</v>
      </c>
      <c r="D517" s="323" t="s">
        <v>341</v>
      </c>
      <c r="E517" s="18" t="s">
        <v>1</v>
      </c>
      <c r="F517" s="324">
        <v>0</v>
      </c>
      <c r="G517" s="40"/>
      <c r="H517" s="46"/>
    </row>
    <row r="518" spans="1:8" s="2" customFormat="1" ht="16.8" customHeight="1">
      <c r="A518" s="40"/>
      <c r="B518" s="46"/>
      <c r="C518" s="323" t="s">
        <v>175</v>
      </c>
      <c r="D518" s="323" t="s">
        <v>355</v>
      </c>
      <c r="E518" s="18" t="s">
        <v>1</v>
      </c>
      <c r="F518" s="324">
        <v>4.553</v>
      </c>
      <c r="G518" s="40"/>
      <c r="H518" s="46"/>
    </row>
    <row r="519" spans="1:8" s="2" customFormat="1" ht="16.8" customHeight="1">
      <c r="A519" s="40"/>
      <c r="B519" s="46"/>
      <c r="C519" s="325" t="s">
        <v>2122</v>
      </c>
      <c r="D519" s="40"/>
      <c r="E519" s="40"/>
      <c r="F519" s="40"/>
      <c r="G519" s="40"/>
      <c r="H519" s="46"/>
    </row>
    <row r="520" spans="1:8" s="2" customFormat="1" ht="12">
      <c r="A520" s="40"/>
      <c r="B520" s="46"/>
      <c r="C520" s="323" t="s">
        <v>352</v>
      </c>
      <c r="D520" s="323" t="s">
        <v>353</v>
      </c>
      <c r="E520" s="18" t="s">
        <v>303</v>
      </c>
      <c r="F520" s="324">
        <v>4.553</v>
      </c>
      <c r="G520" s="40"/>
      <c r="H520" s="46"/>
    </row>
    <row r="521" spans="1:8" s="2" customFormat="1" ht="12">
      <c r="A521" s="40"/>
      <c r="B521" s="46"/>
      <c r="C521" s="323" t="s">
        <v>357</v>
      </c>
      <c r="D521" s="323" t="s">
        <v>358</v>
      </c>
      <c r="E521" s="18" t="s">
        <v>303</v>
      </c>
      <c r="F521" s="324">
        <v>100.166</v>
      </c>
      <c r="G521" s="40"/>
      <c r="H521" s="46"/>
    </row>
    <row r="522" spans="1:8" s="2" customFormat="1" ht="16.8" customHeight="1">
      <c r="A522" s="40"/>
      <c r="B522" s="46"/>
      <c r="C522" s="323" t="s">
        <v>361</v>
      </c>
      <c r="D522" s="323" t="s">
        <v>362</v>
      </c>
      <c r="E522" s="18" t="s">
        <v>363</v>
      </c>
      <c r="F522" s="324">
        <v>18.212</v>
      </c>
      <c r="G522" s="40"/>
      <c r="H522" s="46"/>
    </row>
    <row r="523" spans="1:8" s="2" customFormat="1" ht="16.8" customHeight="1">
      <c r="A523" s="40"/>
      <c r="B523" s="46"/>
      <c r="C523" s="319" t="s">
        <v>1065</v>
      </c>
      <c r="D523" s="320" t="s">
        <v>1</v>
      </c>
      <c r="E523" s="321" t="s">
        <v>1</v>
      </c>
      <c r="F523" s="322">
        <v>22.8</v>
      </c>
      <c r="G523" s="40"/>
      <c r="H523" s="46"/>
    </row>
    <row r="524" spans="1:8" s="2" customFormat="1" ht="16.8" customHeight="1">
      <c r="A524" s="40"/>
      <c r="B524" s="46"/>
      <c r="C524" s="323" t="s">
        <v>1064</v>
      </c>
      <c r="D524" s="323" t="s">
        <v>1103</v>
      </c>
      <c r="E524" s="18" t="s">
        <v>1</v>
      </c>
      <c r="F524" s="324">
        <v>4.8</v>
      </c>
      <c r="G524" s="40"/>
      <c r="H524" s="46"/>
    </row>
    <row r="525" spans="1:8" s="2" customFormat="1" ht="16.8" customHeight="1">
      <c r="A525" s="40"/>
      <c r="B525" s="46"/>
      <c r="C525" s="323" t="s">
        <v>1104</v>
      </c>
      <c r="D525" s="323" t="s">
        <v>1105</v>
      </c>
      <c r="E525" s="18" t="s">
        <v>1</v>
      </c>
      <c r="F525" s="324">
        <v>18</v>
      </c>
      <c r="G525" s="40"/>
      <c r="H525" s="46"/>
    </row>
    <row r="526" spans="1:8" s="2" customFormat="1" ht="16.8" customHeight="1">
      <c r="A526" s="40"/>
      <c r="B526" s="46"/>
      <c r="C526" s="323" t="s">
        <v>1065</v>
      </c>
      <c r="D526" s="323" t="s">
        <v>320</v>
      </c>
      <c r="E526" s="18" t="s">
        <v>1</v>
      </c>
      <c r="F526" s="324">
        <v>22.8</v>
      </c>
      <c r="G526" s="40"/>
      <c r="H526" s="46"/>
    </row>
    <row r="527" spans="1:8" s="2" customFormat="1" ht="16.8" customHeight="1">
      <c r="A527" s="40"/>
      <c r="B527" s="46"/>
      <c r="C527" s="319" t="s">
        <v>1064</v>
      </c>
      <c r="D527" s="320" t="s">
        <v>1</v>
      </c>
      <c r="E527" s="321" t="s">
        <v>1</v>
      </c>
      <c r="F527" s="322">
        <v>4.8</v>
      </c>
      <c r="G527" s="40"/>
      <c r="H527" s="46"/>
    </row>
    <row r="528" spans="1:8" s="2" customFormat="1" ht="16.8" customHeight="1">
      <c r="A528" s="40"/>
      <c r="B528" s="46"/>
      <c r="C528" s="323" t="s">
        <v>1064</v>
      </c>
      <c r="D528" s="323" t="s">
        <v>1103</v>
      </c>
      <c r="E528" s="18" t="s">
        <v>1</v>
      </c>
      <c r="F528" s="324">
        <v>4.8</v>
      </c>
      <c r="G528" s="40"/>
      <c r="H528" s="46"/>
    </row>
    <row r="529" spans="1:8" s="2" customFormat="1" ht="16.8" customHeight="1">
      <c r="A529" s="40"/>
      <c r="B529" s="46"/>
      <c r="C529" s="319" t="s">
        <v>1104</v>
      </c>
      <c r="D529" s="320" t="s">
        <v>1</v>
      </c>
      <c r="E529" s="321" t="s">
        <v>1</v>
      </c>
      <c r="F529" s="322">
        <v>18</v>
      </c>
      <c r="G529" s="40"/>
      <c r="H529" s="46"/>
    </row>
    <row r="530" spans="1:8" s="2" customFormat="1" ht="16.8" customHeight="1">
      <c r="A530" s="40"/>
      <c r="B530" s="46"/>
      <c r="C530" s="323" t="s">
        <v>1104</v>
      </c>
      <c r="D530" s="323" t="s">
        <v>1105</v>
      </c>
      <c r="E530" s="18" t="s">
        <v>1</v>
      </c>
      <c r="F530" s="324">
        <v>18</v>
      </c>
      <c r="G530" s="40"/>
      <c r="H530" s="46"/>
    </row>
    <row r="531" spans="1:8" s="2" customFormat="1" ht="16.8" customHeight="1">
      <c r="A531" s="40"/>
      <c r="B531" s="46"/>
      <c r="C531" s="319" t="s">
        <v>169</v>
      </c>
      <c r="D531" s="320" t="s">
        <v>1</v>
      </c>
      <c r="E531" s="321" t="s">
        <v>1</v>
      </c>
      <c r="F531" s="322">
        <v>30.004</v>
      </c>
      <c r="G531" s="40"/>
      <c r="H531" s="46"/>
    </row>
    <row r="532" spans="1:8" s="2" customFormat="1" ht="16.8" customHeight="1">
      <c r="A532" s="40"/>
      <c r="B532" s="46"/>
      <c r="C532" s="323" t="s">
        <v>169</v>
      </c>
      <c r="D532" s="323" t="s">
        <v>983</v>
      </c>
      <c r="E532" s="18" t="s">
        <v>1</v>
      </c>
      <c r="F532" s="324">
        <v>30.004</v>
      </c>
      <c r="G532" s="40"/>
      <c r="H532" s="46"/>
    </row>
    <row r="533" spans="1:8" s="2" customFormat="1" ht="16.8" customHeight="1">
      <c r="A533" s="40"/>
      <c r="B533" s="46"/>
      <c r="C533" s="325" t="s">
        <v>2122</v>
      </c>
      <c r="D533" s="40"/>
      <c r="E533" s="40"/>
      <c r="F533" s="40"/>
      <c r="G533" s="40"/>
      <c r="H533" s="46"/>
    </row>
    <row r="534" spans="1:8" s="2" customFormat="1" ht="16.8" customHeight="1">
      <c r="A534" s="40"/>
      <c r="B534" s="46"/>
      <c r="C534" s="323" t="s">
        <v>330</v>
      </c>
      <c r="D534" s="323" t="s">
        <v>331</v>
      </c>
      <c r="E534" s="18" t="s">
        <v>249</v>
      </c>
      <c r="F534" s="324">
        <v>30.004</v>
      </c>
      <c r="G534" s="40"/>
      <c r="H534" s="46"/>
    </row>
    <row r="535" spans="1:8" s="2" customFormat="1" ht="16.8" customHeight="1">
      <c r="A535" s="40"/>
      <c r="B535" s="46"/>
      <c r="C535" s="323" t="s">
        <v>335</v>
      </c>
      <c r="D535" s="323" t="s">
        <v>336</v>
      </c>
      <c r="E535" s="18" t="s">
        <v>249</v>
      </c>
      <c r="F535" s="324">
        <v>30.004</v>
      </c>
      <c r="G535" s="40"/>
      <c r="H535" s="46"/>
    </row>
    <row r="536" spans="1:8" s="2" customFormat="1" ht="16.8" customHeight="1">
      <c r="A536" s="40"/>
      <c r="B536" s="46"/>
      <c r="C536" s="319" t="s">
        <v>423</v>
      </c>
      <c r="D536" s="320" t="s">
        <v>1</v>
      </c>
      <c r="E536" s="321" t="s">
        <v>1</v>
      </c>
      <c r="F536" s="322">
        <v>10.16</v>
      </c>
      <c r="G536" s="40"/>
      <c r="H536" s="46"/>
    </row>
    <row r="537" spans="1:8" s="2" customFormat="1" ht="16.8" customHeight="1">
      <c r="A537" s="40"/>
      <c r="B537" s="46"/>
      <c r="C537" s="323" t="s">
        <v>1</v>
      </c>
      <c r="D537" s="323" t="s">
        <v>424</v>
      </c>
      <c r="E537" s="18" t="s">
        <v>1</v>
      </c>
      <c r="F537" s="324">
        <v>7.68</v>
      </c>
      <c r="G537" s="40"/>
      <c r="H537" s="46"/>
    </row>
    <row r="538" spans="1:8" s="2" customFormat="1" ht="16.8" customHeight="1">
      <c r="A538" s="40"/>
      <c r="B538" s="46"/>
      <c r="C538" s="323" t="s">
        <v>1</v>
      </c>
      <c r="D538" s="323" t="s">
        <v>1002</v>
      </c>
      <c r="E538" s="18" t="s">
        <v>1</v>
      </c>
      <c r="F538" s="324">
        <v>2.48</v>
      </c>
      <c r="G538" s="40"/>
      <c r="H538" s="46"/>
    </row>
    <row r="539" spans="1:8" s="2" customFormat="1" ht="16.8" customHeight="1">
      <c r="A539" s="40"/>
      <c r="B539" s="46"/>
      <c r="C539" s="323" t="s">
        <v>423</v>
      </c>
      <c r="D539" s="323" t="s">
        <v>253</v>
      </c>
      <c r="E539" s="18" t="s">
        <v>1</v>
      </c>
      <c r="F539" s="324">
        <v>10.16</v>
      </c>
      <c r="G539" s="40"/>
      <c r="H539" s="46"/>
    </row>
    <row r="540" spans="1:8" s="2" customFormat="1" ht="16.8" customHeight="1">
      <c r="A540" s="40"/>
      <c r="B540" s="46"/>
      <c r="C540" s="319" t="s">
        <v>1000</v>
      </c>
      <c r="D540" s="320" t="s">
        <v>1</v>
      </c>
      <c r="E540" s="321" t="s">
        <v>1</v>
      </c>
      <c r="F540" s="322">
        <v>3.84</v>
      </c>
      <c r="G540" s="40"/>
      <c r="H540" s="46"/>
    </row>
    <row r="541" spans="1:8" s="2" customFormat="1" ht="16.8" customHeight="1">
      <c r="A541" s="40"/>
      <c r="B541" s="46"/>
      <c r="C541" s="323" t="s">
        <v>1000</v>
      </c>
      <c r="D541" s="323" t="s">
        <v>418</v>
      </c>
      <c r="E541" s="18" t="s">
        <v>1</v>
      </c>
      <c r="F541" s="324">
        <v>3.84</v>
      </c>
      <c r="G541" s="40"/>
      <c r="H541" s="46"/>
    </row>
    <row r="542" spans="1:8" s="2" customFormat="1" ht="16.8" customHeight="1">
      <c r="A542" s="40"/>
      <c r="B542" s="46"/>
      <c r="C542" s="319" t="s">
        <v>439</v>
      </c>
      <c r="D542" s="320" t="s">
        <v>1</v>
      </c>
      <c r="E542" s="321" t="s">
        <v>1</v>
      </c>
      <c r="F542" s="322">
        <v>3.84</v>
      </c>
      <c r="G542" s="40"/>
      <c r="H542" s="46"/>
    </row>
    <row r="543" spans="1:8" s="2" customFormat="1" ht="16.8" customHeight="1">
      <c r="A543" s="40"/>
      <c r="B543" s="46"/>
      <c r="C543" s="323" t="s">
        <v>439</v>
      </c>
      <c r="D543" s="323" t="s">
        <v>152</v>
      </c>
      <c r="E543" s="18" t="s">
        <v>1</v>
      </c>
      <c r="F543" s="324">
        <v>3.84</v>
      </c>
      <c r="G543" s="40"/>
      <c r="H543" s="46"/>
    </row>
    <row r="544" spans="1:8" s="2" customFormat="1" ht="16.8" customHeight="1">
      <c r="A544" s="40"/>
      <c r="B544" s="46"/>
      <c r="C544" s="319" t="s">
        <v>181</v>
      </c>
      <c r="D544" s="320" t="s">
        <v>1</v>
      </c>
      <c r="E544" s="321" t="s">
        <v>1</v>
      </c>
      <c r="F544" s="322">
        <v>8.64</v>
      </c>
      <c r="G544" s="40"/>
      <c r="H544" s="46"/>
    </row>
    <row r="545" spans="1:8" s="2" customFormat="1" ht="16.8" customHeight="1">
      <c r="A545" s="40"/>
      <c r="B545" s="46"/>
      <c r="C545" s="323" t="s">
        <v>181</v>
      </c>
      <c r="D545" s="323" t="s">
        <v>444</v>
      </c>
      <c r="E545" s="18" t="s">
        <v>1</v>
      </c>
      <c r="F545" s="324">
        <v>8.64</v>
      </c>
      <c r="G545" s="40"/>
      <c r="H545" s="46"/>
    </row>
    <row r="546" spans="1:8" s="2" customFormat="1" ht="16.8" customHeight="1">
      <c r="A546" s="40"/>
      <c r="B546" s="46"/>
      <c r="C546" s="325" t="s">
        <v>2122</v>
      </c>
      <c r="D546" s="40"/>
      <c r="E546" s="40"/>
      <c r="F546" s="40"/>
      <c r="G546" s="40"/>
      <c r="H546" s="46"/>
    </row>
    <row r="547" spans="1:8" s="2" customFormat="1" ht="16.8" customHeight="1">
      <c r="A547" s="40"/>
      <c r="B547" s="46"/>
      <c r="C547" s="323" t="s">
        <v>441</v>
      </c>
      <c r="D547" s="323" t="s">
        <v>442</v>
      </c>
      <c r="E547" s="18" t="s">
        <v>249</v>
      </c>
      <c r="F547" s="324">
        <v>8.64</v>
      </c>
      <c r="G547" s="40"/>
      <c r="H547" s="46"/>
    </row>
    <row r="548" spans="1:8" s="2" customFormat="1" ht="12">
      <c r="A548" s="40"/>
      <c r="B548" s="46"/>
      <c r="C548" s="323" t="s">
        <v>1008</v>
      </c>
      <c r="D548" s="323" t="s">
        <v>1009</v>
      </c>
      <c r="E548" s="18" t="s">
        <v>249</v>
      </c>
      <c r="F548" s="324">
        <v>8.64</v>
      </c>
      <c r="G548" s="40"/>
      <c r="H548" s="46"/>
    </row>
    <row r="549" spans="1:8" s="2" customFormat="1" ht="16.8" customHeight="1">
      <c r="A549" s="40"/>
      <c r="B549" s="46"/>
      <c r="C549" s="319" t="s">
        <v>906</v>
      </c>
      <c r="D549" s="320" t="s">
        <v>1</v>
      </c>
      <c r="E549" s="321" t="s">
        <v>1</v>
      </c>
      <c r="F549" s="322">
        <v>1.899</v>
      </c>
      <c r="G549" s="40"/>
      <c r="H549" s="46"/>
    </row>
    <row r="550" spans="1:8" s="2" customFormat="1" ht="16.8" customHeight="1">
      <c r="A550" s="40"/>
      <c r="B550" s="46"/>
      <c r="C550" s="323" t="s">
        <v>906</v>
      </c>
      <c r="D550" s="323" t="s">
        <v>948</v>
      </c>
      <c r="E550" s="18" t="s">
        <v>1</v>
      </c>
      <c r="F550" s="324">
        <v>1.899</v>
      </c>
      <c r="G550" s="40"/>
      <c r="H550" s="46"/>
    </row>
    <row r="551" spans="1:8" s="2" customFormat="1" ht="16.8" customHeight="1">
      <c r="A551" s="40"/>
      <c r="B551" s="46"/>
      <c r="C551" s="325" t="s">
        <v>2122</v>
      </c>
      <c r="D551" s="40"/>
      <c r="E551" s="40"/>
      <c r="F551" s="40"/>
      <c r="G551" s="40"/>
      <c r="H551" s="46"/>
    </row>
    <row r="552" spans="1:8" s="2" customFormat="1" ht="16.8" customHeight="1">
      <c r="A552" s="40"/>
      <c r="B552" s="46"/>
      <c r="C552" s="323" t="s">
        <v>941</v>
      </c>
      <c r="D552" s="323" t="s">
        <v>942</v>
      </c>
      <c r="E552" s="18" t="s">
        <v>249</v>
      </c>
      <c r="F552" s="324">
        <v>2.88</v>
      </c>
      <c r="G552" s="40"/>
      <c r="H552" s="46"/>
    </row>
    <row r="553" spans="1:8" s="2" customFormat="1" ht="16.8" customHeight="1">
      <c r="A553" s="40"/>
      <c r="B553" s="46"/>
      <c r="C553" s="323" t="s">
        <v>330</v>
      </c>
      <c r="D553" s="323" t="s">
        <v>331</v>
      </c>
      <c r="E553" s="18" t="s">
        <v>249</v>
      </c>
      <c r="F553" s="324">
        <v>30.004</v>
      </c>
      <c r="G553" s="40"/>
      <c r="H553" s="46"/>
    </row>
    <row r="554" spans="1:8" s="2" customFormat="1" ht="16.8" customHeight="1">
      <c r="A554" s="40"/>
      <c r="B554" s="46"/>
      <c r="C554" s="319" t="s">
        <v>202</v>
      </c>
      <c r="D554" s="320" t="s">
        <v>1</v>
      </c>
      <c r="E554" s="321" t="s">
        <v>1</v>
      </c>
      <c r="F554" s="322">
        <v>0.003</v>
      </c>
      <c r="G554" s="40"/>
      <c r="H554" s="46"/>
    </row>
    <row r="555" spans="1:8" s="2" customFormat="1" ht="16.8" customHeight="1">
      <c r="A555" s="40"/>
      <c r="B555" s="46"/>
      <c r="C555" s="323" t="s">
        <v>202</v>
      </c>
      <c r="D555" s="323" t="s">
        <v>1042</v>
      </c>
      <c r="E555" s="18" t="s">
        <v>1</v>
      </c>
      <c r="F555" s="324">
        <v>0.003</v>
      </c>
      <c r="G555" s="40"/>
      <c r="H555" s="46"/>
    </row>
    <row r="556" spans="1:8" s="2" customFormat="1" ht="16.8" customHeight="1">
      <c r="A556" s="40"/>
      <c r="B556" s="46"/>
      <c r="C556" s="325" t="s">
        <v>2122</v>
      </c>
      <c r="D556" s="40"/>
      <c r="E556" s="40"/>
      <c r="F556" s="40"/>
      <c r="G556" s="40"/>
      <c r="H556" s="46"/>
    </row>
    <row r="557" spans="1:8" s="2" customFormat="1" ht="16.8" customHeight="1">
      <c r="A557" s="40"/>
      <c r="B557" s="46"/>
      <c r="C557" s="323" t="s">
        <v>858</v>
      </c>
      <c r="D557" s="323" t="s">
        <v>859</v>
      </c>
      <c r="E557" s="18" t="s">
        <v>363</v>
      </c>
      <c r="F557" s="324">
        <v>0.003</v>
      </c>
      <c r="G557" s="40"/>
      <c r="H557" s="46"/>
    </row>
    <row r="558" spans="1:8" s="2" customFormat="1" ht="12">
      <c r="A558" s="40"/>
      <c r="B558" s="46"/>
      <c r="C558" s="323" t="s">
        <v>863</v>
      </c>
      <c r="D558" s="323" t="s">
        <v>864</v>
      </c>
      <c r="E558" s="18" t="s">
        <v>363</v>
      </c>
      <c r="F558" s="324">
        <v>0.003</v>
      </c>
      <c r="G558" s="40"/>
      <c r="H558" s="46"/>
    </row>
    <row r="559" spans="1:8" s="2" customFormat="1" ht="16.8" customHeight="1">
      <c r="A559" s="40"/>
      <c r="B559" s="46"/>
      <c r="C559" s="319" t="s">
        <v>189</v>
      </c>
      <c r="D559" s="320" t="s">
        <v>1</v>
      </c>
      <c r="E559" s="321" t="s">
        <v>1</v>
      </c>
      <c r="F559" s="322">
        <v>5.879</v>
      </c>
      <c r="G559" s="40"/>
      <c r="H559" s="46"/>
    </row>
    <row r="560" spans="1:8" s="2" customFormat="1" ht="16.8" customHeight="1">
      <c r="A560" s="40"/>
      <c r="B560" s="46"/>
      <c r="C560" s="323" t="s">
        <v>189</v>
      </c>
      <c r="D560" s="323" t="s">
        <v>807</v>
      </c>
      <c r="E560" s="18" t="s">
        <v>1</v>
      </c>
      <c r="F560" s="324">
        <v>5.879</v>
      </c>
      <c r="G560" s="40"/>
      <c r="H560" s="46"/>
    </row>
    <row r="561" spans="1:8" s="2" customFormat="1" ht="16.8" customHeight="1">
      <c r="A561" s="40"/>
      <c r="B561" s="46"/>
      <c r="C561" s="325" t="s">
        <v>2122</v>
      </c>
      <c r="D561" s="40"/>
      <c r="E561" s="40"/>
      <c r="F561" s="40"/>
      <c r="G561" s="40"/>
      <c r="H561" s="46"/>
    </row>
    <row r="562" spans="1:8" s="2" customFormat="1" ht="16.8" customHeight="1">
      <c r="A562" s="40"/>
      <c r="B562" s="46"/>
      <c r="C562" s="323" t="s">
        <v>804</v>
      </c>
      <c r="D562" s="323" t="s">
        <v>805</v>
      </c>
      <c r="E562" s="18" t="s">
        <v>363</v>
      </c>
      <c r="F562" s="324">
        <v>5.879</v>
      </c>
      <c r="G562" s="40"/>
      <c r="H562" s="46"/>
    </row>
    <row r="563" spans="1:8" s="2" customFormat="1" ht="16.8" customHeight="1">
      <c r="A563" s="40"/>
      <c r="B563" s="46"/>
      <c r="C563" s="323" t="s">
        <v>809</v>
      </c>
      <c r="D563" s="323" t="s">
        <v>810</v>
      </c>
      <c r="E563" s="18" t="s">
        <v>363</v>
      </c>
      <c r="F563" s="324">
        <v>182.249</v>
      </c>
      <c r="G563" s="40"/>
      <c r="H563" s="46"/>
    </row>
    <row r="564" spans="1:8" s="2" customFormat="1" ht="16.8" customHeight="1">
      <c r="A564" s="40"/>
      <c r="B564" s="46"/>
      <c r="C564" s="319" t="s">
        <v>185</v>
      </c>
      <c r="D564" s="320" t="s">
        <v>1</v>
      </c>
      <c r="E564" s="321" t="s">
        <v>1</v>
      </c>
      <c r="F564" s="322">
        <v>3.599</v>
      </c>
      <c r="G564" s="40"/>
      <c r="H564" s="46"/>
    </row>
    <row r="565" spans="1:8" s="2" customFormat="1" ht="16.8" customHeight="1">
      <c r="A565" s="40"/>
      <c r="B565" s="46"/>
      <c r="C565" s="323" t="s">
        <v>185</v>
      </c>
      <c r="D565" s="323" t="s">
        <v>1040</v>
      </c>
      <c r="E565" s="18" t="s">
        <v>1</v>
      </c>
      <c r="F565" s="324">
        <v>3.599</v>
      </c>
      <c r="G565" s="40"/>
      <c r="H565" s="46"/>
    </row>
    <row r="566" spans="1:8" s="2" customFormat="1" ht="16.8" customHeight="1">
      <c r="A566" s="40"/>
      <c r="B566" s="46"/>
      <c r="C566" s="325" t="s">
        <v>2122</v>
      </c>
      <c r="D566" s="40"/>
      <c r="E566" s="40"/>
      <c r="F566" s="40"/>
      <c r="G566" s="40"/>
      <c r="H566" s="46"/>
    </row>
    <row r="567" spans="1:8" s="2" customFormat="1" ht="16.8" customHeight="1">
      <c r="A567" s="40"/>
      <c r="B567" s="46"/>
      <c r="C567" s="323" t="s">
        <v>852</v>
      </c>
      <c r="D567" s="323" t="s">
        <v>362</v>
      </c>
      <c r="E567" s="18" t="s">
        <v>363</v>
      </c>
      <c r="F567" s="324">
        <v>3.599</v>
      </c>
      <c r="G567" s="40"/>
      <c r="H567" s="46"/>
    </row>
    <row r="568" spans="1:8" s="2" customFormat="1" ht="16.8" customHeight="1">
      <c r="A568" s="40"/>
      <c r="B568" s="46"/>
      <c r="C568" s="323" t="s">
        <v>804</v>
      </c>
      <c r="D568" s="323" t="s">
        <v>805</v>
      </c>
      <c r="E568" s="18" t="s">
        <v>363</v>
      </c>
      <c r="F568" s="324">
        <v>5.879</v>
      </c>
      <c r="G568" s="40"/>
      <c r="H568" s="46"/>
    </row>
    <row r="569" spans="1:8" s="2" customFormat="1" ht="16.8" customHeight="1">
      <c r="A569" s="40"/>
      <c r="B569" s="46"/>
      <c r="C569" s="319" t="s">
        <v>187</v>
      </c>
      <c r="D569" s="320" t="s">
        <v>1</v>
      </c>
      <c r="E569" s="321" t="s">
        <v>1</v>
      </c>
      <c r="F569" s="322">
        <v>2.28</v>
      </c>
      <c r="G569" s="40"/>
      <c r="H569" s="46"/>
    </row>
    <row r="570" spans="1:8" s="2" customFormat="1" ht="12">
      <c r="A570" s="40"/>
      <c r="B570" s="46"/>
      <c r="C570" s="323" t="s">
        <v>187</v>
      </c>
      <c r="D570" s="323" t="s">
        <v>1038</v>
      </c>
      <c r="E570" s="18" t="s">
        <v>1</v>
      </c>
      <c r="F570" s="324">
        <v>2.28</v>
      </c>
      <c r="G570" s="40"/>
      <c r="H570" s="46"/>
    </row>
    <row r="571" spans="1:8" s="2" customFormat="1" ht="16.8" customHeight="1">
      <c r="A571" s="40"/>
      <c r="B571" s="46"/>
      <c r="C571" s="325" t="s">
        <v>2122</v>
      </c>
      <c r="D571" s="40"/>
      <c r="E571" s="40"/>
      <c r="F571" s="40"/>
      <c r="G571" s="40"/>
      <c r="H571" s="46"/>
    </row>
    <row r="572" spans="1:8" s="2" customFormat="1" ht="12">
      <c r="A572" s="40"/>
      <c r="B572" s="46"/>
      <c r="C572" s="323" t="s">
        <v>847</v>
      </c>
      <c r="D572" s="323" t="s">
        <v>848</v>
      </c>
      <c r="E572" s="18" t="s">
        <v>363</v>
      </c>
      <c r="F572" s="324">
        <v>2.28</v>
      </c>
      <c r="G572" s="40"/>
      <c r="H572" s="46"/>
    </row>
    <row r="573" spans="1:8" s="2" customFormat="1" ht="16.8" customHeight="1">
      <c r="A573" s="40"/>
      <c r="B573" s="46"/>
      <c r="C573" s="323" t="s">
        <v>804</v>
      </c>
      <c r="D573" s="323" t="s">
        <v>805</v>
      </c>
      <c r="E573" s="18" t="s">
        <v>363</v>
      </c>
      <c r="F573" s="324">
        <v>5.879</v>
      </c>
      <c r="G573" s="40"/>
      <c r="H573" s="46"/>
    </row>
    <row r="574" spans="1:8" s="2" customFormat="1" ht="16.8" customHeight="1">
      <c r="A574" s="40"/>
      <c r="B574" s="46"/>
      <c r="C574" s="319" t="s">
        <v>927</v>
      </c>
      <c r="D574" s="320" t="s">
        <v>1</v>
      </c>
      <c r="E574" s="321" t="s">
        <v>1</v>
      </c>
      <c r="F574" s="322">
        <v>9.6</v>
      </c>
      <c r="G574" s="40"/>
      <c r="H574" s="46"/>
    </row>
    <row r="575" spans="1:8" s="2" customFormat="1" ht="16.8" customHeight="1">
      <c r="A575" s="40"/>
      <c r="B575" s="46"/>
      <c r="C575" s="323" t="s">
        <v>927</v>
      </c>
      <c r="D575" s="323" t="s">
        <v>1025</v>
      </c>
      <c r="E575" s="18" t="s">
        <v>1</v>
      </c>
      <c r="F575" s="324">
        <v>9.6</v>
      </c>
      <c r="G575" s="40"/>
      <c r="H575" s="46"/>
    </row>
    <row r="576" spans="1:8" s="2" customFormat="1" ht="16.8" customHeight="1">
      <c r="A576" s="40"/>
      <c r="B576" s="46"/>
      <c r="C576" s="325" t="s">
        <v>2122</v>
      </c>
      <c r="D576" s="40"/>
      <c r="E576" s="40"/>
      <c r="F576" s="40"/>
      <c r="G576" s="40"/>
      <c r="H576" s="46"/>
    </row>
    <row r="577" spans="1:8" s="2" customFormat="1" ht="16.8" customHeight="1">
      <c r="A577" s="40"/>
      <c r="B577" s="46"/>
      <c r="C577" s="323" t="s">
        <v>744</v>
      </c>
      <c r="D577" s="323" t="s">
        <v>745</v>
      </c>
      <c r="E577" s="18" t="s">
        <v>275</v>
      </c>
      <c r="F577" s="324">
        <v>9.6</v>
      </c>
      <c r="G577" s="40"/>
      <c r="H577" s="46"/>
    </row>
    <row r="578" spans="1:8" s="2" customFormat="1" ht="16.8" customHeight="1">
      <c r="A578" s="40"/>
      <c r="B578" s="46"/>
      <c r="C578" s="323" t="s">
        <v>749</v>
      </c>
      <c r="D578" s="323" t="s">
        <v>750</v>
      </c>
      <c r="E578" s="18" t="s">
        <v>275</v>
      </c>
      <c r="F578" s="324">
        <v>19.2</v>
      </c>
      <c r="G578" s="40"/>
      <c r="H578" s="46"/>
    </row>
    <row r="579" spans="1:8" s="2" customFormat="1" ht="16.8" customHeight="1">
      <c r="A579" s="40"/>
      <c r="B579" s="46"/>
      <c r="C579" s="319" t="s">
        <v>974</v>
      </c>
      <c r="D579" s="320" t="s">
        <v>1</v>
      </c>
      <c r="E579" s="321" t="s">
        <v>1</v>
      </c>
      <c r="F579" s="322">
        <v>2.085</v>
      </c>
      <c r="G579" s="40"/>
      <c r="H579" s="46"/>
    </row>
    <row r="580" spans="1:8" s="2" customFormat="1" ht="16.8" customHeight="1">
      <c r="A580" s="40"/>
      <c r="B580" s="46"/>
      <c r="C580" s="323" t="s">
        <v>974</v>
      </c>
      <c r="D580" s="323" t="s">
        <v>975</v>
      </c>
      <c r="E580" s="18" t="s">
        <v>1</v>
      </c>
      <c r="F580" s="324">
        <v>2.085</v>
      </c>
      <c r="G580" s="40"/>
      <c r="H580" s="46"/>
    </row>
    <row r="581" spans="1:8" s="2" customFormat="1" ht="16.8" customHeight="1">
      <c r="A581" s="40"/>
      <c r="B581" s="46"/>
      <c r="C581" s="319" t="s">
        <v>976</v>
      </c>
      <c r="D581" s="320" t="s">
        <v>1</v>
      </c>
      <c r="E581" s="321" t="s">
        <v>1</v>
      </c>
      <c r="F581" s="322">
        <v>1.955</v>
      </c>
      <c r="G581" s="40"/>
      <c r="H581" s="46"/>
    </row>
    <row r="582" spans="1:8" s="2" customFormat="1" ht="16.8" customHeight="1">
      <c r="A582" s="40"/>
      <c r="B582" s="46"/>
      <c r="C582" s="323" t="s">
        <v>976</v>
      </c>
      <c r="D582" s="323" t="s">
        <v>977</v>
      </c>
      <c r="E582" s="18" t="s">
        <v>1</v>
      </c>
      <c r="F582" s="324">
        <v>1.955</v>
      </c>
      <c r="G582" s="40"/>
      <c r="H582" s="46"/>
    </row>
    <row r="583" spans="1:8" s="2" customFormat="1" ht="16.8" customHeight="1">
      <c r="A583" s="40"/>
      <c r="B583" s="46"/>
      <c r="C583" s="319" t="s">
        <v>972</v>
      </c>
      <c r="D583" s="320" t="s">
        <v>1</v>
      </c>
      <c r="E583" s="321" t="s">
        <v>1</v>
      </c>
      <c r="F583" s="322">
        <v>5.065</v>
      </c>
      <c r="G583" s="40"/>
      <c r="H583" s="46"/>
    </row>
    <row r="584" spans="1:8" s="2" customFormat="1" ht="16.8" customHeight="1">
      <c r="A584" s="40"/>
      <c r="B584" s="46"/>
      <c r="C584" s="323" t="s">
        <v>972</v>
      </c>
      <c r="D584" s="323" t="s">
        <v>973</v>
      </c>
      <c r="E584" s="18" t="s">
        <v>1</v>
      </c>
      <c r="F584" s="324">
        <v>5.065</v>
      </c>
      <c r="G584" s="40"/>
      <c r="H584" s="46"/>
    </row>
    <row r="585" spans="1:8" s="2" customFormat="1" ht="16.8" customHeight="1">
      <c r="A585" s="40"/>
      <c r="B585" s="46"/>
      <c r="C585" s="319" t="s">
        <v>165</v>
      </c>
      <c r="D585" s="320" t="s">
        <v>1</v>
      </c>
      <c r="E585" s="321" t="s">
        <v>1</v>
      </c>
      <c r="F585" s="322">
        <v>9.105</v>
      </c>
      <c r="G585" s="40"/>
      <c r="H585" s="46"/>
    </row>
    <row r="586" spans="1:8" s="2" customFormat="1" ht="16.8" customHeight="1">
      <c r="A586" s="40"/>
      <c r="B586" s="46"/>
      <c r="C586" s="323" t="s">
        <v>165</v>
      </c>
      <c r="D586" s="323" t="s">
        <v>307</v>
      </c>
      <c r="E586" s="18" t="s">
        <v>1</v>
      </c>
      <c r="F586" s="324">
        <v>9.105</v>
      </c>
      <c r="G586" s="40"/>
      <c r="H586" s="46"/>
    </row>
    <row r="587" spans="1:8" s="2" customFormat="1" ht="16.8" customHeight="1">
      <c r="A587" s="40"/>
      <c r="B587" s="46"/>
      <c r="C587" s="325" t="s">
        <v>2122</v>
      </c>
      <c r="D587" s="40"/>
      <c r="E587" s="40"/>
      <c r="F587" s="40"/>
      <c r="G587" s="40"/>
      <c r="H587" s="46"/>
    </row>
    <row r="588" spans="1:8" s="2" customFormat="1" ht="12">
      <c r="A588" s="40"/>
      <c r="B588" s="46"/>
      <c r="C588" s="323" t="s">
        <v>969</v>
      </c>
      <c r="D588" s="323" t="s">
        <v>970</v>
      </c>
      <c r="E588" s="18" t="s">
        <v>303</v>
      </c>
      <c r="F588" s="324">
        <v>4.553</v>
      </c>
      <c r="G588" s="40"/>
      <c r="H588" s="46"/>
    </row>
    <row r="589" spans="1:8" s="2" customFormat="1" ht="12">
      <c r="A589" s="40"/>
      <c r="B589" s="46"/>
      <c r="C589" s="323" t="s">
        <v>979</v>
      </c>
      <c r="D589" s="323" t="s">
        <v>980</v>
      </c>
      <c r="E589" s="18" t="s">
        <v>303</v>
      </c>
      <c r="F589" s="324">
        <v>4.553</v>
      </c>
      <c r="G589" s="40"/>
      <c r="H589" s="46"/>
    </row>
    <row r="590" spans="1:8" s="2" customFormat="1" ht="12">
      <c r="A590" s="40"/>
      <c r="B590" s="46"/>
      <c r="C590" s="323" t="s">
        <v>338</v>
      </c>
      <c r="D590" s="323" t="s">
        <v>339</v>
      </c>
      <c r="E590" s="18" t="s">
        <v>303</v>
      </c>
      <c r="F590" s="324">
        <v>4.553</v>
      </c>
      <c r="G590" s="40"/>
      <c r="H590" s="46"/>
    </row>
    <row r="591" spans="1:8" s="2" customFormat="1" ht="12">
      <c r="A591" s="40"/>
      <c r="B591" s="46"/>
      <c r="C591" s="323" t="s">
        <v>352</v>
      </c>
      <c r="D591" s="323" t="s">
        <v>353</v>
      </c>
      <c r="E591" s="18" t="s">
        <v>303</v>
      </c>
      <c r="F591" s="324">
        <v>4.553</v>
      </c>
      <c r="G591" s="40"/>
      <c r="H591" s="46"/>
    </row>
    <row r="592" spans="1:8" s="2" customFormat="1" ht="16.8" customHeight="1">
      <c r="A592" s="40"/>
      <c r="B592" s="46"/>
      <c r="C592" s="319" t="s">
        <v>164</v>
      </c>
      <c r="D592" s="320" t="s">
        <v>1</v>
      </c>
      <c r="E592" s="321" t="s">
        <v>1</v>
      </c>
      <c r="F592" s="322">
        <v>0</v>
      </c>
      <c r="G592" s="40"/>
      <c r="H592" s="46"/>
    </row>
    <row r="593" spans="1:8" s="2" customFormat="1" ht="16.8" customHeight="1">
      <c r="A593" s="40"/>
      <c r="B593" s="46"/>
      <c r="C593" s="323" t="s">
        <v>1</v>
      </c>
      <c r="D593" s="323" t="s">
        <v>978</v>
      </c>
      <c r="E593" s="18" t="s">
        <v>1</v>
      </c>
      <c r="F593" s="324">
        <v>0</v>
      </c>
      <c r="G593" s="40"/>
      <c r="H593" s="46"/>
    </row>
    <row r="594" spans="1:8" s="2" customFormat="1" ht="16.8" customHeight="1">
      <c r="A594" s="40"/>
      <c r="B594" s="46"/>
      <c r="C594" s="323" t="s">
        <v>164</v>
      </c>
      <c r="D594" s="323" t="s">
        <v>253</v>
      </c>
      <c r="E594" s="18" t="s">
        <v>1</v>
      </c>
      <c r="F594" s="324">
        <v>0</v>
      </c>
      <c r="G594" s="40"/>
      <c r="H594" s="46"/>
    </row>
    <row r="595" spans="1:8" s="2" customFormat="1" ht="16.8" customHeight="1">
      <c r="A595" s="40"/>
      <c r="B595" s="46"/>
      <c r="C595" s="325" t="s">
        <v>2122</v>
      </c>
      <c r="D595" s="40"/>
      <c r="E595" s="40"/>
      <c r="F595" s="40"/>
      <c r="G595" s="40"/>
      <c r="H595" s="46"/>
    </row>
    <row r="596" spans="1:8" s="2" customFormat="1" ht="12">
      <c r="A596" s="40"/>
      <c r="B596" s="46"/>
      <c r="C596" s="323" t="s">
        <v>969</v>
      </c>
      <c r="D596" s="323" t="s">
        <v>970</v>
      </c>
      <c r="E596" s="18" t="s">
        <v>303</v>
      </c>
      <c r="F596" s="324">
        <v>4.553</v>
      </c>
      <c r="G596" s="40"/>
      <c r="H596" s="46"/>
    </row>
    <row r="597" spans="1:8" s="2" customFormat="1" ht="16.8" customHeight="1">
      <c r="A597" s="40"/>
      <c r="B597" s="46"/>
      <c r="C597" s="323" t="s">
        <v>368</v>
      </c>
      <c r="D597" s="323" t="s">
        <v>369</v>
      </c>
      <c r="E597" s="18" t="s">
        <v>303</v>
      </c>
      <c r="F597" s="324">
        <v>6.261</v>
      </c>
      <c r="G597" s="40"/>
      <c r="H597" s="46"/>
    </row>
    <row r="598" spans="1:8" s="2" customFormat="1" ht="16.8" customHeight="1">
      <c r="A598" s="40"/>
      <c r="B598" s="46"/>
      <c r="C598" s="319" t="s">
        <v>162</v>
      </c>
      <c r="D598" s="320" t="s">
        <v>1</v>
      </c>
      <c r="E598" s="321" t="s">
        <v>1</v>
      </c>
      <c r="F598" s="322">
        <v>9.105</v>
      </c>
      <c r="G598" s="40"/>
      <c r="H598" s="46"/>
    </row>
    <row r="599" spans="1:8" s="2" customFormat="1" ht="16.8" customHeight="1">
      <c r="A599" s="40"/>
      <c r="B599" s="46"/>
      <c r="C599" s="323" t="s">
        <v>972</v>
      </c>
      <c r="D599" s="323" t="s">
        <v>973</v>
      </c>
      <c r="E599" s="18" t="s">
        <v>1</v>
      </c>
      <c r="F599" s="324">
        <v>5.065</v>
      </c>
      <c r="G599" s="40"/>
      <c r="H599" s="46"/>
    </row>
    <row r="600" spans="1:8" s="2" customFormat="1" ht="16.8" customHeight="1">
      <c r="A600" s="40"/>
      <c r="B600" s="46"/>
      <c r="C600" s="323" t="s">
        <v>974</v>
      </c>
      <c r="D600" s="323" t="s">
        <v>975</v>
      </c>
      <c r="E600" s="18" t="s">
        <v>1</v>
      </c>
      <c r="F600" s="324">
        <v>2.085</v>
      </c>
      <c r="G600" s="40"/>
      <c r="H600" s="46"/>
    </row>
    <row r="601" spans="1:8" s="2" customFormat="1" ht="16.8" customHeight="1">
      <c r="A601" s="40"/>
      <c r="B601" s="46"/>
      <c r="C601" s="323" t="s">
        <v>976</v>
      </c>
      <c r="D601" s="323" t="s">
        <v>977</v>
      </c>
      <c r="E601" s="18" t="s">
        <v>1</v>
      </c>
      <c r="F601" s="324">
        <v>1.955</v>
      </c>
      <c r="G601" s="40"/>
      <c r="H601" s="46"/>
    </row>
    <row r="602" spans="1:8" s="2" customFormat="1" ht="16.8" customHeight="1">
      <c r="A602" s="40"/>
      <c r="B602" s="46"/>
      <c r="C602" s="323" t="s">
        <v>162</v>
      </c>
      <c r="D602" s="323" t="s">
        <v>253</v>
      </c>
      <c r="E602" s="18" t="s">
        <v>1</v>
      </c>
      <c r="F602" s="324">
        <v>9.105</v>
      </c>
      <c r="G602" s="40"/>
      <c r="H602" s="46"/>
    </row>
    <row r="603" spans="1:8" s="2" customFormat="1" ht="16.8" customHeight="1">
      <c r="A603" s="40"/>
      <c r="B603" s="46"/>
      <c r="C603" s="325" t="s">
        <v>2122</v>
      </c>
      <c r="D603" s="40"/>
      <c r="E603" s="40"/>
      <c r="F603" s="40"/>
      <c r="G603" s="40"/>
      <c r="H603" s="46"/>
    </row>
    <row r="604" spans="1:8" s="2" customFormat="1" ht="12">
      <c r="A604" s="40"/>
      <c r="B604" s="46"/>
      <c r="C604" s="323" t="s">
        <v>969</v>
      </c>
      <c r="D604" s="323" t="s">
        <v>970</v>
      </c>
      <c r="E604" s="18" t="s">
        <v>303</v>
      </c>
      <c r="F604" s="324">
        <v>4.553</v>
      </c>
      <c r="G604" s="40"/>
      <c r="H604" s="46"/>
    </row>
    <row r="605" spans="1:8" s="2" customFormat="1" ht="12">
      <c r="A605" s="40"/>
      <c r="B605" s="46"/>
      <c r="C605" s="323" t="s">
        <v>338</v>
      </c>
      <c r="D605" s="323" t="s">
        <v>339</v>
      </c>
      <c r="E605" s="18" t="s">
        <v>303</v>
      </c>
      <c r="F605" s="324">
        <v>4.553</v>
      </c>
      <c r="G605" s="40"/>
      <c r="H605" s="46"/>
    </row>
    <row r="606" spans="1:8" s="2" customFormat="1" ht="12">
      <c r="A606" s="40"/>
      <c r="B606" s="46"/>
      <c r="C606" s="323" t="s">
        <v>352</v>
      </c>
      <c r="D606" s="323" t="s">
        <v>353</v>
      </c>
      <c r="E606" s="18" t="s">
        <v>303</v>
      </c>
      <c r="F606" s="324">
        <v>4.553</v>
      </c>
      <c r="G606" s="40"/>
      <c r="H606" s="46"/>
    </row>
    <row r="607" spans="1:8" s="2" customFormat="1" ht="16.8" customHeight="1">
      <c r="A607" s="40"/>
      <c r="B607" s="46"/>
      <c r="C607" s="323" t="s">
        <v>368</v>
      </c>
      <c r="D607" s="323" t="s">
        <v>369</v>
      </c>
      <c r="E607" s="18" t="s">
        <v>303</v>
      </c>
      <c r="F607" s="324">
        <v>6.261</v>
      </c>
      <c r="G607" s="40"/>
      <c r="H607" s="46"/>
    </row>
    <row r="608" spans="1:8" s="2" customFormat="1" ht="16.8" customHeight="1">
      <c r="A608" s="40"/>
      <c r="B608" s="46"/>
      <c r="C608" s="319" t="s">
        <v>166</v>
      </c>
      <c r="D608" s="320" t="s">
        <v>1</v>
      </c>
      <c r="E608" s="321" t="s">
        <v>1</v>
      </c>
      <c r="F608" s="322">
        <v>4.553</v>
      </c>
      <c r="G608" s="40"/>
      <c r="H608" s="46"/>
    </row>
    <row r="609" spans="1:8" s="2" customFormat="1" ht="16.8" customHeight="1">
      <c r="A609" s="40"/>
      <c r="B609" s="46"/>
      <c r="C609" s="323" t="s">
        <v>166</v>
      </c>
      <c r="D609" s="323" t="s">
        <v>308</v>
      </c>
      <c r="E609" s="18" t="s">
        <v>1</v>
      </c>
      <c r="F609" s="324">
        <v>4.553</v>
      </c>
      <c r="G609" s="40"/>
      <c r="H609" s="46"/>
    </row>
    <row r="610" spans="1:8" s="2" customFormat="1" ht="16.8" customHeight="1">
      <c r="A610" s="40"/>
      <c r="B610" s="46"/>
      <c r="C610" s="325" t="s">
        <v>2122</v>
      </c>
      <c r="D610" s="40"/>
      <c r="E610" s="40"/>
      <c r="F610" s="40"/>
      <c r="G610" s="40"/>
      <c r="H610" s="46"/>
    </row>
    <row r="611" spans="1:8" s="2" customFormat="1" ht="12">
      <c r="A611" s="40"/>
      <c r="B611" s="46"/>
      <c r="C611" s="323" t="s">
        <v>969</v>
      </c>
      <c r="D611" s="323" t="s">
        <v>970</v>
      </c>
      <c r="E611" s="18" t="s">
        <v>303</v>
      </c>
      <c r="F611" s="324">
        <v>4.553</v>
      </c>
      <c r="G611" s="40"/>
      <c r="H611" s="46"/>
    </row>
    <row r="612" spans="1:8" s="2" customFormat="1" ht="12">
      <c r="A612" s="40"/>
      <c r="B612" s="46"/>
      <c r="C612" s="323" t="s">
        <v>338</v>
      </c>
      <c r="D612" s="323" t="s">
        <v>339</v>
      </c>
      <c r="E612" s="18" t="s">
        <v>303</v>
      </c>
      <c r="F612" s="324">
        <v>4.553</v>
      </c>
      <c r="G612" s="40"/>
      <c r="H612" s="46"/>
    </row>
    <row r="613" spans="1:8" s="2" customFormat="1" ht="16.8" customHeight="1">
      <c r="A613" s="40"/>
      <c r="B613" s="46"/>
      <c r="C613" s="319" t="s">
        <v>168</v>
      </c>
      <c r="D613" s="320" t="s">
        <v>1</v>
      </c>
      <c r="E613" s="321" t="s">
        <v>1</v>
      </c>
      <c r="F613" s="322">
        <v>4.553</v>
      </c>
      <c r="G613" s="40"/>
      <c r="H613" s="46"/>
    </row>
    <row r="614" spans="1:8" s="2" customFormat="1" ht="16.8" customHeight="1">
      <c r="A614" s="40"/>
      <c r="B614" s="46"/>
      <c r="C614" s="323" t="s">
        <v>168</v>
      </c>
      <c r="D614" s="323" t="s">
        <v>308</v>
      </c>
      <c r="E614" s="18" t="s">
        <v>1</v>
      </c>
      <c r="F614" s="324">
        <v>4.553</v>
      </c>
      <c r="G614" s="40"/>
      <c r="H614" s="46"/>
    </row>
    <row r="615" spans="1:8" s="2" customFormat="1" ht="16.8" customHeight="1">
      <c r="A615" s="40"/>
      <c r="B615" s="46"/>
      <c r="C615" s="325" t="s">
        <v>2122</v>
      </c>
      <c r="D615" s="40"/>
      <c r="E615" s="40"/>
      <c r="F615" s="40"/>
      <c r="G615" s="40"/>
      <c r="H615" s="46"/>
    </row>
    <row r="616" spans="1:8" s="2" customFormat="1" ht="12">
      <c r="A616" s="40"/>
      <c r="B616" s="46"/>
      <c r="C616" s="323" t="s">
        <v>979</v>
      </c>
      <c r="D616" s="323" t="s">
        <v>980</v>
      </c>
      <c r="E616" s="18" t="s">
        <v>303</v>
      </c>
      <c r="F616" s="324">
        <v>4.553</v>
      </c>
      <c r="G616" s="40"/>
      <c r="H616" s="46"/>
    </row>
    <row r="617" spans="1:8" s="2" customFormat="1" ht="12">
      <c r="A617" s="40"/>
      <c r="B617" s="46"/>
      <c r="C617" s="323" t="s">
        <v>352</v>
      </c>
      <c r="D617" s="323" t="s">
        <v>353</v>
      </c>
      <c r="E617" s="18" t="s">
        <v>303</v>
      </c>
      <c r="F617" s="324">
        <v>4.553</v>
      </c>
      <c r="G617" s="40"/>
      <c r="H617" s="46"/>
    </row>
    <row r="618" spans="1:8" s="2" customFormat="1" ht="16.8" customHeight="1">
      <c r="A618" s="40"/>
      <c r="B618" s="46"/>
      <c r="C618" s="319" t="s">
        <v>173</v>
      </c>
      <c r="D618" s="320" t="s">
        <v>1</v>
      </c>
      <c r="E618" s="321" t="s">
        <v>1</v>
      </c>
      <c r="F618" s="322">
        <v>0</v>
      </c>
      <c r="G618" s="40"/>
      <c r="H618" s="46"/>
    </row>
    <row r="619" spans="1:8" s="2" customFormat="1" ht="16.8" customHeight="1">
      <c r="A619" s="40"/>
      <c r="B619" s="46"/>
      <c r="C619" s="323" t="s">
        <v>173</v>
      </c>
      <c r="D619" s="323" t="s">
        <v>344</v>
      </c>
      <c r="E619" s="18" t="s">
        <v>1</v>
      </c>
      <c r="F619" s="324">
        <v>0</v>
      </c>
      <c r="G619" s="40"/>
      <c r="H619" s="46"/>
    </row>
    <row r="620" spans="1:8" s="2" customFormat="1" ht="16.8" customHeight="1">
      <c r="A620" s="40"/>
      <c r="B620" s="46"/>
      <c r="C620" s="325" t="s">
        <v>2122</v>
      </c>
      <c r="D620" s="40"/>
      <c r="E620" s="40"/>
      <c r="F620" s="40"/>
      <c r="G620" s="40"/>
      <c r="H620" s="46"/>
    </row>
    <row r="621" spans="1:8" s="2" customFormat="1" ht="12">
      <c r="A621" s="40"/>
      <c r="B621" s="46"/>
      <c r="C621" s="323" t="s">
        <v>338</v>
      </c>
      <c r="D621" s="323" t="s">
        <v>339</v>
      </c>
      <c r="E621" s="18" t="s">
        <v>303</v>
      </c>
      <c r="F621" s="324">
        <v>4.553</v>
      </c>
      <c r="G621" s="40"/>
      <c r="H621" s="46"/>
    </row>
    <row r="622" spans="1:8" s="2" customFormat="1" ht="12">
      <c r="A622" s="40"/>
      <c r="B622" s="46"/>
      <c r="C622" s="323" t="s">
        <v>352</v>
      </c>
      <c r="D622" s="323" t="s">
        <v>353</v>
      </c>
      <c r="E622" s="18" t="s">
        <v>303</v>
      </c>
      <c r="F622" s="324">
        <v>4.553</v>
      </c>
      <c r="G622" s="40"/>
      <c r="H622" s="46"/>
    </row>
    <row r="623" spans="1:8" s="2" customFormat="1" ht="16.8" customHeight="1">
      <c r="A623" s="40"/>
      <c r="B623" s="46"/>
      <c r="C623" s="323" t="s">
        <v>368</v>
      </c>
      <c r="D623" s="323" t="s">
        <v>369</v>
      </c>
      <c r="E623" s="18" t="s">
        <v>303</v>
      </c>
      <c r="F623" s="324">
        <v>6.261</v>
      </c>
      <c r="G623" s="40"/>
      <c r="H623" s="46"/>
    </row>
    <row r="624" spans="1:8" s="2" customFormat="1" ht="16.8" customHeight="1">
      <c r="A624" s="40"/>
      <c r="B624" s="46"/>
      <c r="C624" s="319" t="s">
        <v>171</v>
      </c>
      <c r="D624" s="320" t="s">
        <v>1</v>
      </c>
      <c r="E624" s="321" t="s">
        <v>1</v>
      </c>
      <c r="F624" s="322">
        <v>2.844</v>
      </c>
      <c r="G624" s="40"/>
      <c r="H624" s="46"/>
    </row>
    <row r="625" spans="1:8" s="2" customFormat="1" ht="16.8" customHeight="1">
      <c r="A625" s="40"/>
      <c r="B625" s="46"/>
      <c r="C625" s="323" t="s">
        <v>1</v>
      </c>
      <c r="D625" s="323" t="s">
        <v>341</v>
      </c>
      <c r="E625" s="18" t="s">
        <v>1</v>
      </c>
      <c r="F625" s="324">
        <v>0</v>
      </c>
      <c r="G625" s="40"/>
      <c r="H625" s="46"/>
    </row>
    <row r="626" spans="1:8" s="2" customFormat="1" ht="16.8" customHeight="1">
      <c r="A626" s="40"/>
      <c r="B626" s="46"/>
      <c r="C626" s="323" t="s">
        <v>171</v>
      </c>
      <c r="D626" s="323" t="s">
        <v>986</v>
      </c>
      <c r="E626" s="18" t="s">
        <v>1</v>
      </c>
      <c r="F626" s="324">
        <v>2.844</v>
      </c>
      <c r="G626" s="40"/>
      <c r="H626" s="46"/>
    </row>
    <row r="627" spans="1:8" s="2" customFormat="1" ht="16.8" customHeight="1">
      <c r="A627" s="40"/>
      <c r="B627" s="46"/>
      <c r="C627" s="325" t="s">
        <v>2122</v>
      </c>
      <c r="D627" s="40"/>
      <c r="E627" s="40"/>
      <c r="F627" s="40"/>
      <c r="G627" s="40"/>
      <c r="H627" s="46"/>
    </row>
    <row r="628" spans="1:8" s="2" customFormat="1" ht="12">
      <c r="A628" s="40"/>
      <c r="B628" s="46"/>
      <c r="C628" s="323" t="s">
        <v>338</v>
      </c>
      <c r="D628" s="323" t="s">
        <v>339</v>
      </c>
      <c r="E628" s="18" t="s">
        <v>303</v>
      </c>
      <c r="F628" s="324">
        <v>4.553</v>
      </c>
      <c r="G628" s="40"/>
      <c r="H628" s="46"/>
    </row>
    <row r="629" spans="1:8" s="2" customFormat="1" ht="16.8" customHeight="1">
      <c r="A629" s="40"/>
      <c r="B629" s="46"/>
      <c r="C629" s="323" t="s">
        <v>368</v>
      </c>
      <c r="D629" s="323" t="s">
        <v>369</v>
      </c>
      <c r="E629" s="18" t="s">
        <v>303</v>
      </c>
      <c r="F629" s="324">
        <v>6.261</v>
      </c>
      <c r="G629" s="40"/>
      <c r="H629" s="46"/>
    </row>
    <row r="630" spans="1:8" s="2" customFormat="1" ht="16.8" customHeight="1">
      <c r="A630" s="40"/>
      <c r="B630" s="46"/>
      <c r="C630" s="319" t="s">
        <v>374</v>
      </c>
      <c r="D630" s="320" t="s">
        <v>1</v>
      </c>
      <c r="E630" s="321" t="s">
        <v>1</v>
      </c>
      <c r="F630" s="322">
        <v>6.261</v>
      </c>
      <c r="G630" s="40"/>
      <c r="H630" s="46"/>
    </row>
    <row r="631" spans="1:8" s="2" customFormat="1" ht="16.8" customHeight="1">
      <c r="A631" s="40"/>
      <c r="B631" s="46"/>
      <c r="C631" s="323" t="s">
        <v>177</v>
      </c>
      <c r="D631" s="323" t="s">
        <v>992</v>
      </c>
      <c r="E631" s="18" t="s">
        <v>1</v>
      </c>
      <c r="F631" s="324">
        <v>6.261</v>
      </c>
      <c r="G631" s="40"/>
      <c r="H631" s="46"/>
    </row>
    <row r="632" spans="1:8" s="2" customFormat="1" ht="16.8" customHeight="1">
      <c r="A632" s="40"/>
      <c r="B632" s="46"/>
      <c r="C632" s="323" t="s">
        <v>372</v>
      </c>
      <c r="D632" s="323" t="s">
        <v>373</v>
      </c>
      <c r="E632" s="18" t="s">
        <v>1</v>
      </c>
      <c r="F632" s="324">
        <v>0</v>
      </c>
      <c r="G632" s="40"/>
      <c r="H632" s="46"/>
    </row>
    <row r="633" spans="1:8" s="2" customFormat="1" ht="16.8" customHeight="1">
      <c r="A633" s="40"/>
      <c r="B633" s="46"/>
      <c r="C633" s="323" t="s">
        <v>374</v>
      </c>
      <c r="D633" s="323" t="s">
        <v>320</v>
      </c>
      <c r="E633" s="18" t="s">
        <v>1</v>
      </c>
      <c r="F633" s="324">
        <v>6.261</v>
      </c>
      <c r="G633" s="40"/>
      <c r="H633" s="46"/>
    </row>
    <row r="634" spans="1:8" s="2" customFormat="1" ht="16.8" customHeight="1">
      <c r="A634" s="40"/>
      <c r="B634" s="46"/>
      <c r="C634" s="319" t="s">
        <v>372</v>
      </c>
      <c r="D634" s="320" t="s">
        <v>1</v>
      </c>
      <c r="E634" s="321" t="s">
        <v>1</v>
      </c>
      <c r="F634" s="322">
        <v>0</v>
      </c>
      <c r="G634" s="40"/>
      <c r="H634" s="46"/>
    </row>
    <row r="635" spans="1:8" s="2" customFormat="1" ht="16.8" customHeight="1">
      <c r="A635" s="40"/>
      <c r="B635" s="46"/>
      <c r="C635" s="323" t="s">
        <v>372</v>
      </c>
      <c r="D635" s="323" t="s">
        <v>373</v>
      </c>
      <c r="E635" s="18" t="s">
        <v>1</v>
      </c>
      <c r="F635" s="324">
        <v>0</v>
      </c>
      <c r="G635" s="40"/>
      <c r="H635" s="46"/>
    </row>
    <row r="636" spans="1:8" s="2" customFormat="1" ht="16.8" customHeight="1">
      <c r="A636" s="40"/>
      <c r="B636" s="46"/>
      <c r="C636" s="319" t="s">
        <v>177</v>
      </c>
      <c r="D636" s="320" t="s">
        <v>1</v>
      </c>
      <c r="E636" s="321" t="s">
        <v>1</v>
      </c>
      <c r="F636" s="322">
        <v>6.261</v>
      </c>
      <c r="G636" s="40"/>
      <c r="H636" s="46"/>
    </row>
    <row r="637" spans="1:8" s="2" customFormat="1" ht="16.8" customHeight="1">
      <c r="A637" s="40"/>
      <c r="B637" s="46"/>
      <c r="C637" s="323" t="s">
        <v>177</v>
      </c>
      <c r="D637" s="323" t="s">
        <v>992</v>
      </c>
      <c r="E637" s="18" t="s">
        <v>1</v>
      </c>
      <c r="F637" s="324">
        <v>6.261</v>
      </c>
      <c r="G637" s="40"/>
      <c r="H637" s="46"/>
    </row>
    <row r="638" spans="1:8" s="2" customFormat="1" ht="16.8" customHeight="1">
      <c r="A638" s="40"/>
      <c r="B638" s="46"/>
      <c r="C638" s="325" t="s">
        <v>2122</v>
      </c>
      <c r="D638" s="40"/>
      <c r="E638" s="40"/>
      <c r="F638" s="40"/>
      <c r="G638" s="40"/>
      <c r="H638" s="46"/>
    </row>
    <row r="639" spans="1:8" s="2" customFormat="1" ht="16.8" customHeight="1">
      <c r="A639" s="40"/>
      <c r="B639" s="46"/>
      <c r="C639" s="323" t="s">
        <v>368</v>
      </c>
      <c r="D639" s="323" t="s">
        <v>369</v>
      </c>
      <c r="E639" s="18" t="s">
        <v>303</v>
      </c>
      <c r="F639" s="324">
        <v>6.261</v>
      </c>
      <c r="G639" s="40"/>
      <c r="H639" s="46"/>
    </row>
    <row r="640" spans="1:8" s="2" customFormat="1" ht="16.8" customHeight="1">
      <c r="A640" s="40"/>
      <c r="B640" s="46"/>
      <c r="C640" s="323" t="s">
        <v>376</v>
      </c>
      <c r="D640" s="323" t="s">
        <v>377</v>
      </c>
      <c r="E640" s="18" t="s">
        <v>363</v>
      </c>
      <c r="F640" s="324">
        <v>12.522</v>
      </c>
      <c r="G640" s="40"/>
      <c r="H640" s="46"/>
    </row>
    <row r="641" spans="1:8" s="2" customFormat="1" ht="26.4" customHeight="1">
      <c r="A641" s="40"/>
      <c r="B641" s="46"/>
      <c r="C641" s="318" t="s">
        <v>2134</v>
      </c>
      <c r="D641" s="318" t="s">
        <v>103</v>
      </c>
      <c r="E641" s="40"/>
      <c r="F641" s="40"/>
      <c r="G641" s="40"/>
      <c r="H641" s="46"/>
    </row>
    <row r="642" spans="1:8" s="2" customFormat="1" ht="16.8" customHeight="1">
      <c r="A642" s="40"/>
      <c r="B642" s="46"/>
      <c r="C642" s="319" t="s">
        <v>449</v>
      </c>
      <c r="D642" s="320" t="s">
        <v>1</v>
      </c>
      <c r="E642" s="321" t="s">
        <v>1</v>
      </c>
      <c r="F642" s="322">
        <v>71.64</v>
      </c>
      <c r="G642" s="40"/>
      <c r="H642" s="46"/>
    </row>
    <row r="643" spans="1:8" s="2" customFormat="1" ht="16.8" customHeight="1">
      <c r="A643" s="40"/>
      <c r="B643" s="46"/>
      <c r="C643" s="323" t="s">
        <v>449</v>
      </c>
      <c r="D643" s="323" t="s">
        <v>181</v>
      </c>
      <c r="E643" s="18" t="s">
        <v>1</v>
      </c>
      <c r="F643" s="324">
        <v>71.64</v>
      </c>
      <c r="G643" s="40"/>
      <c r="H643" s="46"/>
    </row>
    <row r="644" spans="1:8" s="2" customFormat="1" ht="16.8" customHeight="1">
      <c r="A644" s="40"/>
      <c r="B644" s="46"/>
      <c r="C644" s="319" t="s">
        <v>429</v>
      </c>
      <c r="D644" s="320" t="s">
        <v>1</v>
      </c>
      <c r="E644" s="321" t="s">
        <v>1</v>
      </c>
      <c r="F644" s="322">
        <v>31.84</v>
      </c>
      <c r="G644" s="40"/>
      <c r="H644" s="46"/>
    </row>
    <row r="645" spans="1:8" s="2" customFormat="1" ht="16.8" customHeight="1">
      <c r="A645" s="40"/>
      <c r="B645" s="46"/>
      <c r="C645" s="323" t="s">
        <v>429</v>
      </c>
      <c r="D645" s="323" t="s">
        <v>152</v>
      </c>
      <c r="E645" s="18" t="s">
        <v>1</v>
      </c>
      <c r="F645" s="324">
        <v>31.84</v>
      </c>
      <c r="G645" s="40"/>
      <c r="H645" s="46"/>
    </row>
    <row r="646" spans="1:8" s="2" customFormat="1" ht="16.8" customHeight="1">
      <c r="A646" s="40"/>
      <c r="B646" s="46"/>
      <c r="C646" s="319" t="s">
        <v>193</v>
      </c>
      <c r="D646" s="320" t="s">
        <v>1</v>
      </c>
      <c r="E646" s="321" t="s">
        <v>1</v>
      </c>
      <c r="F646" s="322">
        <v>6.326</v>
      </c>
      <c r="G646" s="40"/>
      <c r="H646" s="46"/>
    </row>
    <row r="647" spans="1:8" s="2" customFormat="1" ht="16.8" customHeight="1">
      <c r="A647" s="40"/>
      <c r="B647" s="46"/>
      <c r="C647" s="323" t="s">
        <v>1115</v>
      </c>
      <c r="D647" s="323" t="s">
        <v>1116</v>
      </c>
      <c r="E647" s="18" t="s">
        <v>1</v>
      </c>
      <c r="F647" s="324">
        <v>5.13</v>
      </c>
      <c r="G647" s="40"/>
      <c r="H647" s="46"/>
    </row>
    <row r="648" spans="1:8" s="2" customFormat="1" ht="16.8" customHeight="1">
      <c r="A648" s="40"/>
      <c r="B648" s="46"/>
      <c r="C648" s="323" t="s">
        <v>1117</v>
      </c>
      <c r="D648" s="323" t="s">
        <v>1118</v>
      </c>
      <c r="E648" s="18" t="s">
        <v>1</v>
      </c>
      <c r="F648" s="324">
        <v>1.196</v>
      </c>
      <c r="G648" s="40"/>
      <c r="H648" s="46"/>
    </row>
    <row r="649" spans="1:8" s="2" customFormat="1" ht="16.8" customHeight="1">
      <c r="A649" s="40"/>
      <c r="B649" s="46"/>
      <c r="C649" s="323" t="s">
        <v>193</v>
      </c>
      <c r="D649" s="323" t="s">
        <v>320</v>
      </c>
      <c r="E649" s="18" t="s">
        <v>1</v>
      </c>
      <c r="F649" s="324">
        <v>6.326</v>
      </c>
      <c r="G649" s="40"/>
      <c r="H649" s="46"/>
    </row>
    <row r="650" spans="1:8" s="2" customFormat="1" ht="16.8" customHeight="1">
      <c r="A650" s="40"/>
      <c r="B650" s="46"/>
      <c r="C650" s="325" t="s">
        <v>2122</v>
      </c>
      <c r="D650" s="40"/>
      <c r="E650" s="40"/>
      <c r="F650" s="40"/>
      <c r="G650" s="40"/>
      <c r="H650" s="46"/>
    </row>
    <row r="651" spans="1:8" s="2" customFormat="1" ht="16.8" customHeight="1">
      <c r="A651" s="40"/>
      <c r="B651" s="46"/>
      <c r="C651" s="323" t="s">
        <v>322</v>
      </c>
      <c r="D651" s="323" t="s">
        <v>323</v>
      </c>
      <c r="E651" s="18" t="s">
        <v>303</v>
      </c>
      <c r="F651" s="324">
        <v>6.326</v>
      </c>
      <c r="G651" s="40"/>
      <c r="H651" s="46"/>
    </row>
    <row r="652" spans="1:8" s="2" customFormat="1" ht="12">
      <c r="A652" s="40"/>
      <c r="B652" s="46"/>
      <c r="C652" s="323" t="s">
        <v>842</v>
      </c>
      <c r="D652" s="323" t="s">
        <v>843</v>
      </c>
      <c r="E652" s="18" t="s">
        <v>363</v>
      </c>
      <c r="F652" s="324">
        <v>12.652</v>
      </c>
      <c r="G652" s="40"/>
      <c r="H652" s="46"/>
    </row>
    <row r="653" spans="1:8" s="2" customFormat="1" ht="16.8" customHeight="1">
      <c r="A653" s="40"/>
      <c r="B653" s="46"/>
      <c r="C653" s="319" t="s">
        <v>1115</v>
      </c>
      <c r="D653" s="320" t="s">
        <v>1</v>
      </c>
      <c r="E653" s="321" t="s">
        <v>1</v>
      </c>
      <c r="F653" s="322">
        <v>5.13</v>
      </c>
      <c r="G653" s="40"/>
      <c r="H653" s="46"/>
    </row>
    <row r="654" spans="1:8" s="2" customFormat="1" ht="16.8" customHeight="1">
      <c r="A654" s="40"/>
      <c r="B654" s="46"/>
      <c r="C654" s="323" t="s">
        <v>1115</v>
      </c>
      <c r="D654" s="323" t="s">
        <v>1116</v>
      </c>
      <c r="E654" s="18" t="s">
        <v>1</v>
      </c>
      <c r="F654" s="324">
        <v>5.13</v>
      </c>
      <c r="G654" s="40"/>
      <c r="H654" s="46"/>
    </row>
    <row r="655" spans="1:8" s="2" customFormat="1" ht="16.8" customHeight="1">
      <c r="A655" s="40"/>
      <c r="B655" s="46"/>
      <c r="C655" s="319" t="s">
        <v>1117</v>
      </c>
      <c r="D655" s="320" t="s">
        <v>1</v>
      </c>
      <c r="E655" s="321" t="s">
        <v>1</v>
      </c>
      <c r="F655" s="322">
        <v>1.196</v>
      </c>
      <c r="G655" s="40"/>
      <c r="H655" s="46"/>
    </row>
    <row r="656" spans="1:8" s="2" customFormat="1" ht="16.8" customHeight="1">
      <c r="A656" s="40"/>
      <c r="B656" s="46"/>
      <c r="C656" s="323" t="s">
        <v>1117</v>
      </c>
      <c r="D656" s="323" t="s">
        <v>1118</v>
      </c>
      <c r="E656" s="18" t="s">
        <v>1</v>
      </c>
      <c r="F656" s="324">
        <v>1.196</v>
      </c>
      <c r="G656" s="40"/>
      <c r="H656" s="46"/>
    </row>
    <row r="657" spans="1:8" s="2" customFormat="1" ht="16.8" customHeight="1">
      <c r="A657" s="40"/>
      <c r="B657" s="46"/>
      <c r="C657" s="319" t="s">
        <v>204</v>
      </c>
      <c r="D657" s="320" t="s">
        <v>1</v>
      </c>
      <c r="E657" s="321" t="s">
        <v>1</v>
      </c>
      <c r="F657" s="322">
        <v>1</v>
      </c>
      <c r="G657" s="40"/>
      <c r="H657" s="46"/>
    </row>
    <row r="658" spans="1:8" s="2" customFormat="1" ht="16.8" customHeight="1">
      <c r="A658" s="40"/>
      <c r="B658" s="46"/>
      <c r="C658" s="323" t="s">
        <v>204</v>
      </c>
      <c r="D658" s="323" t="s">
        <v>92</v>
      </c>
      <c r="E658" s="18" t="s">
        <v>1</v>
      </c>
      <c r="F658" s="324">
        <v>1</v>
      </c>
      <c r="G658" s="40"/>
      <c r="H658" s="46"/>
    </row>
    <row r="659" spans="1:8" s="2" customFormat="1" ht="16.8" customHeight="1">
      <c r="A659" s="40"/>
      <c r="B659" s="46"/>
      <c r="C659" s="325" t="s">
        <v>2122</v>
      </c>
      <c r="D659" s="40"/>
      <c r="E659" s="40"/>
      <c r="F659" s="40"/>
      <c r="G659" s="40"/>
      <c r="H659" s="46"/>
    </row>
    <row r="660" spans="1:8" s="2" customFormat="1" ht="16.8" customHeight="1">
      <c r="A660" s="40"/>
      <c r="B660" s="46"/>
      <c r="C660" s="323" t="s">
        <v>697</v>
      </c>
      <c r="D660" s="323" t="s">
        <v>698</v>
      </c>
      <c r="E660" s="18" t="s">
        <v>467</v>
      </c>
      <c r="F660" s="324">
        <v>1</v>
      </c>
      <c r="G660" s="40"/>
      <c r="H660" s="46"/>
    </row>
    <row r="661" spans="1:8" s="2" customFormat="1" ht="16.8" customHeight="1">
      <c r="A661" s="40"/>
      <c r="B661" s="46"/>
      <c r="C661" s="323" t="s">
        <v>837</v>
      </c>
      <c r="D661" s="323" t="s">
        <v>838</v>
      </c>
      <c r="E661" s="18" t="s">
        <v>363</v>
      </c>
      <c r="F661" s="324">
        <v>0.463</v>
      </c>
      <c r="G661" s="40"/>
      <c r="H661" s="46"/>
    </row>
    <row r="662" spans="1:8" s="2" customFormat="1" ht="16.8" customHeight="1">
      <c r="A662" s="40"/>
      <c r="B662" s="46"/>
      <c r="C662" s="319" t="s">
        <v>1081</v>
      </c>
      <c r="D662" s="320" t="s">
        <v>1</v>
      </c>
      <c r="E662" s="321" t="s">
        <v>1</v>
      </c>
      <c r="F662" s="322">
        <v>5.8</v>
      </c>
      <c r="G662" s="40"/>
      <c r="H662" s="46"/>
    </row>
    <row r="663" spans="1:8" s="2" customFormat="1" ht="16.8" customHeight="1">
      <c r="A663" s="40"/>
      <c r="B663" s="46"/>
      <c r="C663" s="323" t="s">
        <v>1081</v>
      </c>
      <c r="D663" s="323" t="s">
        <v>142</v>
      </c>
      <c r="E663" s="18" t="s">
        <v>1</v>
      </c>
      <c r="F663" s="324">
        <v>5.8</v>
      </c>
      <c r="G663" s="40"/>
      <c r="H663" s="46"/>
    </row>
    <row r="664" spans="1:8" s="2" customFormat="1" ht="16.8" customHeight="1">
      <c r="A664" s="40"/>
      <c r="B664" s="46"/>
      <c r="C664" s="325" t="s">
        <v>2122</v>
      </c>
      <c r="D664" s="40"/>
      <c r="E664" s="40"/>
      <c r="F664" s="40"/>
      <c r="G664" s="40"/>
      <c r="H664" s="46"/>
    </row>
    <row r="665" spans="1:8" s="2" customFormat="1" ht="16.8" customHeight="1">
      <c r="A665" s="40"/>
      <c r="B665" s="46"/>
      <c r="C665" s="323" t="s">
        <v>452</v>
      </c>
      <c r="D665" s="323" t="s">
        <v>453</v>
      </c>
      <c r="E665" s="18" t="s">
        <v>275</v>
      </c>
      <c r="F665" s="324">
        <v>5.8</v>
      </c>
      <c r="G665" s="40"/>
      <c r="H665" s="46"/>
    </row>
    <row r="666" spans="1:8" s="2" customFormat="1" ht="16.8" customHeight="1">
      <c r="A666" s="40"/>
      <c r="B666" s="46"/>
      <c r="C666" s="323" t="s">
        <v>837</v>
      </c>
      <c r="D666" s="323" t="s">
        <v>838</v>
      </c>
      <c r="E666" s="18" t="s">
        <v>363</v>
      </c>
      <c r="F666" s="324">
        <v>0.463</v>
      </c>
      <c r="G666" s="40"/>
      <c r="H666" s="46"/>
    </row>
    <row r="667" spans="1:8" s="2" customFormat="1" ht="16.8" customHeight="1">
      <c r="A667" s="40"/>
      <c r="B667" s="46"/>
      <c r="C667" s="319" t="s">
        <v>208</v>
      </c>
      <c r="D667" s="320" t="s">
        <v>1</v>
      </c>
      <c r="E667" s="321" t="s">
        <v>1</v>
      </c>
      <c r="F667" s="322">
        <v>5</v>
      </c>
      <c r="G667" s="40"/>
      <c r="H667" s="46"/>
    </row>
    <row r="668" spans="1:8" s="2" customFormat="1" ht="16.8" customHeight="1">
      <c r="A668" s="40"/>
      <c r="B668" s="46"/>
      <c r="C668" s="323" t="s">
        <v>208</v>
      </c>
      <c r="D668" s="323" t="s">
        <v>1216</v>
      </c>
      <c r="E668" s="18" t="s">
        <v>1</v>
      </c>
      <c r="F668" s="324">
        <v>5</v>
      </c>
      <c r="G668" s="40"/>
      <c r="H668" s="46"/>
    </row>
    <row r="669" spans="1:8" s="2" customFormat="1" ht="16.8" customHeight="1">
      <c r="A669" s="40"/>
      <c r="B669" s="46"/>
      <c r="C669" s="325" t="s">
        <v>2122</v>
      </c>
      <c r="D669" s="40"/>
      <c r="E669" s="40"/>
      <c r="F669" s="40"/>
      <c r="G669" s="40"/>
      <c r="H669" s="46"/>
    </row>
    <row r="670" spans="1:8" s="2" customFormat="1" ht="16.8" customHeight="1">
      <c r="A670" s="40"/>
      <c r="B670" s="46"/>
      <c r="C670" s="323" t="s">
        <v>638</v>
      </c>
      <c r="D670" s="323" t="s">
        <v>639</v>
      </c>
      <c r="E670" s="18" t="s">
        <v>467</v>
      </c>
      <c r="F670" s="324">
        <v>5</v>
      </c>
      <c r="G670" s="40"/>
      <c r="H670" s="46"/>
    </row>
    <row r="671" spans="1:8" s="2" customFormat="1" ht="16.8" customHeight="1">
      <c r="A671" s="40"/>
      <c r="B671" s="46"/>
      <c r="C671" s="323" t="s">
        <v>837</v>
      </c>
      <c r="D671" s="323" t="s">
        <v>838</v>
      </c>
      <c r="E671" s="18" t="s">
        <v>363</v>
      </c>
      <c r="F671" s="324">
        <v>0.463</v>
      </c>
      <c r="G671" s="40"/>
      <c r="H671" s="46"/>
    </row>
    <row r="672" spans="1:8" s="2" customFormat="1" ht="16.8" customHeight="1">
      <c r="A672" s="40"/>
      <c r="B672" s="46"/>
      <c r="C672" s="319" t="s">
        <v>207</v>
      </c>
      <c r="D672" s="320" t="s">
        <v>1</v>
      </c>
      <c r="E672" s="321" t="s">
        <v>1</v>
      </c>
      <c r="F672" s="322">
        <v>1</v>
      </c>
      <c r="G672" s="40"/>
      <c r="H672" s="46"/>
    </row>
    <row r="673" spans="1:8" s="2" customFormat="1" ht="16.8" customHeight="1">
      <c r="A673" s="40"/>
      <c r="B673" s="46"/>
      <c r="C673" s="323" t="s">
        <v>207</v>
      </c>
      <c r="D673" s="323" t="s">
        <v>92</v>
      </c>
      <c r="E673" s="18" t="s">
        <v>1</v>
      </c>
      <c r="F673" s="324">
        <v>1</v>
      </c>
      <c r="G673" s="40"/>
      <c r="H673" s="46"/>
    </row>
    <row r="674" spans="1:8" s="2" customFormat="1" ht="16.8" customHeight="1">
      <c r="A674" s="40"/>
      <c r="B674" s="46"/>
      <c r="C674" s="325" t="s">
        <v>2122</v>
      </c>
      <c r="D674" s="40"/>
      <c r="E674" s="40"/>
      <c r="F674" s="40"/>
      <c r="G674" s="40"/>
      <c r="H674" s="46"/>
    </row>
    <row r="675" spans="1:8" s="2" customFormat="1" ht="16.8" customHeight="1">
      <c r="A675" s="40"/>
      <c r="B675" s="46"/>
      <c r="C675" s="323" t="s">
        <v>634</v>
      </c>
      <c r="D675" s="323" t="s">
        <v>635</v>
      </c>
      <c r="E675" s="18" t="s">
        <v>467</v>
      </c>
      <c r="F675" s="324">
        <v>1</v>
      </c>
      <c r="G675" s="40"/>
      <c r="H675" s="46"/>
    </row>
    <row r="676" spans="1:8" s="2" customFormat="1" ht="16.8" customHeight="1">
      <c r="A676" s="40"/>
      <c r="B676" s="46"/>
      <c r="C676" s="323" t="s">
        <v>837</v>
      </c>
      <c r="D676" s="323" t="s">
        <v>838</v>
      </c>
      <c r="E676" s="18" t="s">
        <v>363</v>
      </c>
      <c r="F676" s="324">
        <v>0.463</v>
      </c>
      <c r="G676" s="40"/>
      <c r="H676" s="46"/>
    </row>
    <row r="677" spans="1:8" s="2" customFormat="1" ht="16.8" customHeight="1">
      <c r="A677" s="40"/>
      <c r="B677" s="46"/>
      <c r="C677" s="319" t="s">
        <v>134</v>
      </c>
      <c r="D677" s="320" t="s">
        <v>1</v>
      </c>
      <c r="E677" s="321" t="s">
        <v>1</v>
      </c>
      <c r="F677" s="322">
        <v>38</v>
      </c>
      <c r="G677" s="40"/>
      <c r="H677" s="46"/>
    </row>
    <row r="678" spans="1:8" s="2" customFormat="1" ht="16.8" customHeight="1">
      <c r="A678" s="40"/>
      <c r="B678" s="46"/>
      <c r="C678" s="323" t="s">
        <v>1062</v>
      </c>
      <c r="D678" s="323" t="s">
        <v>1085</v>
      </c>
      <c r="E678" s="18" t="s">
        <v>1</v>
      </c>
      <c r="F678" s="324">
        <v>2</v>
      </c>
      <c r="G678" s="40"/>
      <c r="H678" s="46"/>
    </row>
    <row r="679" spans="1:8" s="2" customFormat="1" ht="12">
      <c r="A679" s="40"/>
      <c r="B679" s="46"/>
      <c r="C679" s="323" t="s">
        <v>131</v>
      </c>
      <c r="D679" s="323" t="s">
        <v>1086</v>
      </c>
      <c r="E679" s="18" t="s">
        <v>1</v>
      </c>
      <c r="F679" s="324">
        <v>34</v>
      </c>
      <c r="G679" s="40"/>
      <c r="H679" s="46"/>
    </row>
    <row r="680" spans="1:8" s="2" customFormat="1" ht="16.8" customHeight="1">
      <c r="A680" s="40"/>
      <c r="B680" s="46"/>
      <c r="C680" s="323" t="s">
        <v>903</v>
      </c>
      <c r="D680" s="323" t="s">
        <v>1087</v>
      </c>
      <c r="E680" s="18" t="s">
        <v>1</v>
      </c>
      <c r="F680" s="324">
        <v>2</v>
      </c>
      <c r="G680" s="40"/>
      <c r="H680" s="46"/>
    </row>
    <row r="681" spans="1:8" s="2" customFormat="1" ht="16.8" customHeight="1">
      <c r="A681" s="40"/>
      <c r="B681" s="46"/>
      <c r="C681" s="323" t="s">
        <v>134</v>
      </c>
      <c r="D681" s="323" t="s">
        <v>253</v>
      </c>
      <c r="E681" s="18" t="s">
        <v>1</v>
      </c>
      <c r="F681" s="324">
        <v>38</v>
      </c>
      <c r="G681" s="40"/>
      <c r="H681" s="46"/>
    </row>
    <row r="682" spans="1:8" s="2" customFormat="1" ht="16.8" customHeight="1">
      <c r="A682" s="40"/>
      <c r="B682" s="46"/>
      <c r="C682" s="325" t="s">
        <v>2122</v>
      </c>
      <c r="D682" s="40"/>
      <c r="E682" s="40"/>
      <c r="F682" s="40"/>
      <c r="G682" s="40"/>
      <c r="H682" s="46"/>
    </row>
    <row r="683" spans="1:8" s="2" customFormat="1" ht="16.8" customHeight="1">
      <c r="A683" s="40"/>
      <c r="B683" s="46"/>
      <c r="C683" s="323" t="s">
        <v>937</v>
      </c>
      <c r="D683" s="323" t="s">
        <v>938</v>
      </c>
      <c r="E683" s="18" t="s">
        <v>249</v>
      </c>
      <c r="F683" s="324">
        <v>3.6</v>
      </c>
      <c r="G683" s="40"/>
      <c r="H683" s="46"/>
    </row>
    <row r="684" spans="1:8" s="2" customFormat="1" ht="16.8" customHeight="1">
      <c r="A684" s="40"/>
      <c r="B684" s="46"/>
      <c r="C684" s="323" t="s">
        <v>330</v>
      </c>
      <c r="D684" s="323" t="s">
        <v>331</v>
      </c>
      <c r="E684" s="18" t="s">
        <v>249</v>
      </c>
      <c r="F684" s="324">
        <v>166.44</v>
      </c>
      <c r="G684" s="40"/>
      <c r="H684" s="46"/>
    </row>
    <row r="685" spans="1:8" s="2" customFormat="1" ht="12">
      <c r="A685" s="40"/>
      <c r="B685" s="46"/>
      <c r="C685" s="323" t="s">
        <v>338</v>
      </c>
      <c r="D685" s="323" t="s">
        <v>339</v>
      </c>
      <c r="E685" s="18" t="s">
        <v>303</v>
      </c>
      <c r="F685" s="324">
        <v>23.928</v>
      </c>
      <c r="G685" s="40"/>
      <c r="H685" s="46"/>
    </row>
    <row r="686" spans="1:8" s="2" customFormat="1" ht="16.8" customHeight="1">
      <c r="A686" s="40"/>
      <c r="B686" s="46"/>
      <c r="C686" s="323" t="s">
        <v>381</v>
      </c>
      <c r="D686" s="323" t="s">
        <v>382</v>
      </c>
      <c r="E686" s="18" t="s">
        <v>303</v>
      </c>
      <c r="F686" s="324">
        <v>10.616</v>
      </c>
      <c r="G686" s="40"/>
      <c r="H686" s="46"/>
    </row>
    <row r="687" spans="1:8" s="2" customFormat="1" ht="16.8" customHeight="1">
      <c r="A687" s="40"/>
      <c r="B687" s="46"/>
      <c r="C687" s="323" t="s">
        <v>392</v>
      </c>
      <c r="D687" s="323" t="s">
        <v>393</v>
      </c>
      <c r="E687" s="18" t="s">
        <v>303</v>
      </c>
      <c r="F687" s="324">
        <v>5.256</v>
      </c>
      <c r="G687" s="40"/>
      <c r="H687" s="46"/>
    </row>
    <row r="688" spans="1:8" s="2" customFormat="1" ht="12">
      <c r="A688" s="40"/>
      <c r="B688" s="46"/>
      <c r="C688" s="323" t="s">
        <v>569</v>
      </c>
      <c r="D688" s="323" t="s">
        <v>570</v>
      </c>
      <c r="E688" s="18" t="s">
        <v>275</v>
      </c>
      <c r="F688" s="324">
        <v>38</v>
      </c>
      <c r="G688" s="40"/>
      <c r="H688" s="46"/>
    </row>
    <row r="689" spans="1:8" s="2" customFormat="1" ht="16.8" customHeight="1">
      <c r="A689" s="40"/>
      <c r="B689" s="46"/>
      <c r="C689" s="323" t="s">
        <v>726</v>
      </c>
      <c r="D689" s="323" t="s">
        <v>727</v>
      </c>
      <c r="E689" s="18" t="s">
        <v>275</v>
      </c>
      <c r="F689" s="324">
        <v>43.8</v>
      </c>
      <c r="G689" s="40"/>
      <c r="H689" s="46"/>
    </row>
    <row r="690" spans="1:8" s="2" customFormat="1" ht="16.8" customHeight="1">
      <c r="A690" s="40"/>
      <c r="B690" s="46"/>
      <c r="C690" s="323" t="s">
        <v>573</v>
      </c>
      <c r="D690" s="323" t="s">
        <v>574</v>
      </c>
      <c r="E690" s="18" t="s">
        <v>275</v>
      </c>
      <c r="F690" s="324">
        <v>38</v>
      </c>
      <c r="G690" s="40"/>
      <c r="H690" s="46"/>
    </row>
    <row r="691" spans="1:8" s="2" customFormat="1" ht="16.8" customHeight="1">
      <c r="A691" s="40"/>
      <c r="B691" s="46"/>
      <c r="C691" s="319" t="s">
        <v>903</v>
      </c>
      <c r="D691" s="320" t="s">
        <v>1</v>
      </c>
      <c r="E691" s="321" t="s">
        <v>1</v>
      </c>
      <c r="F691" s="322">
        <v>2</v>
      </c>
      <c r="G691" s="40"/>
      <c r="H691" s="46"/>
    </row>
    <row r="692" spans="1:8" s="2" customFormat="1" ht="16.8" customHeight="1">
      <c r="A692" s="40"/>
      <c r="B692" s="46"/>
      <c r="C692" s="323" t="s">
        <v>903</v>
      </c>
      <c r="D692" s="323" t="s">
        <v>1087</v>
      </c>
      <c r="E692" s="18" t="s">
        <v>1</v>
      </c>
      <c r="F692" s="324">
        <v>2</v>
      </c>
      <c r="G692" s="40"/>
      <c r="H692" s="46"/>
    </row>
    <row r="693" spans="1:8" s="2" customFormat="1" ht="16.8" customHeight="1">
      <c r="A693" s="40"/>
      <c r="B693" s="46"/>
      <c r="C693" s="325" t="s">
        <v>2122</v>
      </c>
      <c r="D693" s="40"/>
      <c r="E693" s="40"/>
      <c r="F693" s="40"/>
      <c r="G693" s="40"/>
      <c r="H693" s="46"/>
    </row>
    <row r="694" spans="1:8" s="2" customFormat="1" ht="16.8" customHeight="1">
      <c r="A694" s="40"/>
      <c r="B694" s="46"/>
      <c r="C694" s="323" t="s">
        <v>937</v>
      </c>
      <c r="D694" s="323" t="s">
        <v>938</v>
      </c>
      <c r="E694" s="18" t="s">
        <v>249</v>
      </c>
      <c r="F694" s="324">
        <v>3.6</v>
      </c>
      <c r="G694" s="40"/>
      <c r="H694" s="46"/>
    </row>
    <row r="695" spans="1:8" s="2" customFormat="1" ht="16.8" customHeight="1">
      <c r="A695" s="40"/>
      <c r="B695" s="46"/>
      <c r="C695" s="323" t="s">
        <v>955</v>
      </c>
      <c r="D695" s="323" t="s">
        <v>956</v>
      </c>
      <c r="E695" s="18" t="s">
        <v>249</v>
      </c>
      <c r="F695" s="324">
        <v>1.6</v>
      </c>
      <c r="G695" s="40"/>
      <c r="H695" s="46"/>
    </row>
    <row r="696" spans="1:8" s="2" customFormat="1" ht="12">
      <c r="A696" s="40"/>
      <c r="B696" s="46"/>
      <c r="C696" s="323" t="s">
        <v>969</v>
      </c>
      <c r="D696" s="323" t="s">
        <v>970</v>
      </c>
      <c r="E696" s="18" t="s">
        <v>303</v>
      </c>
      <c r="F696" s="324">
        <v>24.888</v>
      </c>
      <c r="G696" s="40"/>
      <c r="H696" s="46"/>
    </row>
    <row r="697" spans="1:8" s="2" customFormat="1" ht="16.8" customHeight="1">
      <c r="A697" s="40"/>
      <c r="B697" s="46"/>
      <c r="C697" s="319" t="s">
        <v>1062</v>
      </c>
      <c r="D697" s="320" t="s">
        <v>1</v>
      </c>
      <c r="E697" s="321" t="s">
        <v>1</v>
      </c>
      <c r="F697" s="322">
        <v>2</v>
      </c>
      <c r="G697" s="40"/>
      <c r="H697" s="46"/>
    </row>
    <row r="698" spans="1:8" s="2" customFormat="1" ht="16.8" customHeight="1">
      <c r="A698" s="40"/>
      <c r="B698" s="46"/>
      <c r="C698" s="323" t="s">
        <v>1062</v>
      </c>
      <c r="D698" s="323" t="s">
        <v>1085</v>
      </c>
      <c r="E698" s="18" t="s">
        <v>1</v>
      </c>
      <c r="F698" s="324">
        <v>2</v>
      </c>
      <c r="G698" s="40"/>
      <c r="H698" s="46"/>
    </row>
    <row r="699" spans="1:8" s="2" customFormat="1" ht="16.8" customHeight="1">
      <c r="A699" s="40"/>
      <c r="B699" s="46"/>
      <c r="C699" s="325" t="s">
        <v>2122</v>
      </c>
      <c r="D699" s="40"/>
      <c r="E699" s="40"/>
      <c r="F699" s="40"/>
      <c r="G699" s="40"/>
      <c r="H699" s="46"/>
    </row>
    <row r="700" spans="1:8" s="2" customFormat="1" ht="16.8" customHeight="1">
      <c r="A700" s="40"/>
      <c r="B700" s="46"/>
      <c r="C700" s="323" t="s">
        <v>937</v>
      </c>
      <c r="D700" s="323" t="s">
        <v>938</v>
      </c>
      <c r="E700" s="18" t="s">
        <v>249</v>
      </c>
      <c r="F700" s="324">
        <v>3.6</v>
      </c>
      <c r="G700" s="40"/>
      <c r="H700" s="46"/>
    </row>
    <row r="701" spans="1:8" s="2" customFormat="1" ht="16.8" customHeight="1">
      <c r="A701" s="40"/>
      <c r="B701" s="46"/>
      <c r="C701" s="323" t="s">
        <v>1100</v>
      </c>
      <c r="D701" s="323" t="s">
        <v>1101</v>
      </c>
      <c r="E701" s="18" t="s">
        <v>249</v>
      </c>
      <c r="F701" s="324">
        <v>7.6</v>
      </c>
      <c r="G701" s="40"/>
      <c r="H701" s="46"/>
    </row>
    <row r="702" spans="1:8" s="2" customFormat="1" ht="12">
      <c r="A702" s="40"/>
      <c r="B702" s="46"/>
      <c r="C702" s="323" t="s">
        <v>969</v>
      </c>
      <c r="D702" s="323" t="s">
        <v>970</v>
      </c>
      <c r="E702" s="18" t="s">
        <v>303</v>
      </c>
      <c r="F702" s="324">
        <v>24.888</v>
      </c>
      <c r="G702" s="40"/>
      <c r="H702" s="46"/>
    </row>
    <row r="703" spans="1:8" s="2" customFormat="1" ht="12">
      <c r="A703" s="40"/>
      <c r="B703" s="46"/>
      <c r="C703" s="323" t="s">
        <v>338</v>
      </c>
      <c r="D703" s="323" t="s">
        <v>339</v>
      </c>
      <c r="E703" s="18" t="s">
        <v>303</v>
      </c>
      <c r="F703" s="324">
        <v>23.928</v>
      </c>
      <c r="G703" s="40"/>
      <c r="H703" s="46"/>
    </row>
    <row r="704" spans="1:8" s="2" customFormat="1" ht="16.8" customHeight="1">
      <c r="A704" s="40"/>
      <c r="B704" s="46"/>
      <c r="C704" s="319" t="s">
        <v>131</v>
      </c>
      <c r="D704" s="320" t="s">
        <v>1</v>
      </c>
      <c r="E704" s="321" t="s">
        <v>1</v>
      </c>
      <c r="F704" s="322">
        <v>34</v>
      </c>
      <c r="G704" s="40"/>
      <c r="H704" s="46"/>
    </row>
    <row r="705" spans="1:8" s="2" customFormat="1" ht="12">
      <c r="A705" s="40"/>
      <c r="B705" s="46"/>
      <c r="C705" s="323" t="s">
        <v>131</v>
      </c>
      <c r="D705" s="323" t="s">
        <v>1086</v>
      </c>
      <c r="E705" s="18" t="s">
        <v>1</v>
      </c>
      <c r="F705" s="324">
        <v>34</v>
      </c>
      <c r="G705" s="40"/>
      <c r="H705" s="46"/>
    </row>
    <row r="706" spans="1:8" s="2" customFormat="1" ht="16.8" customHeight="1">
      <c r="A706" s="40"/>
      <c r="B706" s="46"/>
      <c r="C706" s="325" t="s">
        <v>2122</v>
      </c>
      <c r="D706" s="40"/>
      <c r="E706" s="40"/>
      <c r="F706" s="40"/>
      <c r="G706" s="40"/>
      <c r="H706" s="46"/>
    </row>
    <row r="707" spans="1:8" s="2" customFormat="1" ht="16.8" customHeight="1">
      <c r="A707" s="40"/>
      <c r="B707" s="46"/>
      <c r="C707" s="323" t="s">
        <v>937</v>
      </c>
      <c r="D707" s="323" t="s">
        <v>938</v>
      </c>
      <c r="E707" s="18" t="s">
        <v>249</v>
      </c>
      <c r="F707" s="324">
        <v>3.6</v>
      </c>
      <c r="G707" s="40"/>
      <c r="H707" s="46"/>
    </row>
    <row r="708" spans="1:8" s="2" customFormat="1" ht="12">
      <c r="A708" s="40"/>
      <c r="B708" s="46"/>
      <c r="C708" s="323" t="s">
        <v>247</v>
      </c>
      <c r="D708" s="323" t="s">
        <v>248</v>
      </c>
      <c r="E708" s="18" t="s">
        <v>249</v>
      </c>
      <c r="F708" s="324">
        <v>31.84</v>
      </c>
      <c r="G708" s="40"/>
      <c r="H708" s="46"/>
    </row>
    <row r="709" spans="1:8" s="2" customFormat="1" ht="12">
      <c r="A709" s="40"/>
      <c r="B709" s="46"/>
      <c r="C709" s="323" t="s">
        <v>269</v>
      </c>
      <c r="D709" s="323" t="s">
        <v>270</v>
      </c>
      <c r="E709" s="18" t="s">
        <v>249</v>
      </c>
      <c r="F709" s="324">
        <v>39.8</v>
      </c>
      <c r="G709" s="40"/>
      <c r="H709" s="46"/>
    </row>
    <row r="710" spans="1:8" s="2" customFormat="1" ht="16.8" customHeight="1">
      <c r="A710" s="40"/>
      <c r="B710" s="46"/>
      <c r="C710" s="323" t="s">
        <v>744</v>
      </c>
      <c r="D710" s="323" t="s">
        <v>745</v>
      </c>
      <c r="E710" s="18" t="s">
        <v>275</v>
      </c>
      <c r="F710" s="324">
        <v>68</v>
      </c>
      <c r="G710" s="40"/>
      <c r="H710" s="46"/>
    </row>
    <row r="711" spans="1:8" s="2" customFormat="1" ht="16.8" customHeight="1">
      <c r="A711" s="40"/>
      <c r="B711" s="46"/>
      <c r="C711" s="319" t="s">
        <v>142</v>
      </c>
      <c r="D711" s="320" t="s">
        <v>1</v>
      </c>
      <c r="E711" s="321" t="s">
        <v>1</v>
      </c>
      <c r="F711" s="322">
        <v>5.8</v>
      </c>
      <c r="G711" s="40"/>
      <c r="H711" s="46"/>
    </row>
    <row r="712" spans="1:8" s="2" customFormat="1" ht="16.8" customHeight="1">
      <c r="A712" s="40"/>
      <c r="B712" s="46"/>
      <c r="C712" s="323" t="s">
        <v>139</v>
      </c>
      <c r="D712" s="323" t="s">
        <v>1084</v>
      </c>
      <c r="E712" s="18" t="s">
        <v>1</v>
      </c>
      <c r="F712" s="324">
        <v>5.8</v>
      </c>
      <c r="G712" s="40"/>
      <c r="H712" s="46"/>
    </row>
    <row r="713" spans="1:8" s="2" customFormat="1" ht="16.8" customHeight="1">
      <c r="A713" s="40"/>
      <c r="B713" s="46"/>
      <c r="C713" s="323" t="s">
        <v>142</v>
      </c>
      <c r="D713" s="323" t="s">
        <v>253</v>
      </c>
      <c r="E713" s="18" t="s">
        <v>1</v>
      </c>
      <c r="F713" s="324">
        <v>5.8</v>
      </c>
      <c r="G713" s="40"/>
      <c r="H713" s="46"/>
    </row>
    <row r="714" spans="1:8" s="2" customFormat="1" ht="16.8" customHeight="1">
      <c r="A714" s="40"/>
      <c r="B714" s="46"/>
      <c r="C714" s="325" t="s">
        <v>2122</v>
      </c>
      <c r="D714" s="40"/>
      <c r="E714" s="40"/>
      <c r="F714" s="40"/>
      <c r="G714" s="40"/>
      <c r="H714" s="46"/>
    </row>
    <row r="715" spans="1:8" s="2" customFormat="1" ht="16.8" customHeight="1">
      <c r="A715" s="40"/>
      <c r="B715" s="46"/>
      <c r="C715" s="323" t="s">
        <v>937</v>
      </c>
      <c r="D715" s="323" t="s">
        <v>938</v>
      </c>
      <c r="E715" s="18" t="s">
        <v>249</v>
      </c>
      <c r="F715" s="324">
        <v>3.6</v>
      </c>
      <c r="G715" s="40"/>
      <c r="H715" s="46"/>
    </row>
    <row r="716" spans="1:8" s="2" customFormat="1" ht="16.8" customHeight="1">
      <c r="A716" s="40"/>
      <c r="B716" s="46"/>
      <c r="C716" s="323" t="s">
        <v>330</v>
      </c>
      <c r="D716" s="323" t="s">
        <v>331</v>
      </c>
      <c r="E716" s="18" t="s">
        <v>249</v>
      </c>
      <c r="F716" s="324">
        <v>166.44</v>
      </c>
      <c r="G716" s="40"/>
      <c r="H716" s="46"/>
    </row>
    <row r="717" spans="1:8" s="2" customFormat="1" ht="12">
      <c r="A717" s="40"/>
      <c r="B717" s="46"/>
      <c r="C717" s="323" t="s">
        <v>338</v>
      </c>
      <c r="D717" s="323" t="s">
        <v>339</v>
      </c>
      <c r="E717" s="18" t="s">
        <v>303</v>
      </c>
      <c r="F717" s="324">
        <v>23.928</v>
      </c>
      <c r="G717" s="40"/>
      <c r="H717" s="46"/>
    </row>
    <row r="718" spans="1:8" s="2" customFormat="1" ht="16.8" customHeight="1">
      <c r="A718" s="40"/>
      <c r="B718" s="46"/>
      <c r="C718" s="323" t="s">
        <v>381</v>
      </c>
      <c r="D718" s="323" t="s">
        <v>382</v>
      </c>
      <c r="E718" s="18" t="s">
        <v>303</v>
      </c>
      <c r="F718" s="324">
        <v>10.616</v>
      </c>
      <c r="G718" s="40"/>
      <c r="H718" s="46"/>
    </row>
    <row r="719" spans="1:8" s="2" customFormat="1" ht="16.8" customHeight="1">
      <c r="A719" s="40"/>
      <c r="B719" s="46"/>
      <c r="C719" s="323" t="s">
        <v>392</v>
      </c>
      <c r="D719" s="323" t="s">
        <v>393</v>
      </c>
      <c r="E719" s="18" t="s">
        <v>303</v>
      </c>
      <c r="F719" s="324">
        <v>5.256</v>
      </c>
      <c r="G719" s="40"/>
      <c r="H719" s="46"/>
    </row>
    <row r="720" spans="1:8" s="2" customFormat="1" ht="16.8" customHeight="1">
      <c r="A720" s="40"/>
      <c r="B720" s="46"/>
      <c r="C720" s="323" t="s">
        <v>452</v>
      </c>
      <c r="D720" s="323" t="s">
        <v>453</v>
      </c>
      <c r="E720" s="18" t="s">
        <v>275</v>
      </c>
      <c r="F720" s="324">
        <v>5.8</v>
      </c>
      <c r="G720" s="40"/>
      <c r="H720" s="46"/>
    </row>
    <row r="721" spans="1:8" s="2" customFormat="1" ht="16.8" customHeight="1">
      <c r="A721" s="40"/>
      <c r="B721" s="46"/>
      <c r="C721" s="323" t="s">
        <v>457</v>
      </c>
      <c r="D721" s="323" t="s">
        <v>458</v>
      </c>
      <c r="E721" s="18" t="s">
        <v>275</v>
      </c>
      <c r="F721" s="324">
        <v>5.8</v>
      </c>
      <c r="G721" s="40"/>
      <c r="H721" s="46"/>
    </row>
    <row r="722" spans="1:8" s="2" customFormat="1" ht="16.8" customHeight="1">
      <c r="A722" s="40"/>
      <c r="B722" s="46"/>
      <c r="C722" s="323" t="s">
        <v>679</v>
      </c>
      <c r="D722" s="323" t="s">
        <v>680</v>
      </c>
      <c r="E722" s="18" t="s">
        <v>275</v>
      </c>
      <c r="F722" s="324">
        <v>5.8</v>
      </c>
      <c r="G722" s="40"/>
      <c r="H722" s="46"/>
    </row>
    <row r="723" spans="1:8" s="2" customFormat="1" ht="16.8" customHeight="1">
      <c r="A723" s="40"/>
      <c r="B723" s="46"/>
      <c r="C723" s="323" t="s">
        <v>683</v>
      </c>
      <c r="D723" s="323" t="s">
        <v>684</v>
      </c>
      <c r="E723" s="18" t="s">
        <v>275</v>
      </c>
      <c r="F723" s="324">
        <v>5.8</v>
      </c>
      <c r="G723" s="40"/>
      <c r="H723" s="46"/>
    </row>
    <row r="724" spans="1:8" s="2" customFormat="1" ht="16.8" customHeight="1">
      <c r="A724" s="40"/>
      <c r="B724" s="46"/>
      <c r="C724" s="323" t="s">
        <v>687</v>
      </c>
      <c r="D724" s="323" t="s">
        <v>688</v>
      </c>
      <c r="E724" s="18" t="s">
        <v>275</v>
      </c>
      <c r="F724" s="324">
        <v>5.8</v>
      </c>
      <c r="G724" s="40"/>
      <c r="H724" s="46"/>
    </row>
    <row r="725" spans="1:8" s="2" customFormat="1" ht="16.8" customHeight="1">
      <c r="A725" s="40"/>
      <c r="B725" s="46"/>
      <c r="C725" s="323" t="s">
        <v>726</v>
      </c>
      <c r="D725" s="323" t="s">
        <v>727</v>
      </c>
      <c r="E725" s="18" t="s">
        <v>275</v>
      </c>
      <c r="F725" s="324">
        <v>43.8</v>
      </c>
      <c r="G725" s="40"/>
      <c r="H725" s="46"/>
    </row>
    <row r="726" spans="1:8" s="2" customFormat="1" ht="16.8" customHeight="1">
      <c r="A726" s="40"/>
      <c r="B726" s="46"/>
      <c r="C726" s="323" t="s">
        <v>735</v>
      </c>
      <c r="D726" s="323" t="s">
        <v>736</v>
      </c>
      <c r="E726" s="18" t="s">
        <v>275</v>
      </c>
      <c r="F726" s="324">
        <v>5.8</v>
      </c>
      <c r="G726" s="40"/>
      <c r="H726" s="46"/>
    </row>
    <row r="727" spans="1:8" s="2" customFormat="1" ht="16.8" customHeight="1">
      <c r="A727" s="40"/>
      <c r="B727" s="46"/>
      <c r="C727" s="323" t="s">
        <v>461</v>
      </c>
      <c r="D727" s="323" t="s">
        <v>462</v>
      </c>
      <c r="E727" s="18" t="s">
        <v>275</v>
      </c>
      <c r="F727" s="324">
        <v>5.8</v>
      </c>
      <c r="G727" s="40"/>
      <c r="H727" s="46"/>
    </row>
    <row r="728" spans="1:8" s="2" customFormat="1" ht="16.8" customHeight="1">
      <c r="A728" s="40"/>
      <c r="B728" s="46"/>
      <c r="C728" s="319" t="s">
        <v>139</v>
      </c>
      <c r="D728" s="320" t="s">
        <v>1</v>
      </c>
      <c r="E728" s="321" t="s">
        <v>1</v>
      </c>
      <c r="F728" s="322">
        <v>5.8</v>
      </c>
      <c r="G728" s="40"/>
      <c r="H728" s="46"/>
    </row>
    <row r="729" spans="1:8" s="2" customFormat="1" ht="16.8" customHeight="1">
      <c r="A729" s="40"/>
      <c r="B729" s="46"/>
      <c r="C729" s="323" t="s">
        <v>139</v>
      </c>
      <c r="D729" s="323" t="s">
        <v>1084</v>
      </c>
      <c r="E729" s="18" t="s">
        <v>1</v>
      </c>
      <c r="F729" s="324">
        <v>5.8</v>
      </c>
      <c r="G729" s="40"/>
      <c r="H729" s="46"/>
    </row>
    <row r="730" spans="1:8" s="2" customFormat="1" ht="16.8" customHeight="1">
      <c r="A730" s="40"/>
      <c r="B730" s="46"/>
      <c r="C730" s="325" t="s">
        <v>2122</v>
      </c>
      <c r="D730" s="40"/>
      <c r="E730" s="40"/>
      <c r="F730" s="40"/>
      <c r="G730" s="40"/>
      <c r="H730" s="46"/>
    </row>
    <row r="731" spans="1:8" s="2" customFormat="1" ht="16.8" customHeight="1">
      <c r="A731" s="40"/>
      <c r="B731" s="46"/>
      <c r="C731" s="323" t="s">
        <v>937</v>
      </c>
      <c r="D731" s="323" t="s">
        <v>938</v>
      </c>
      <c r="E731" s="18" t="s">
        <v>249</v>
      </c>
      <c r="F731" s="324">
        <v>3.6</v>
      </c>
      <c r="G731" s="40"/>
      <c r="H731" s="46"/>
    </row>
    <row r="732" spans="1:8" s="2" customFormat="1" ht="12">
      <c r="A732" s="40"/>
      <c r="B732" s="46"/>
      <c r="C732" s="323" t="s">
        <v>247</v>
      </c>
      <c r="D732" s="323" t="s">
        <v>248</v>
      </c>
      <c r="E732" s="18" t="s">
        <v>249</v>
      </c>
      <c r="F732" s="324">
        <v>31.84</v>
      </c>
      <c r="G732" s="40"/>
      <c r="H732" s="46"/>
    </row>
    <row r="733" spans="1:8" s="2" customFormat="1" ht="12">
      <c r="A733" s="40"/>
      <c r="B733" s="46"/>
      <c r="C733" s="323" t="s">
        <v>269</v>
      </c>
      <c r="D733" s="323" t="s">
        <v>270</v>
      </c>
      <c r="E733" s="18" t="s">
        <v>249</v>
      </c>
      <c r="F733" s="324">
        <v>39.8</v>
      </c>
      <c r="G733" s="40"/>
      <c r="H733" s="46"/>
    </row>
    <row r="734" spans="1:8" s="2" customFormat="1" ht="12">
      <c r="A734" s="40"/>
      <c r="B734" s="46"/>
      <c r="C734" s="323" t="s">
        <v>969</v>
      </c>
      <c r="D734" s="323" t="s">
        <v>970</v>
      </c>
      <c r="E734" s="18" t="s">
        <v>303</v>
      </c>
      <c r="F734" s="324">
        <v>24.888</v>
      </c>
      <c r="G734" s="40"/>
      <c r="H734" s="46"/>
    </row>
    <row r="735" spans="1:8" s="2" customFormat="1" ht="16.8" customHeight="1">
      <c r="A735" s="40"/>
      <c r="B735" s="46"/>
      <c r="C735" s="319" t="s">
        <v>933</v>
      </c>
      <c r="D735" s="320" t="s">
        <v>1</v>
      </c>
      <c r="E735" s="321" t="s">
        <v>1</v>
      </c>
      <c r="F735" s="322">
        <v>3.6</v>
      </c>
      <c r="G735" s="40"/>
      <c r="H735" s="46"/>
    </row>
    <row r="736" spans="1:8" s="2" customFormat="1" ht="16.8" customHeight="1">
      <c r="A736" s="40"/>
      <c r="B736" s="46"/>
      <c r="C736" s="323" t="s">
        <v>933</v>
      </c>
      <c r="D736" s="323" t="s">
        <v>940</v>
      </c>
      <c r="E736" s="18" t="s">
        <v>1</v>
      </c>
      <c r="F736" s="324">
        <v>3.6</v>
      </c>
      <c r="G736" s="40"/>
      <c r="H736" s="46"/>
    </row>
    <row r="737" spans="1:8" s="2" customFormat="1" ht="16.8" customHeight="1">
      <c r="A737" s="40"/>
      <c r="B737" s="46"/>
      <c r="C737" s="325" t="s">
        <v>2122</v>
      </c>
      <c r="D737" s="40"/>
      <c r="E737" s="40"/>
      <c r="F737" s="40"/>
      <c r="G737" s="40"/>
      <c r="H737" s="46"/>
    </row>
    <row r="738" spans="1:8" s="2" customFormat="1" ht="16.8" customHeight="1">
      <c r="A738" s="40"/>
      <c r="B738" s="46"/>
      <c r="C738" s="323" t="s">
        <v>937</v>
      </c>
      <c r="D738" s="323" t="s">
        <v>938</v>
      </c>
      <c r="E738" s="18" t="s">
        <v>249</v>
      </c>
      <c r="F738" s="324">
        <v>3.6</v>
      </c>
      <c r="G738" s="40"/>
      <c r="H738" s="46"/>
    </row>
    <row r="739" spans="1:8" s="2" customFormat="1" ht="12">
      <c r="A739" s="40"/>
      <c r="B739" s="46"/>
      <c r="C739" s="323" t="s">
        <v>1014</v>
      </c>
      <c r="D739" s="323" t="s">
        <v>1015</v>
      </c>
      <c r="E739" s="18" t="s">
        <v>249</v>
      </c>
      <c r="F739" s="324">
        <v>3.6</v>
      </c>
      <c r="G739" s="40"/>
      <c r="H739" s="46"/>
    </row>
    <row r="740" spans="1:8" s="2" customFormat="1" ht="12">
      <c r="A740" s="40"/>
      <c r="B740" s="46"/>
      <c r="C740" s="323" t="s">
        <v>1029</v>
      </c>
      <c r="D740" s="323" t="s">
        <v>1030</v>
      </c>
      <c r="E740" s="18" t="s">
        <v>249</v>
      </c>
      <c r="F740" s="324">
        <v>3.6</v>
      </c>
      <c r="G740" s="40"/>
      <c r="H740" s="46"/>
    </row>
    <row r="741" spans="1:8" s="2" customFormat="1" ht="16.8" customHeight="1">
      <c r="A741" s="40"/>
      <c r="B741" s="46"/>
      <c r="C741" s="319" t="s">
        <v>147</v>
      </c>
      <c r="D741" s="320" t="s">
        <v>1</v>
      </c>
      <c r="E741" s="321" t="s">
        <v>1</v>
      </c>
      <c r="F741" s="322">
        <v>57.76</v>
      </c>
      <c r="G741" s="40"/>
      <c r="H741" s="46"/>
    </row>
    <row r="742" spans="1:8" s="2" customFormat="1" ht="16.8" customHeight="1">
      <c r="A742" s="40"/>
      <c r="B742" s="46"/>
      <c r="C742" s="323" t="s">
        <v>262</v>
      </c>
      <c r="D742" s="323" t="s">
        <v>1089</v>
      </c>
      <c r="E742" s="18" t="s">
        <v>1</v>
      </c>
      <c r="F742" s="324">
        <v>51.68</v>
      </c>
      <c r="G742" s="40"/>
      <c r="H742" s="46"/>
    </row>
    <row r="743" spans="1:8" s="2" customFormat="1" ht="16.8" customHeight="1">
      <c r="A743" s="40"/>
      <c r="B743" s="46"/>
      <c r="C743" s="323" t="s">
        <v>1063</v>
      </c>
      <c r="D743" s="323" t="s">
        <v>1090</v>
      </c>
      <c r="E743" s="18" t="s">
        <v>1</v>
      </c>
      <c r="F743" s="324">
        <v>3.04</v>
      </c>
      <c r="G743" s="40"/>
      <c r="H743" s="46"/>
    </row>
    <row r="744" spans="1:8" s="2" customFormat="1" ht="16.8" customHeight="1">
      <c r="A744" s="40"/>
      <c r="B744" s="46"/>
      <c r="C744" s="323" t="s">
        <v>912</v>
      </c>
      <c r="D744" s="323" t="s">
        <v>1091</v>
      </c>
      <c r="E744" s="18" t="s">
        <v>1</v>
      </c>
      <c r="F744" s="324">
        <v>3.04</v>
      </c>
      <c r="G744" s="40"/>
      <c r="H744" s="46"/>
    </row>
    <row r="745" spans="1:8" s="2" customFormat="1" ht="16.8" customHeight="1">
      <c r="A745" s="40"/>
      <c r="B745" s="46"/>
      <c r="C745" s="323" t="s">
        <v>147</v>
      </c>
      <c r="D745" s="323" t="s">
        <v>253</v>
      </c>
      <c r="E745" s="18" t="s">
        <v>1</v>
      </c>
      <c r="F745" s="324">
        <v>57.76</v>
      </c>
      <c r="G745" s="40"/>
      <c r="H745" s="46"/>
    </row>
    <row r="746" spans="1:8" s="2" customFormat="1" ht="16.8" customHeight="1">
      <c r="A746" s="40"/>
      <c r="B746" s="46"/>
      <c r="C746" s="319" t="s">
        <v>912</v>
      </c>
      <c r="D746" s="320" t="s">
        <v>1</v>
      </c>
      <c r="E746" s="321" t="s">
        <v>1</v>
      </c>
      <c r="F746" s="322">
        <v>3.04</v>
      </c>
      <c r="G746" s="40"/>
      <c r="H746" s="46"/>
    </row>
    <row r="747" spans="1:8" s="2" customFormat="1" ht="16.8" customHeight="1">
      <c r="A747" s="40"/>
      <c r="B747" s="46"/>
      <c r="C747" s="323" t="s">
        <v>912</v>
      </c>
      <c r="D747" s="323" t="s">
        <v>1091</v>
      </c>
      <c r="E747" s="18" t="s">
        <v>1</v>
      </c>
      <c r="F747" s="324">
        <v>3.04</v>
      </c>
      <c r="G747" s="40"/>
      <c r="H747" s="46"/>
    </row>
    <row r="748" spans="1:8" s="2" customFormat="1" ht="16.8" customHeight="1">
      <c r="A748" s="40"/>
      <c r="B748" s="46"/>
      <c r="C748" s="325" t="s">
        <v>2122</v>
      </c>
      <c r="D748" s="40"/>
      <c r="E748" s="40"/>
      <c r="F748" s="40"/>
      <c r="G748" s="40"/>
      <c r="H748" s="46"/>
    </row>
    <row r="749" spans="1:8" s="2" customFormat="1" ht="16.8" customHeight="1">
      <c r="A749" s="40"/>
      <c r="B749" s="46"/>
      <c r="C749" s="323" t="s">
        <v>937</v>
      </c>
      <c r="D749" s="323" t="s">
        <v>938</v>
      </c>
      <c r="E749" s="18" t="s">
        <v>249</v>
      </c>
      <c r="F749" s="324">
        <v>3.6</v>
      </c>
      <c r="G749" s="40"/>
      <c r="H749" s="46"/>
    </row>
    <row r="750" spans="1:8" s="2" customFormat="1" ht="12">
      <c r="A750" s="40"/>
      <c r="B750" s="46"/>
      <c r="C750" s="323" t="s">
        <v>969</v>
      </c>
      <c r="D750" s="323" t="s">
        <v>970</v>
      </c>
      <c r="E750" s="18" t="s">
        <v>303</v>
      </c>
      <c r="F750" s="324">
        <v>24.888</v>
      </c>
      <c r="G750" s="40"/>
      <c r="H750" s="46"/>
    </row>
    <row r="751" spans="1:8" s="2" customFormat="1" ht="16.8" customHeight="1">
      <c r="A751" s="40"/>
      <c r="B751" s="46"/>
      <c r="C751" s="319" t="s">
        <v>1063</v>
      </c>
      <c r="D751" s="320" t="s">
        <v>1</v>
      </c>
      <c r="E751" s="321" t="s">
        <v>1</v>
      </c>
      <c r="F751" s="322">
        <v>3.04</v>
      </c>
      <c r="G751" s="40"/>
      <c r="H751" s="46"/>
    </row>
    <row r="752" spans="1:8" s="2" customFormat="1" ht="16.8" customHeight="1">
      <c r="A752" s="40"/>
      <c r="B752" s="46"/>
      <c r="C752" s="323" t="s">
        <v>1063</v>
      </c>
      <c r="D752" s="323" t="s">
        <v>1090</v>
      </c>
      <c r="E752" s="18" t="s">
        <v>1</v>
      </c>
      <c r="F752" s="324">
        <v>3.04</v>
      </c>
      <c r="G752" s="40"/>
      <c r="H752" s="46"/>
    </row>
    <row r="753" spans="1:8" s="2" customFormat="1" ht="16.8" customHeight="1">
      <c r="A753" s="40"/>
      <c r="B753" s="46"/>
      <c r="C753" s="325" t="s">
        <v>2122</v>
      </c>
      <c r="D753" s="40"/>
      <c r="E753" s="40"/>
      <c r="F753" s="40"/>
      <c r="G753" s="40"/>
      <c r="H753" s="46"/>
    </row>
    <row r="754" spans="1:8" s="2" customFormat="1" ht="16.8" customHeight="1">
      <c r="A754" s="40"/>
      <c r="B754" s="46"/>
      <c r="C754" s="323" t="s">
        <v>937</v>
      </c>
      <c r="D754" s="323" t="s">
        <v>938</v>
      </c>
      <c r="E754" s="18" t="s">
        <v>249</v>
      </c>
      <c r="F754" s="324">
        <v>3.6</v>
      </c>
      <c r="G754" s="40"/>
      <c r="H754" s="46"/>
    </row>
    <row r="755" spans="1:8" s="2" customFormat="1" ht="12">
      <c r="A755" s="40"/>
      <c r="B755" s="46"/>
      <c r="C755" s="323" t="s">
        <v>969</v>
      </c>
      <c r="D755" s="323" t="s">
        <v>970</v>
      </c>
      <c r="E755" s="18" t="s">
        <v>303</v>
      </c>
      <c r="F755" s="324">
        <v>24.888</v>
      </c>
      <c r="G755" s="40"/>
      <c r="H755" s="46"/>
    </row>
    <row r="756" spans="1:8" s="2" customFormat="1" ht="16.8" customHeight="1">
      <c r="A756" s="40"/>
      <c r="B756" s="46"/>
      <c r="C756" s="319" t="s">
        <v>262</v>
      </c>
      <c r="D756" s="320" t="s">
        <v>1</v>
      </c>
      <c r="E756" s="321" t="s">
        <v>1</v>
      </c>
      <c r="F756" s="322">
        <v>51.68</v>
      </c>
      <c r="G756" s="40"/>
      <c r="H756" s="46"/>
    </row>
    <row r="757" spans="1:8" s="2" customFormat="1" ht="16.8" customHeight="1">
      <c r="A757" s="40"/>
      <c r="B757" s="46"/>
      <c r="C757" s="323" t="s">
        <v>262</v>
      </c>
      <c r="D757" s="323" t="s">
        <v>1089</v>
      </c>
      <c r="E757" s="18" t="s">
        <v>1</v>
      </c>
      <c r="F757" s="324">
        <v>51.68</v>
      </c>
      <c r="G757" s="40"/>
      <c r="H757" s="46"/>
    </row>
    <row r="758" spans="1:8" s="2" customFormat="1" ht="16.8" customHeight="1">
      <c r="A758" s="40"/>
      <c r="B758" s="46"/>
      <c r="C758" s="325" t="s">
        <v>2122</v>
      </c>
      <c r="D758" s="40"/>
      <c r="E758" s="40"/>
      <c r="F758" s="40"/>
      <c r="G758" s="40"/>
      <c r="H758" s="46"/>
    </row>
    <row r="759" spans="1:8" s="2" customFormat="1" ht="16.8" customHeight="1">
      <c r="A759" s="40"/>
      <c r="B759" s="46"/>
      <c r="C759" s="323" t="s">
        <v>937</v>
      </c>
      <c r="D759" s="323" t="s">
        <v>938</v>
      </c>
      <c r="E759" s="18" t="s">
        <v>249</v>
      </c>
      <c r="F759" s="324">
        <v>3.6</v>
      </c>
      <c r="G759" s="40"/>
      <c r="H759" s="46"/>
    </row>
    <row r="760" spans="1:8" s="2" customFormat="1" ht="12">
      <c r="A760" s="40"/>
      <c r="B760" s="46"/>
      <c r="C760" s="323" t="s">
        <v>969</v>
      </c>
      <c r="D760" s="323" t="s">
        <v>970</v>
      </c>
      <c r="E760" s="18" t="s">
        <v>303</v>
      </c>
      <c r="F760" s="324">
        <v>24.888</v>
      </c>
      <c r="G760" s="40"/>
      <c r="H760" s="46"/>
    </row>
    <row r="761" spans="1:8" s="2" customFormat="1" ht="16.8" customHeight="1">
      <c r="A761" s="40"/>
      <c r="B761" s="46"/>
      <c r="C761" s="319" t="s">
        <v>145</v>
      </c>
      <c r="D761" s="320" t="s">
        <v>1</v>
      </c>
      <c r="E761" s="321" t="s">
        <v>1</v>
      </c>
      <c r="F761" s="322">
        <v>8.816</v>
      </c>
      <c r="G761" s="40"/>
      <c r="H761" s="46"/>
    </row>
    <row r="762" spans="1:8" s="2" customFormat="1" ht="12">
      <c r="A762" s="40"/>
      <c r="B762" s="46"/>
      <c r="C762" s="323" t="s">
        <v>260</v>
      </c>
      <c r="D762" s="323" t="s">
        <v>1088</v>
      </c>
      <c r="E762" s="18" t="s">
        <v>1</v>
      </c>
      <c r="F762" s="324">
        <v>8.816</v>
      </c>
      <c r="G762" s="40"/>
      <c r="H762" s="46"/>
    </row>
    <row r="763" spans="1:8" s="2" customFormat="1" ht="16.8" customHeight="1">
      <c r="A763" s="40"/>
      <c r="B763" s="46"/>
      <c r="C763" s="323" t="s">
        <v>145</v>
      </c>
      <c r="D763" s="323" t="s">
        <v>253</v>
      </c>
      <c r="E763" s="18" t="s">
        <v>1</v>
      </c>
      <c r="F763" s="324">
        <v>8.816</v>
      </c>
      <c r="G763" s="40"/>
      <c r="H763" s="46"/>
    </row>
    <row r="764" spans="1:8" s="2" customFormat="1" ht="16.8" customHeight="1">
      <c r="A764" s="40"/>
      <c r="B764" s="46"/>
      <c r="C764" s="319" t="s">
        <v>260</v>
      </c>
      <c r="D764" s="320" t="s">
        <v>1</v>
      </c>
      <c r="E764" s="321" t="s">
        <v>1</v>
      </c>
      <c r="F764" s="322">
        <v>8.816</v>
      </c>
      <c r="G764" s="40"/>
      <c r="H764" s="46"/>
    </row>
    <row r="765" spans="1:8" s="2" customFormat="1" ht="12">
      <c r="A765" s="40"/>
      <c r="B765" s="46"/>
      <c r="C765" s="323" t="s">
        <v>260</v>
      </c>
      <c r="D765" s="323" t="s">
        <v>1088</v>
      </c>
      <c r="E765" s="18" t="s">
        <v>1</v>
      </c>
      <c r="F765" s="324">
        <v>8.816</v>
      </c>
      <c r="G765" s="40"/>
      <c r="H765" s="46"/>
    </row>
    <row r="766" spans="1:8" s="2" customFormat="1" ht="16.8" customHeight="1">
      <c r="A766" s="40"/>
      <c r="B766" s="46"/>
      <c r="C766" s="325" t="s">
        <v>2122</v>
      </c>
      <c r="D766" s="40"/>
      <c r="E766" s="40"/>
      <c r="F766" s="40"/>
      <c r="G766" s="40"/>
      <c r="H766" s="46"/>
    </row>
    <row r="767" spans="1:8" s="2" customFormat="1" ht="16.8" customHeight="1">
      <c r="A767" s="40"/>
      <c r="B767" s="46"/>
      <c r="C767" s="323" t="s">
        <v>937</v>
      </c>
      <c r="D767" s="323" t="s">
        <v>938</v>
      </c>
      <c r="E767" s="18" t="s">
        <v>249</v>
      </c>
      <c r="F767" s="324">
        <v>3.6</v>
      </c>
      <c r="G767" s="40"/>
      <c r="H767" s="46"/>
    </row>
    <row r="768" spans="1:8" s="2" customFormat="1" ht="12">
      <c r="A768" s="40"/>
      <c r="B768" s="46"/>
      <c r="C768" s="323" t="s">
        <v>969</v>
      </c>
      <c r="D768" s="323" t="s">
        <v>970</v>
      </c>
      <c r="E768" s="18" t="s">
        <v>303</v>
      </c>
      <c r="F768" s="324">
        <v>24.888</v>
      </c>
      <c r="G768" s="40"/>
      <c r="H768" s="46"/>
    </row>
    <row r="769" spans="1:8" s="2" customFormat="1" ht="16.8" customHeight="1">
      <c r="A769" s="40"/>
      <c r="B769" s="46"/>
      <c r="C769" s="319" t="s">
        <v>395</v>
      </c>
      <c r="D769" s="320" t="s">
        <v>1</v>
      </c>
      <c r="E769" s="321" t="s">
        <v>1</v>
      </c>
      <c r="F769" s="322">
        <v>5.256</v>
      </c>
      <c r="G769" s="40"/>
      <c r="H769" s="46"/>
    </row>
    <row r="770" spans="1:8" s="2" customFormat="1" ht="16.8" customHeight="1">
      <c r="A770" s="40"/>
      <c r="B770" s="46"/>
      <c r="C770" s="323" t="s">
        <v>395</v>
      </c>
      <c r="D770" s="323" t="s">
        <v>1147</v>
      </c>
      <c r="E770" s="18" t="s">
        <v>1</v>
      </c>
      <c r="F770" s="324">
        <v>5.256</v>
      </c>
      <c r="G770" s="40"/>
      <c r="H770" s="46"/>
    </row>
    <row r="771" spans="1:8" s="2" customFormat="1" ht="16.8" customHeight="1">
      <c r="A771" s="40"/>
      <c r="B771" s="46"/>
      <c r="C771" s="319" t="s">
        <v>156</v>
      </c>
      <c r="D771" s="320" t="s">
        <v>1</v>
      </c>
      <c r="E771" s="321" t="s">
        <v>1</v>
      </c>
      <c r="F771" s="322">
        <v>39.6</v>
      </c>
      <c r="G771" s="40"/>
      <c r="H771" s="46"/>
    </row>
    <row r="772" spans="1:8" s="2" customFormat="1" ht="16.8" customHeight="1">
      <c r="A772" s="40"/>
      <c r="B772" s="46"/>
      <c r="C772" s="323" t="s">
        <v>156</v>
      </c>
      <c r="D772" s="323" t="s">
        <v>1099</v>
      </c>
      <c r="E772" s="18" t="s">
        <v>1</v>
      </c>
      <c r="F772" s="324">
        <v>39.6</v>
      </c>
      <c r="G772" s="40"/>
      <c r="H772" s="46"/>
    </row>
    <row r="773" spans="1:8" s="2" customFormat="1" ht="16.8" customHeight="1">
      <c r="A773" s="40"/>
      <c r="B773" s="46"/>
      <c r="C773" s="325" t="s">
        <v>2122</v>
      </c>
      <c r="D773" s="40"/>
      <c r="E773" s="40"/>
      <c r="F773" s="40"/>
      <c r="G773" s="40"/>
      <c r="H773" s="46"/>
    </row>
    <row r="774" spans="1:8" s="2" customFormat="1" ht="16.8" customHeight="1">
      <c r="A774" s="40"/>
      <c r="B774" s="46"/>
      <c r="C774" s="323" t="s">
        <v>965</v>
      </c>
      <c r="D774" s="323" t="s">
        <v>966</v>
      </c>
      <c r="E774" s="18" t="s">
        <v>275</v>
      </c>
      <c r="F774" s="324">
        <v>39.6</v>
      </c>
      <c r="G774" s="40"/>
      <c r="H774" s="46"/>
    </row>
    <row r="775" spans="1:8" s="2" customFormat="1" ht="16.8" customHeight="1">
      <c r="A775" s="40"/>
      <c r="B775" s="46"/>
      <c r="C775" s="323" t="s">
        <v>740</v>
      </c>
      <c r="D775" s="323" t="s">
        <v>741</v>
      </c>
      <c r="E775" s="18" t="s">
        <v>275</v>
      </c>
      <c r="F775" s="324">
        <v>39.6</v>
      </c>
      <c r="G775" s="40"/>
      <c r="H775" s="46"/>
    </row>
    <row r="776" spans="1:8" s="2" customFormat="1" ht="16.8" customHeight="1">
      <c r="A776" s="40"/>
      <c r="B776" s="46"/>
      <c r="C776" s="323" t="s">
        <v>754</v>
      </c>
      <c r="D776" s="323" t="s">
        <v>755</v>
      </c>
      <c r="E776" s="18" t="s">
        <v>275</v>
      </c>
      <c r="F776" s="324">
        <v>39.6</v>
      </c>
      <c r="G776" s="40"/>
      <c r="H776" s="46"/>
    </row>
    <row r="777" spans="1:8" s="2" customFormat="1" ht="16.8" customHeight="1">
      <c r="A777" s="40"/>
      <c r="B777" s="46"/>
      <c r="C777" s="319" t="s">
        <v>179</v>
      </c>
      <c r="D777" s="320" t="s">
        <v>1</v>
      </c>
      <c r="E777" s="321" t="s">
        <v>1</v>
      </c>
      <c r="F777" s="322">
        <v>10.616</v>
      </c>
      <c r="G777" s="40"/>
      <c r="H777" s="46"/>
    </row>
    <row r="778" spans="1:8" s="2" customFormat="1" ht="16.8" customHeight="1">
      <c r="A778" s="40"/>
      <c r="B778" s="46"/>
      <c r="C778" s="323" t="s">
        <v>179</v>
      </c>
      <c r="D778" s="323" t="s">
        <v>1133</v>
      </c>
      <c r="E778" s="18" t="s">
        <v>1</v>
      </c>
      <c r="F778" s="324">
        <v>10.616</v>
      </c>
      <c r="G778" s="40"/>
      <c r="H778" s="46"/>
    </row>
    <row r="779" spans="1:8" s="2" customFormat="1" ht="16.8" customHeight="1">
      <c r="A779" s="40"/>
      <c r="B779" s="46"/>
      <c r="C779" s="325" t="s">
        <v>2122</v>
      </c>
      <c r="D779" s="40"/>
      <c r="E779" s="40"/>
      <c r="F779" s="40"/>
      <c r="G779" s="40"/>
      <c r="H779" s="46"/>
    </row>
    <row r="780" spans="1:8" s="2" customFormat="1" ht="16.8" customHeight="1">
      <c r="A780" s="40"/>
      <c r="B780" s="46"/>
      <c r="C780" s="323" t="s">
        <v>381</v>
      </c>
      <c r="D780" s="323" t="s">
        <v>382</v>
      </c>
      <c r="E780" s="18" t="s">
        <v>303</v>
      </c>
      <c r="F780" s="324">
        <v>10.616</v>
      </c>
      <c r="G780" s="40"/>
      <c r="H780" s="46"/>
    </row>
    <row r="781" spans="1:8" s="2" customFormat="1" ht="16.8" customHeight="1">
      <c r="A781" s="40"/>
      <c r="B781" s="46"/>
      <c r="C781" s="323" t="s">
        <v>386</v>
      </c>
      <c r="D781" s="323" t="s">
        <v>387</v>
      </c>
      <c r="E781" s="18" t="s">
        <v>363</v>
      </c>
      <c r="F781" s="324">
        <v>21.232</v>
      </c>
      <c r="G781" s="40"/>
      <c r="H781" s="46"/>
    </row>
    <row r="782" spans="1:8" s="2" customFormat="1" ht="16.8" customHeight="1">
      <c r="A782" s="40"/>
      <c r="B782" s="46"/>
      <c r="C782" s="319" t="s">
        <v>935</v>
      </c>
      <c r="D782" s="320" t="s">
        <v>1</v>
      </c>
      <c r="E782" s="321" t="s">
        <v>1</v>
      </c>
      <c r="F782" s="322">
        <v>1.6</v>
      </c>
      <c r="G782" s="40"/>
      <c r="H782" s="46"/>
    </row>
    <row r="783" spans="1:8" s="2" customFormat="1" ht="16.8" customHeight="1">
      <c r="A783" s="40"/>
      <c r="B783" s="46"/>
      <c r="C783" s="323" t="s">
        <v>935</v>
      </c>
      <c r="D783" s="323" t="s">
        <v>959</v>
      </c>
      <c r="E783" s="18" t="s">
        <v>1</v>
      </c>
      <c r="F783" s="324">
        <v>1.6</v>
      </c>
      <c r="G783" s="40"/>
      <c r="H783" s="46"/>
    </row>
    <row r="784" spans="1:8" s="2" customFormat="1" ht="16.8" customHeight="1">
      <c r="A784" s="40"/>
      <c r="B784" s="46"/>
      <c r="C784" s="325" t="s">
        <v>2122</v>
      </c>
      <c r="D784" s="40"/>
      <c r="E784" s="40"/>
      <c r="F784" s="40"/>
      <c r="G784" s="40"/>
      <c r="H784" s="46"/>
    </row>
    <row r="785" spans="1:8" s="2" customFormat="1" ht="16.8" customHeight="1">
      <c r="A785" s="40"/>
      <c r="B785" s="46"/>
      <c r="C785" s="323" t="s">
        <v>955</v>
      </c>
      <c r="D785" s="323" t="s">
        <v>956</v>
      </c>
      <c r="E785" s="18" t="s">
        <v>249</v>
      </c>
      <c r="F785" s="324">
        <v>1.6</v>
      </c>
      <c r="G785" s="40"/>
      <c r="H785" s="46"/>
    </row>
    <row r="786" spans="1:8" s="2" customFormat="1" ht="16.8" customHeight="1">
      <c r="A786" s="40"/>
      <c r="B786" s="46"/>
      <c r="C786" s="323" t="s">
        <v>420</v>
      </c>
      <c r="D786" s="323" t="s">
        <v>421</v>
      </c>
      <c r="E786" s="18" t="s">
        <v>249</v>
      </c>
      <c r="F786" s="324">
        <v>65.28</v>
      </c>
      <c r="G786" s="40"/>
      <c r="H786" s="46"/>
    </row>
    <row r="787" spans="1:8" s="2" customFormat="1" ht="16.8" customHeight="1">
      <c r="A787" s="40"/>
      <c r="B787" s="46"/>
      <c r="C787" s="323" t="s">
        <v>852</v>
      </c>
      <c r="D787" s="323" t="s">
        <v>362</v>
      </c>
      <c r="E787" s="18" t="s">
        <v>363</v>
      </c>
      <c r="F787" s="324">
        <v>24.344</v>
      </c>
      <c r="G787" s="40"/>
      <c r="H787" s="46"/>
    </row>
    <row r="788" spans="1:8" s="2" customFormat="1" ht="16.8" customHeight="1">
      <c r="A788" s="40"/>
      <c r="B788" s="46"/>
      <c r="C788" s="319" t="s">
        <v>150</v>
      </c>
      <c r="D788" s="320" t="s">
        <v>1</v>
      </c>
      <c r="E788" s="321" t="s">
        <v>1</v>
      </c>
      <c r="F788" s="322">
        <v>31.84</v>
      </c>
      <c r="G788" s="40"/>
      <c r="H788" s="46"/>
    </row>
    <row r="789" spans="1:8" s="2" customFormat="1" ht="16.8" customHeight="1">
      <c r="A789" s="40"/>
      <c r="B789" s="46"/>
      <c r="C789" s="323" t="s">
        <v>150</v>
      </c>
      <c r="D789" s="323" t="s">
        <v>1093</v>
      </c>
      <c r="E789" s="18" t="s">
        <v>1</v>
      </c>
      <c r="F789" s="324">
        <v>31.84</v>
      </c>
      <c r="G789" s="40"/>
      <c r="H789" s="46"/>
    </row>
    <row r="790" spans="1:8" s="2" customFormat="1" ht="16.8" customHeight="1">
      <c r="A790" s="40"/>
      <c r="B790" s="46"/>
      <c r="C790" s="325" t="s">
        <v>2122</v>
      </c>
      <c r="D790" s="40"/>
      <c r="E790" s="40"/>
      <c r="F790" s="40"/>
      <c r="G790" s="40"/>
      <c r="H790" s="46"/>
    </row>
    <row r="791" spans="1:8" s="2" customFormat="1" ht="12">
      <c r="A791" s="40"/>
      <c r="B791" s="46"/>
      <c r="C791" s="323" t="s">
        <v>247</v>
      </c>
      <c r="D791" s="323" t="s">
        <v>248</v>
      </c>
      <c r="E791" s="18" t="s">
        <v>249</v>
      </c>
      <c r="F791" s="324">
        <v>31.84</v>
      </c>
      <c r="G791" s="40"/>
      <c r="H791" s="46"/>
    </row>
    <row r="792" spans="1:8" s="2" customFormat="1" ht="16.8" customHeight="1">
      <c r="A792" s="40"/>
      <c r="B792" s="46"/>
      <c r="C792" s="323" t="s">
        <v>960</v>
      </c>
      <c r="D792" s="323" t="s">
        <v>961</v>
      </c>
      <c r="E792" s="18" t="s">
        <v>249</v>
      </c>
      <c r="F792" s="324">
        <v>31.84</v>
      </c>
      <c r="G792" s="40"/>
      <c r="H792" s="46"/>
    </row>
    <row r="793" spans="1:8" s="2" customFormat="1" ht="16.8" customHeight="1">
      <c r="A793" s="40"/>
      <c r="B793" s="46"/>
      <c r="C793" s="323" t="s">
        <v>1154</v>
      </c>
      <c r="D793" s="323" t="s">
        <v>1155</v>
      </c>
      <c r="E793" s="18" t="s">
        <v>249</v>
      </c>
      <c r="F793" s="324">
        <v>31.84</v>
      </c>
      <c r="G793" s="40"/>
      <c r="H793" s="46"/>
    </row>
    <row r="794" spans="1:8" s="2" customFormat="1" ht="16.8" customHeight="1">
      <c r="A794" s="40"/>
      <c r="B794" s="46"/>
      <c r="C794" s="323" t="s">
        <v>420</v>
      </c>
      <c r="D794" s="323" t="s">
        <v>421</v>
      </c>
      <c r="E794" s="18" t="s">
        <v>249</v>
      </c>
      <c r="F794" s="324">
        <v>65.28</v>
      </c>
      <c r="G794" s="40"/>
      <c r="H794" s="46"/>
    </row>
    <row r="795" spans="1:8" s="2" customFormat="1" ht="16.8" customHeight="1">
      <c r="A795" s="40"/>
      <c r="B795" s="46"/>
      <c r="C795" s="323" t="s">
        <v>852</v>
      </c>
      <c r="D795" s="323" t="s">
        <v>362</v>
      </c>
      <c r="E795" s="18" t="s">
        <v>363</v>
      </c>
      <c r="F795" s="324">
        <v>24.344</v>
      </c>
      <c r="G795" s="40"/>
      <c r="H795" s="46"/>
    </row>
    <row r="796" spans="1:8" s="2" customFormat="1" ht="16.8" customHeight="1">
      <c r="A796" s="40"/>
      <c r="B796" s="46"/>
      <c r="C796" s="319" t="s">
        <v>152</v>
      </c>
      <c r="D796" s="320" t="s">
        <v>1</v>
      </c>
      <c r="E796" s="321" t="s">
        <v>1</v>
      </c>
      <c r="F796" s="322">
        <v>31.84</v>
      </c>
      <c r="G796" s="40"/>
      <c r="H796" s="46"/>
    </row>
    <row r="797" spans="1:8" s="2" customFormat="1" ht="16.8" customHeight="1">
      <c r="A797" s="40"/>
      <c r="B797" s="46"/>
      <c r="C797" s="323" t="s">
        <v>152</v>
      </c>
      <c r="D797" s="323" t="s">
        <v>150</v>
      </c>
      <c r="E797" s="18" t="s">
        <v>1</v>
      </c>
      <c r="F797" s="324">
        <v>31.84</v>
      </c>
      <c r="G797" s="40"/>
      <c r="H797" s="46"/>
    </row>
    <row r="798" spans="1:8" s="2" customFormat="1" ht="16.8" customHeight="1">
      <c r="A798" s="40"/>
      <c r="B798" s="46"/>
      <c r="C798" s="325" t="s">
        <v>2122</v>
      </c>
      <c r="D798" s="40"/>
      <c r="E798" s="40"/>
      <c r="F798" s="40"/>
      <c r="G798" s="40"/>
      <c r="H798" s="46"/>
    </row>
    <row r="799" spans="1:8" s="2" customFormat="1" ht="16.8" customHeight="1">
      <c r="A799" s="40"/>
      <c r="B799" s="46"/>
      <c r="C799" s="323" t="s">
        <v>960</v>
      </c>
      <c r="D799" s="323" t="s">
        <v>961</v>
      </c>
      <c r="E799" s="18" t="s">
        <v>249</v>
      </c>
      <c r="F799" s="324">
        <v>31.84</v>
      </c>
      <c r="G799" s="40"/>
      <c r="H799" s="46"/>
    </row>
    <row r="800" spans="1:8" s="2" customFormat="1" ht="12">
      <c r="A800" s="40"/>
      <c r="B800" s="46"/>
      <c r="C800" s="323" t="s">
        <v>269</v>
      </c>
      <c r="D800" s="323" t="s">
        <v>270</v>
      </c>
      <c r="E800" s="18" t="s">
        <v>249</v>
      </c>
      <c r="F800" s="324">
        <v>39.8</v>
      </c>
      <c r="G800" s="40"/>
      <c r="H800" s="46"/>
    </row>
    <row r="801" spans="1:8" s="2" customFormat="1" ht="16.8" customHeight="1">
      <c r="A801" s="40"/>
      <c r="B801" s="46"/>
      <c r="C801" s="323" t="s">
        <v>426</v>
      </c>
      <c r="D801" s="323" t="s">
        <v>427</v>
      </c>
      <c r="E801" s="18" t="s">
        <v>249</v>
      </c>
      <c r="F801" s="324">
        <v>31.84</v>
      </c>
      <c r="G801" s="40"/>
      <c r="H801" s="46"/>
    </row>
    <row r="802" spans="1:8" s="2" customFormat="1" ht="16.8" customHeight="1">
      <c r="A802" s="40"/>
      <c r="B802" s="46"/>
      <c r="C802" s="323" t="s">
        <v>431</v>
      </c>
      <c r="D802" s="323" t="s">
        <v>432</v>
      </c>
      <c r="E802" s="18" t="s">
        <v>249</v>
      </c>
      <c r="F802" s="324">
        <v>31.84</v>
      </c>
      <c r="G802" s="40"/>
      <c r="H802" s="46"/>
    </row>
    <row r="803" spans="1:8" s="2" customFormat="1" ht="16.8" customHeight="1">
      <c r="A803" s="40"/>
      <c r="B803" s="46"/>
      <c r="C803" s="323" t="s">
        <v>436</v>
      </c>
      <c r="D803" s="323" t="s">
        <v>437</v>
      </c>
      <c r="E803" s="18" t="s">
        <v>249</v>
      </c>
      <c r="F803" s="324">
        <v>31.84</v>
      </c>
      <c r="G803" s="40"/>
      <c r="H803" s="46"/>
    </row>
    <row r="804" spans="1:8" s="2" customFormat="1" ht="16.8" customHeight="1">
      <c r="A804" s="40"/>
      <c r="B804" s="46"/>
      <c r="C804" s="323" t="s">
        <v>441</v>
      </c>
      <c r="D804" s="323" t="s">
        <v>442</v>
      </c>
      <c r="E804" s="18" t="s">
        <v>249</v>
      </c>
      <c r="F804" s="324">
        <v>71.64</v>
      </c>
      <c r="G804" s="40"/>
      <c r="H804" s="46"/>
    </row>
    <row r="805" spans="1:8" s="2" customFormat="1" ht="12">
      <c r="A805" s="40"/>
      <c r="B805" s="46"/>
      <c r="C805" s="323" t="s">
        <v>847</v>
      </c>
      <c r="D805" s="323" t="s">
        <v>848</v>
      </c>
      <c r="E805" s="18" t="s">
        <v>363</v>
      </c>
      <c r="F805" s="324">
        <v>18.905</v>
      </c>
      <c r="G805" s="40"/>
      <c r="H805" s="46"/>
    </row>
    <row r="806" spans="1:8" s="2" customFormat="1" ht="16.8" customHeight="1">
      <c r="A806" s="40"/>
      <c r="B806" s="46"/>
      <c r="C806" s="319" t="s">
        <v>154</v>
      </c>
      <c r="D806" s="320" t="s">
        <v>1</v>
      </c>
      <c r="E806" s="321" t="s">
        <v>1</v>
      </c>
      <c r="F806" s="322">
        <v>39.8</v>
      </c>
      <c r="G806" s="40"/>
      <c r="H806" s="46"/>
    </row>
    <row r="807" spans="1:8" s="2" customFormat="1" ht="12">
      <c r="A807" s="40"/>
      <c r="B807" s="46"/>
      <c r="C807" s="323" t="s">
        <v>154</v>
      </c>
      <c r="D807" s="323" t="s">
        <v>1097</v>
      </c>
      <c r="E807" s="18" t="s">
        <v>1</v>
      </c>
      <c r="F807" s="324">
        <v>39.8</v>
      </c>
      <c r="G807" s="40"/>
      <c r="H807" s="46"/>
    </row>
    <row r="808" spans="1:8" s="2" customFormat="1" ht="16.8" customHeight="1">
      <c r="A808" s="40"/>
      <c r="B808" s="46"/>
      <c r="C808" s="325" t="s">
        <v>2122</v>
      </c>
      <c r="D808" s="40"/>
      <c r="E808" s="40"/>
      <c r="F808" s="40"/>
      <c r="G808" s="40"/>
      <c r="H808" s="46"/>
    </row>
    <row r="809" spans="1:8" s="2" customFormat="1" ht="12">
      <c r="A809" s="40"/>
      <c r="B809" s="46"/>
      <c r="C809" s="323" t="s">
        <v>269</v>
      </c>
      <c r="D809" s="323" t="s">
        <v>270</v>
      </c>
      <c r="E809" s="18" t="s">
        <v>249</v>
      </c>
      <c r="F809" s="324">
        <v>39.8</v>
      </c>
      <c r="G809" s="40"/>
      <c r="H809" s="46"/>
    </row>
    <row r="810" spans="1:8" s="2" customFormat="1" ht="16.8" customHeight="1">
      <c r="A810" s="40"/>
      <c r="B810" s="46"/>
      <c r="C810" s="323" t="s">
        <v>441</v>
      </c>
      <c r="D810" s="323" t="s">
        <v>442</v>
      </c>
      <c r="E810" s="18" t="s">
        <v>249</v>
      </c>
      <c r="F810" s="324">
        <v>71.64</v>
      </c>
      <c r="G810" s="40"/>
      <c r="H810" s="46"/>
    </row>
    <row r="811" spans="1:8" s="2" customFormat="1" ht="12">
      <c r="A811" s="40"/>
      <c r="B811" s="46"/>
      <c r="C811" s="323" t="s">
        <v>847</v>
      </c>
      <c r="D811" s="323" t="s">
        <v>848</v>
      </c>
      <c r="E811" s="18" t="s">
        <v>363</v>
      </c>
      <c r="F811" s="324">
        <v>18.905</v>
      </c>
      <c r="G811" s="40"/>
      <c r="H811" s="46"/>
    </row>
    <row r="812" spans="1:8" s="2" customFormat="1" ht="16.8" customHeight="1">
      <c r="A812" s="40"/>
      <c r="B812" s="46"/>
      <c r="C812" s="319" t="s">
        <v>176</v>
      </c>
      <c r="D812" s="320" t="s">
        <v>1</v>
      </c>
      <c r="E812" s="321" t="s">
        <v>1</v>
      </c>
      <c r="F812" s="322">
        <v>47.856</v>
      </c>
      <c r="G812" s="40"/>
      <c r="H812" s="46"/>
    </row>
    <row r="813" spans="1:8" s="2" customFormat="1" ht="16.8" customHeight="1">
      <c r="A813" s="40"/>
      <c r="B813" s="46"/>
      <c r="C813" s="323" t="s">
        <v>176</v>
      </c>
      <c r="D813" s="323" t="s">
        <v>365</v>
      </c>
      <c r="E813" s="18" t="s">
        <v>1</v>
      </c>
      <c r="F813" s="324">
        <v>47.856</v>
      </c>
      <c r="G813" s="40"/>
      <c r="H813" s="46"/>
    </row>
    <row r="814" spans="1:8" s="2" customFormat="1" ht="16.8" customHeight="1">
      <c r="A814" s="40"/>
      <c r="B814" s="46"/>
      <c r="C814" s="325" t="s">
        <v>2122</v>
      </c>
      <c r="D814" s="40"/>
      <c r="E814" s="40"/>
      <c r="F814" s="40"/>
      <c r="G814" s="40"/>
      <c r="H814" s="46"/>
    </row>
    <row r="815" spans="1:8" s="2" customFormat="1" ht="16.8" customHeight="1">
      <c r="A815" s="40"/>
      <c r="B815" s="46"/>
      <c r="C815" s="323" t="s">
        <v>361</v>
      </c>
      <c r="D815" s="323" t="s">
        <v>362</v>
      </c>
      <c r="E815" s="18" t="s">
        <v>363</v>
      </c>
      <c r="F815" s="324">
        <v>95.712</v>
      </c>
      <c r="G815" s="40"/>
      <c r="H815" s="46"/>
    </row>
    <row r="816" spans="1:8" s="2" customFormat="1" ht="16.8" customHeight="1">
      <c r="A816" s="40"/>
      <c r="B816" s="46"/>
      <c r="C816" s="319" t="s">
        <v>174</v>
      </c>
      <c r="D816" s="320" t="s">
        <v>1</v>
      </c>
      <c r="E816" s="321" t="s">
        <v>1</v>
      </c>
      <c r="F816" s="322">
        <v>23.928</v>
      </c>
      <c r="G816" s="40"/>
      <c r="H816" s="46"/>
    </row>
    <row r="817" spans="1:8" s="2" customFormat="1" ht="16.8" customHeight="1">
      <c r="A817" s="40"/>
      <c r="B817" s="46"/>
      <c r="C817" s="323" t="s">
        <v>174</v>
      </c>
      <c r="D817" s="323" t="s">
        <v>345</v>
      </c>
      <c r="E817" s="18" t="s">
        <v>1</v>
      </c>
      <c r="F817" s="324">
        <v>23.928</v>
      </c>
      <c r="G817" s="40"/>
      <c r="H817" s="46"/>
    </row>
    <row r="818" spans="1:8" s="2" customFormat="1" ht="16.8" customHeight="1">
      <c r="A818" s="40"/>
      <c r="B818" s="46"/>
      <c r="C818" s="325" t="s">
        <v>2122</v>
      </c>
      <c r="D818" s="40"/>
      <c r="E818" s="40"/>
      <c r="F818" s="40"/>
      <c r="G818" s="40"/>
      <c r="H818" s="46"/>
    </row>
    <row r="819" spans="1:8" s="2" customFormat="1" ht="12">
      <c r="A819" s="40"/>
      <c r="B819" s="46"/>
      <c r="C819" s="323" t="s">
        <v>338</v>
      </c>
      <c r="D819" s="323" t="s">
        <v>339</v>
      </c>
      <c r="E819" s="18" t="s">
        <v>303</v>
      </c>
      <c r="F819" s="324">
        <v>23.928</v>
      </c>
      <c r="G819" s="40"/>
      <c r="H819" s="46"/>
    </row>
    <row r="820" spans="1:8" s="2" customFormat="1" ht="12">
      <c r="A820" s="40"/>
      <c r="B820" s="46"/>
      <c r="C820" s="323" t="s">
        <v>346</v>
      </c>
      <c r="D820" s="323" t="s">
        <v>347</v>
      </c>
      <c r="E820" s="18" t="s">
        <v>303</v>
      </c>
      <c r="F820" s="324">
        <v>526.416</v>
      </c>
      <c r="G820" s="40"/>
      <c r="H820" s="46"/>
    </row>
    <row r="821" spans="1:8" s="2" customFormat="1" ht="16.8" customHeight="1">
      <c r="A821" s="40"/>
      <c r="B821" s="46"/>
      <c r="C821" s="323" t="s">
        <v>361</v>
      </c>
      <c r="D821" s="323" t="s">
        <v>362</v>
      </c>
      <c r="E821" s="18" t="s">
        <v>363</v>
      </c>
      <c r="F821" s="324">
        <v>95.712</v>
      </c>
      <c r="G821" s="40"/>
      <c r="H821" s="46"/>
    </row>
    <row r="822" spans="1:8" s="2" customFormat="1" ht="16.8" customHeight="1">
      <c r="A822" s="40"/>
      <c r="B822" s="46"/>
      <c r="C822" s="319" t="s">
        <v>175</v>
      </c>
      <c r="D822" s="320" t="s">
        <v>1</v>
      </c>
      <c r="E822" s="321" t="s">
        <v>1</v>
      </c>
      <c r="F822" s="322">
        <v>23.928</v>
      </c>
      <c r="G822" s="40"/>
      <c r="H822" s="46"/>
    </row>
    <row r="823" spans="1:8" s="2" customFormat="1" ht="16.8" customHeight="1">
      <c r="A823" s="40"/>
      <c r="B823" s="46"/>
      <c r="C823" s="323" t="s">
        <v>1</v>
      </c>
      <c r="D823" s="323" t="s">
        <v>341</v>
      </c>
      <c r="E823" s="18" t="s">
        <v>1</v>
      </c>
      <c r="F823" s="324">
        <v>0</v>
      </c>
      <c r="G823" s="40"/>
      <c r="H823" s="46"/>
    </row>
    <row r="824" spans="1:8" s="2" customFormat="1" ht="16.8" customHeight="1">
      <c r="A824" s="40"/>
      <c r="B824" s="46"/>
      <c r="C824" s="323" t="s">
        <v>175</v>
      </c>
      <c r="D824" s="323" t="s">
        <v>355</v>
      </c>
      <c r="E824" s="18" t="s">
        <v>1</v>
      </c>
      <c r="F824" s="324">
        <v>23.928</v>
      </c>
      <c r="G824" s="40"/>
      <c r="H824" s="46"/>
    </row>
    <row r="825" spans="1:8" s="2" customFormat="1" ht="16.8" customHeight="1">
      <c r="A825" s="40"/>
      <c r="B825" s="46"/>
      <c r="C825" s="325" t="s">
        <v>2122</v>
      </c>
      <c r="D825" s="40"/>
      <c r="E825" s="40"/>
      <c r="F825" s="40"/>
      <c r="G825" s="40"/>
      <c r="H825" s="46"/>
    </row>
    <row r="826" spans="1:8" s="2" customFormat="1" ht="12">
      <c r="A826" s="40"/>
      <c r="B826" s="46"/>
      <c r="C826" s="323" t="s">
        <v>352</v>
      </c>
      <c r="D826" s="323" t="s">
        <v>353</v>
      </c>
      <c r="E826" s="18" t="s">
        <v>303</v>
      </c>
      <c r="F826" s="324">
        <v>23.928</v>
      </c>
      <c r="G826" s="40"/>
      <c r="H826" s="46"/>
    </row>
    <row r="827" spans="1:8" s="2" customFormat="1" ht="12">
      <c r="A827" s="40"/>
      <c r="B827" s="46"/>
      <c r="C827" s="323" t="s">
        <v>357</v>
      </c>
      <c r="D827" s="323" t="s">
        <v>358</v>
      </c>
      <c r="E827" s="18" t="s">
        <v>303</v>
      </c>
      <c r="F827" s="324">
        <v>526.416</v>
      </c>
      <c r="G827" s="40"/>
      <c r="H827" s="46"/>
    </row>
    <row r="828" spans="1:8" s="2" customFormat="1" ht="16.8" customHeight="1">
      <c r="A828" s="40"/>
      <c r="B828" s="46"/>
      <c r="C828" s="323" t="s">
        <v>361</v>
      </c>
      <c r="D828" s="323" t="s">
        <v>362</v>
      </c>
      <c r="E828" s="18" t="s">
        <v>363</v>
      </c>
      <c r="F828" s="324">
        <v>95.712</v>
      </c>
      <c r="G828" s="40"/>
      <c r="H828" s="46"/>
    </row>
    <row r="829" spans="1:8" s="2" customFormat="1" ht="16.8" customHeight="1">
      <c r="A829" s="40"/>
      <c r="B829" s="46"/>
      <c r="C829" s="319" t="s">
        <v>1065</v>
      </c>
      <c r="D829" s="320" t="s">
        <v>1</v>
      </c>
      <c r="E829" s="321" t="s">
        <v>1</v>
      </c>
      <c r="F829" s="322">
        <v>7.6</v>
      </c>
      <c r="G829" s="40"/>
      <c r="H829" s="46"/>
    </row>
    <row r="830" spans="1:8" s="2" customFormat="1" ht="16.8" customHeight="1">
      <c r="A830" s="40"/>
      <c r="B830" s="46"/>
      <c r="C830" s="323" t="s">
        <v>1064</v>
      </c>
      <c r="D830" s="323" t="s">
        <v>1103</v>
      </c>
      <c r="E830" s="18" t="s">
        <v>1</v>
      </c>
      <c r="F830" s="324">
        <v>1.6</v>
      </c>
      <c r="G830" s="40"/>
      <c r="H830" s="46"/>
    </row>
    <row r="831" spans="1:8" s="2" customFormat="1" ht="16.8" customHeight="1">
      <c r="A831" s="40"/>
      <c r="B831" s="46"/>
      <c r="C831" s="323" t="s">
        <v>1104</v>
      </c>
      <c r="D831" s="323" t="s">
        <v>1105</v>
      </c>
      <c r="E831" s="18" t="s">
        <v>1</v>
      </c>
      <c r="F831" s="324">
        <v>6</v>
      </c>
      <c r="G831" s="40"/>
      <c r="H831" s="46"/>
    </row>
    <row r="832" spans="1:8" s="2" customFormat="1" ht="16.8" customHeight="1">
      <c r="A832" s="40"/>
      <c r="B832" s="46"/>
      <c r="C832" s="323" t="s">
        <v>1065</v>
      </c>
      <c r="D832" s="323" t="s">
        <v>320</v>
      </c>
      <c r="E832" s="18" t="s">
        <v>1</v>
      </c>
      <c r="F832" s="324">
        <v>7.6</v>
      </c>
      <c r="G832" s="40"/>
      <c r="H832" s="46"/>
    </row>
    <row r="833" spans="1:8" s="2" customFormat="1" ht="16.8" customHeight="1">
      <c r="A833" s="40"/>
      <c r="B833" s="46"/>
      <c r="C833" s="325" t="s">
        <v>2122</v>
      </c>
      <c r="D833" s="40"/>
      <c r="E833" s="40"/>
      <c r="F833" s="40"/>
      <c r="G833" s="40"/>
      <c r="H833" s="46"/>
    </row>
    <row r="834" spans="1:8" s="2" customFormat="1" ht="16.8" customHeight="1">
      <c r="A834" s="40"/>
      <c r="B834" s="46"/>
      <c r="C834" s="323" t="s">
        <v>1100</v>
      </c>
      <c r="D834" s="323" t="s">
        <v>1101</v>
      </c>
      <c r="E834" s="18" t="s">
        <v>249</v>
      </c>
      <c r="F834" s="324">
        <v>7.6</v>
      </c>
      <c r="G834" s="40"/>
      <c r="H834" s="46"/>
    </row>
    <row r="835" spans="1:8" s="2" customFormat="1" ht="16.8" customHeight="1">
      <c r="A835" s="40"/>
      <c r="B835" s="46"/>
      <c r="C835" s="323" t="s">
        <v>1135</v>
      </c>
      <c r="D835" s="323" t="s">
        <v>1136</v>
      </c>
      <c r="E835" s="18" t="s">
        <v>249</v>
      </c>
      <c r="F835" s="324">
        <v>7.6</v>
      </c>
      <c r="G835" s="40"/>
      <c r="H835" s="46"/>
    </row>
    <row r="836" spans="1:8" s="2" customFormat="1" ht="16.8" customHeight="1">
      <c r="A836" s="40"/>
      <c r="B836" s="46"/>
      <c r="C836" s="323" t="s">
        <v>1138</v>
      </c>
      <c r="D836" s="323" t="s">
        <v>1139</v>
      </c>
      <c r="E836" s="18" t="s">
        <v>249</v>
      </c>
      <c r="F836" s="324">
        <v>7.6</v>
      </c>
      <c r="G836" s="40"/>
      <c r="H836" s="46"/>
    </row>
    <row r="837" spans="1:8" s="2" customFormat="1" ht="16.8" customHeight="1">
      <c r="A837" s="40"/>
      <c r="B837" s="46"/>
      <c r="C837" s="323" t="s">
        <v>1141</v>
      </c>
      <c r="D837" s="323" t="s">
        <v>1142</v>
      </c>
      <c r="E837" s="18" t="s">
        <v>1143</v>
      </c>
      <c r="F837" s="324">
        <v>0.114</v>
      </c>
      <c r="G837" s="40"/>
      <c r="H837" s="46"/>
    </row>
    <row r="838" spans="1:8" s="2" customFormat="1" ht="16.8" customHeight="1">
      <c r="A838" s="40"/>
      <c r="B838" s="46"/>
      <c r="C838" s="319" t="s">
        <v>1064</v>
      </c>
      <c r="D838" s="320" t="s">
        <v>1</v>
      </c>
      <c r="E838" s="321" t="s">
        <v>1</v>
      </c>
      <c r="F838" s="322">
        <v>1.6</v>
      </c>
      <c r="G838" s="40"/>
      <c r="H838" s="46"/>
    </row>
    <row r="839" spans="1:8" s="2" customFormat="1" ht="16.8" customHeight="1">
      <c r="A839" s="40"/>
      <c r="B839" s="46"/>
      <c r="C839" s="323" t="s">
        <v>1064</v>
      </c>
      <c r="D839" s="323" t="s">
        <v>1103</v>
      </c>
      <c r="E839" s="18" t="s">
        <v>1</v>
      </c>
      <c r="F839" s="324">
        <v>1.6</v>
      </c>
      <c r="G839" s="40"/>
      <c r="H839" s="46"/>
    </row>
    <row r="840" spans="1:8" s="2" customFormat="1" ht="16.8" customHeight="1">
      <c r="A840" s="40"/>
      <c r="B840" s="46"/>
      <c r="C840" s="325" t="s">
        <v>2122</v>
      </c>
      <c r="D840" s="40"/>
      <c r="E840" s="40"/>
      <c r="F840" s="40"/>
      <c r="G840" s="40"/>
      <c r="H840" s="46"/>
    </row>
    <row r="841" spans="1:8" s="2" customFormat="1" ht="16.8" customHeight="1">
      <c r="A841" s="40"/>
      <c r="B841" s="46"/>
      <c r="C841" s="323" t="s">
        <v>1100</v>
      </c>
      <c r="D841" s="323" t="s">
        <v>1101</v>
      </c>
      <c r="E841" s="18" t="s">
        <v>249</v>
      </c>
      <c r="F841" s="324">
        <v>7.6</v>
      </c>
      <c r="G841" s="40"/>
      <c r="H841" s="46"/>
    </row>
    <row r="842" spans="1:8" s="2" customFormat="1" ht="16.8" customHeight="1">
      <c r="A842" s="40"/>
      <c r="B842" s="46"/>
      <c r="C842" s="319" t="s">
        <v>1104</v>
      </c>
      <c r="D842" s="320" t="s">
        <v>1</v>
      </c>
      <c r="E842" s="321" t="s">
        <v>1</v>
      </c>
      <c r="F842" s="322">
        <v>6</v>
      </c>
      <c r="G842" s="40"/>
      <c r="H842" s="46"/>
    </row>
    <row r="843" spans="1:8" s="2" customFormat="1" ht="16.8" customHeight="1">
      <c r="A843" s="40"/>
      <c r="B843" s="46"/>
      <c r="C843" s="323" t="s">
        <v>1104</v>
      </c>
      <c r="D843" s="323" t="s">
        <v>1105</v>
      </c>
      <c r="E843" s="18" t="s">
        <v>1</v>
      </c>
      <c r="F843" s="324">
        <v>6</v>
      </c>
      <c r="G843" s="40"/>
      <c r="H843" s="46"/>
    </row>
    <row r="844" spans="1:8" s="2" customFormat="1" ht="16.8" customHeight="1">
      <c r="A844" s="40"/>
      <c r="B844" s="46"/>
      <c r="C844" s="319" t="s">
        <v>169</v>
      </c>
      <c r="D844" s="320" t="s">
        <v>1</v>
      </c>
      <c r="E844" s="321" t="s">
        <v>1</v>
      </c>
      <c r="F844" s="322">
        <v>166.44</v>
      </c>
      <c r="G844" s="40"/>
      <c r="H844" s="46"/>
    </row>
    <row r="845" spans="1:8" s="2" customFormat="1" ht="16.8" customHeight="1">
      <c r="A845" s="40"/>
      <c r="B845" s="46"/>
      <c r="C845" s="323" t="s">
        <v>169</v>
      </c>
      <c r="D845" s="323" t="s">
        <v>1120</v>
      </c>
      <c r="E845" s="18" t="s">
        <v>1</v>
      </c>
      <c r="F845" s="324">
        <v>166.44</v>
      </c>
      <c r="G845" s="40"/>
      <c r="H845" s="46"/>
    </row>
    <row r="846" spans="1:8" s="2" customFormat="1" ht="16.8" customHeight="1">
      <c r="A846" s="40"/>
      <c r="B846" s="46"/>
      <c r="C846" s="325" t="s">
        <v>2122</v>
      </c>
      <c r="D846" s="40"/>
      <c r="E846" s="40"/>
      <c r="F846" s="40"/>
      <c r="G846" s="40"/>
      <c r="H846" s="46"/>
    </row>
    <row r="847" spans="1:8" s="2" customFormat="1" ht="16.8" customHeight="1">
      <c r="A847" s="40"/>
      <c r="B847" s="46"/>
      <c r="C847" s="323" t="s">
        <v>330</v>
      </c>
      <c r="D847" s="323" t="s">
        <v>331</v>
      </c>
      <c r="E847" s="18" t="s">
        <v>249</v>
      </c>
      <c r="F847" s="324">
        <v>166.44</v>
      </c>
      <c r="G847" s="40"/>
      <c r="H847" s="46"/>
    </row>
    <row r="848" spans="1:8" s="2" customFormat="1" ht="16.8" customHeight="1">
      <c r="A848" s="40"/>
      <c r="B848" s="46"/>
      <c r="C848" s="323" t="s">
        <v>335</v>
      </c>
      <c r="D848" s="323" t="s">
        <v>336</v>
      </c>
      <c r="E848" s="18" t="s">
        <v>249</v>
      </c>
      <c r="F848" s="324">
        <v>166.44</v>
      </c>
      <c r="G848" s="40"/>
      <c r="H848" s="46"/>
    </row>
    <row r="849" spans="1:8" s="2" customFormat="1" ht="16.8" customHeight="1">
      <c r="A849" s="40"/>
      <c r="B849" s="46"/>
      <c r="C849" s="319" t="s">
        <v>423</v>
      </c>
      <c r="D849" s="320" t="s">
        <v>1</v>
      </c>
      <c r="E849" s="321" t="s">
        <v>1</v>
      </c>
      <c r="F849" s="322">
        <v>65.28</v>
      </c>
      <c r="G849" s="40"/>
      <c r="H849" s="46"/>
    </row>
    <row r="850" spans="1:8" s="2" customFormat="1" ht="16.8" customHeight="1">
      <c r="A850" s="40"/>
      <c r="B850" s="46"/>
      <c r="C850" s="323" t="s">
        <v>423</v>
      </c>
      <c r="D850" s="323" t="s">
        <v>1158</v>
      </c>
      <c r="E850" s="18" t="s">
        <v>1</v>
      </c>
      <c r="F850" s="324">
        <v>65.28</v>
      </c>
      <c r="G850" s="40"/>
      <c r="H850" s="46"/>
    </row>
    <row r="851" spans="1:8" s="2" customFormat="1" ht="16.8" customHeight="1">
      <c r="A851" s="40"/>
      <c r="B851" s="46"/>
      <c r="C851" s="319" t="s">
        <v>417</v>
      </c>
      <c r="D851" s="320" t="s">
        <v>1</v>
      </c>
      <c r="E851" s="321" t="s">
        <v>1</v>
      </c>
      <c r="F851" s="322">
        <v>31.84</v>
      </c>
      <c r="G851" s="40"/>
      <c r="H851" s="46"/>
    </row>
    <row r="852" spans="1:8" s="2" customFormat="1" ht="16.8" customHeight="1">
      <c r="A852" s="40"/>
      <c r="B852" s="46"/>
      <c r="C852" s="323" t="s">
        <v>417</v>
      </c>
      <c r="D852" s="323" t="s">
        <v>418</v>
      </c>
      <c r="E852" s="18" t="s">
        <v>1</v>
      </c>
      <c r="F852" s="324">
        <v>31.84</v>
      </c>
      <c r="G852" s="40"/>
      <c r="H852" s="46"/>
    </row>
    <row r="853" spans="1:8" s="2" customFormat="1" ht="16.8" customHeight="1">
      <c r="A853" s="40"/>
      <c r="B853" s="46"/>
      <c r="C853" s="319" t="s">
        <v>1000</v>
      </c>
      <c r="D853" s="320" t="s">
        <v>1</v>
      </c>
      <c r="E853" s="321" t="s">
        <v>1</v>
      </c>
      <c r="F853" s="322">
        <v>31.84</v>
      </c>
      <c r="G853" s="40"/>
      <c r="H853" s="46"/>
    </row>
    <row r="854" spans="1:8" s="2" customFormat="1" ht="16.8" customHeight="1">
      <c r="A854" s="40"/>
      <c r="B854" s="46"/>
      <c r="C854" s="323" t="s">
        <v>1000</v>
      </c>
      <c r="D854" s="323" t="s">
        <v>418</v>
      </c>
      <c r="E854" s="18" t="s">
        <v>1</v>
      </c>
      <c r="F854" s="324">
        <v>31.84</v>
      </c>
      <c r="G854" s="40"/>
      <c r="H854" s="46"/>
    </row>
    <row r="855" spans="1:8" s="2" customFormat="1" ht="16.8" customHeight="1">
      <c r="A855" s="40"/>
      <c r="B855" s="46"/>
      <c r="C855" s="319" t="s">
        <v>439</v>
      </c>
      <c r="D855" s="320" t="s">
        <v>1</v>
      </c>
      <c r="E855" s="321" t="s">
        <v>1</v>
      </c>
      <c r="F855" s="322">
        <v>31.84</v>
      </c>
      <c r="G855" s="40"/>
      <c r="H855" s="46"/>
    </row>
    <row r="856" spans="1:8" s="2" customFormat="1" ht="16.8" customHeight="1">
      <c r="A856" s="40"/>
      <c r="B856" s="46"/>
      <c r="C856" s="323" t="s">
        <v>439</v>
      </c>
      <c r="D856" s="323" t="s">
        <v>152</v>
      </c>
      <c r="E856" s="18" t="s">
        <v>1</v>
      </c>
      <c r="F856" s="324">
        <v>31.84</v>
      </c>
      <c r="G856" s="40"/>
      <c r="H856" s="46"/>
    </row>
    <row r="857" spans="1:8" s="2" customFormat="1" ht="16.8" customHeight="1">
      <c r="A857" s="40"/>
      <c r="B857" s="46"/>
      <c r="C857" s="319" t="s">
        <v>181</v>
      </c>
      <c r="D857" s="320" t="s">
        <v>1</v>
      </c>
      <c r="E857" s="321" t="s">
        <v>1</v>
      </c>
      <c r="F857" s="322">
        <v>71.64</v>
      </c>
      <c r="G857" s="40"/>
      <c r="H857" s="46"/>
    </row>
    <row r="858" spans="1:8" s="2" customFormat="1" ht="16.8" customHeight="1">
      <c r="A858" s="40"/>
      <c r="B858" s="46"/>
      <c r="C858" s="323" t="s">
        <v>181</v>
      </c>
      <c r="D858" s="323" t="s">
        <v>444</v>
      </c>
      <c r="E858" s="18" t="s">
        <v>1</v>
      </c>
      <c r="F858" s="324">
        <v>71.64</v>
      </c>
      <c r="G858" s="40"/>
      <c r="H858" s="46"/>
    </row>
    <row r="859" spans="1:8" s="2" customFormat="1" ht="16.8" customHeight="1">
      <c r="A859" s="40"/>
      <c r="B859" s="46"/>
      <c r="C859" s="325" t="s">
        <v>2122</v>
      </c>
      <c r="D859" s="40"/>
      <c r="E859" s="40"/>
      <c r="F859" s="40"/>
      <c r="G859" s="40"/>
      <c r="H859" s="46"/>
    </row>
    <row r="860" spans="1:8" s="2" customFormat="1" ht="16.8" customHeight="1">
      <c r="A860" s="40"/>
      <c r="B860" s="46"/>
      <c r="C860" s="323" t="s">
        <v>441</v>
      </c>
      <c r="D860" s="323" t="s">
        <v>442</v>
      </c>
      <c r="E860" s="18" t="s">
        <v>249</v>
      </c>
      <c r="F860" s="324">
        <v>71.64</v>
      </c>
      <c r="G860" s="40"/>
      <c r="H860" s="46"/>
    </row>
    <row r="861" spans="1:8" s="2" customFormat="1" ht="12">
      <c r="A861" s="40"/>
      <c r="B861" s="46"/>
      <c r="C861" s="323" t="s">
        <v>446</v>
      </c>
      <c r="D861" s="323" t="s">
        <v>447</v>
      </c>
      <c r="E861" s="18" t="s">
        <v>249</v>
      </c>
      <c r="F861" s="324">
        <v>71.64</v>
      </c>
      <c r="G861" s="40"/>
      <c r="H861" s="46"/>
    </row>
    <row r="862" spans="1:8" s="2" customFormat="1" ht="16.8" customHeight="1">
      <c r="A862" s="40"/>
      <c r="B862" s="46"/>
      <c r="C862" s="319" t="s">
        <v>1044</v>
      </c>
      <c r="D862" s="320" t="s">
        <v>1</v>
      </c>
      <c r="E862" s="321" t="s">
        <v>1</v>
      </c>
      <c r="F862" s="322">
        <v>1.9</v>
      </c>
      <c r="G862" s="40"/>
      <c r="H862" s="46"/>
    </row>
    <row r="863" spans="1:8" s="2" customFormat="1" ht="16.8" customHeight="1">
      <c r="A863" s="40"/>
      <c r="B863" s="46"/>
      <c r="C863" s="323" t="s">
        <v>1044</v>
      </c>
      <c r="D863" s="323" t="s">
        <v>1083</v>
      </c>
      <c r="E863" s="18" t="s">
        <v>1</v>
      </c>
      <c r="F863" s="324">
        <v>1.9</v>
      </c>
      <c r="G863" s="40"/>
      <c r="H863" s="46"/>
    </row>
    <row r="864" spans="1:8" s="2" customFormat="1" ht="16.8" customHeight="1">
      <c r="A864" s="40"/>
      <c r="B864" s="46"/>
      <c r="C864" s="325" t="s">
        <v>2122</v>
      </c>
      <c r="D864" s="40"/>
      <c r="E864" s="40"/>
      <c r="F864" s="40"/>
      <c r="G864" s="40"/>
      <c r="H864" s="46"/>
    </row>
    <row r="865" spans="1:8" s="2" customFormat="1" ht="16.8" customHeight="1">
      <c r="A865" s="40"/>
      <c r="B865" s="46"/>
      <c r="C865" s="323" t="s">
        <v>937</v>
      </c>
      <c r="D865" s="323" t="s">
        <v>938</v>
      </c>
      <c r="E865" s="18" t="s">
        <v>249</v>
      </c>
      <c r="F865" s="324">
        <v>3.6</v>
      </c>
      <c r="G865" s="40"/>
      <c r="H865" s="46"/>
    </row>
    <row r="866" spans="1:8" s="2" customFormat="1" ht="12">
      <c r="A866" s="40"/>
      <c r="B866" s="46"/>
      <c r="C866" s="323" t="s">
        <v>969</v>
      </c>
      <c r="D866" s="323" t="s">
        <v>970</v>
      </c>
      <c r="E866" s="18" t="s">
        <v>303</v>
      </c>
      <c r="F866" s="324">
        <v>24.888</v>
      </c>
      <c r="G866" s="40"/>
      <c r="H866" s="46"/>
    </row>
    <row r="867" spans="1:8" s="2" customFormat="1" ht="16.8" customHeight="1">
      <c r="A867" s="40"/>
      <c r="B867" s="46"/>
      <c r="C867" s="323" t="s">
        <v>322</v>
      </c>
      <c r="D867" s="323" t="s">
        <v>323</v>
      </c>
      <c r="E867" s="18" t="s">
        <v>303</v>
      </c>
      <c r="F867" s="324">
        <v>6.326</v>
      </c>
      <c r="G867" s="40"/>
      <c r="H867" s="46"/>
    </row>
    <row r="868" spans="1:8" s="2" customFormat="1" ht="16.8" customHeight="1">
      <c r="A868" s="40"/>
      <c r="B868" s="46"/>
      <c r="C868" s="323" t="s">
        <v>330</v>
      </c>
      <c r="D868" s="323" t="s">
        <v>331</v>
      </c>
      <c r="E868" s="18" t="s">
        <v>249</v>
      </c>
      <c r="F868" s="324">
        <v>166.44</v>
      </c>
      <c r="G868" s="40"/>
      <c r="H868" s="46"/>
    </row>
    <row r="869" spans="1:8" s="2" customFormat="1" ht="16.8" customHeight="1">
      <c r="A869" s="40"/>
      <c r="B869" s="46"/>
      <c r="C869" s="319" t="s">
        <v>202</v>
      </c>
      <c r="D869" s="320" t="s">
        <v>1</v>
      </c>
      <c r="E869" s="321" t="s">
        <v>1</v>
      </c>
      <c r="F869" s="322">
        <v>4.353</v>
      </c>
      <c r="G869" s="40"/>
      <c r="H869" s="46"/>
    </row>
    <row r="870" spans="1:8" s="2" customFormat="1" ht="16.8" customHeight="1">
      <c r="A870" s="40"/>
      <c r="B870" s="46"/>
      <c r="C870" s="323" t="s">
        <v>202</v>
      </c>
      <c r="D870" s="323" t="s">
        <v>1264</v>
      </c>
      <c r="E870" s="18" t="s">
        <v>1</v>
      </c>
      <c r="F870" s="324">
        <v>4.353</v>
      </c>
      <c r="G870" s="40"/>
      <c r="H870" s="46"/>
    </row>
    <row r="871" spans="1:8" s="2" customFormat="1" ht="16.8" customHeight="1">
      <c r="A871" s="40"/>
      <c r="B871" s="46"/>
      <c r="C871" s="325" t="s">
        <v>2122</v>
      </c>
      <c r="D871" s="40"/>
      <c r="E871" s="40"/>
      <c r="F871" s="40"/>
      <c r="G871" s="40"/>
      <c r="H871" s="46"/>
    </row>
    <row r="872" spans="1:8" s="2" customFormat="1" ht="16.8" customHeight="1">
      <c r="A872" s="40"/>
      <c r="B872" s="46"/>
      <c r="C872" s="323" t="s">
        <v>858</v>
      </c>
      <c r="D872" s="323" t="s">
        <v>859</v>
      </c>
      <c r="E872" s="18" t="s">
        <v>363</v>
      </c>
      <c r="F872" s="324">
        <v>4.353</v>
      </c>
      <c r="G872" s="40"/>
      <c r="H872" s="46"/>
    </row>
    <row r="873" spans="1:8" s="2" customFormat="1" ht="12">
      <c r="A873" s="40"/>
      <c r="B873" s="46"/>
      <c r="C873" s="323" t="s">
        <v>863</v>
      </c>
      <c r="D873" s="323" t="s">
        <v>864</v>
      </c>
      <c r="E873" s="18" t="s">
        <v>363</v>
      </c>
      <c r="F873" s="324">
        <v>4.353</v>
      </c>
      <c r="G873" s="40"/>
      <c r="H873" s="46"/>
    </row>
    <row r="874" spans="1:8" s="2" customFormat="1" ht="16.8" customHeight="1">
      <c r="A874" s="40"/>
      <c r="B874" s="46"/>
      <c r="C874" s="319" t="s">
        <v>209</v>
      </c>
      <c r="D874" s="320" t="s">
        <v>1</v>
      </c>
      <c r="E874" s="321" t="s">
        <v>1</v>
      </c>
      <c r="F874" s="322">
        <v>0.463</v>
      </c>
      <c r="G874" s="40"/>
      <c r="H874" s="46"/>
    </row>
    <row r="875" spans="1:8" s="2" customFormat="1" ht="12">
      <c r="A875" s="40"/>
      <c r="B875" s="46"/>
      <c r="C875" s="323" t="s">
        <v>209</v>
      </c>
      <c r="D875" s="323" t="s">
        <v>1257</v>
      </c>
      <c r="E875" s="18" t="s">
        <v>1</v>
      </c>
      <c r="F875" s="324">
        <v>0.463</v>
      </c>
      <c r="G875" s="40"/>
      <c r="H875" s="46"/>
    </row>
    <row r="876" spans="1:8" s="2" customFormat="1" ht="16.8" customHeight="1">
      <c r="A876" s="40"/>
      <c r="B876" s="46"/>
      <c r="C876" s="325" t="s">
        <v>2122</v>
      </c>
      <c r="D876" s="40"/>
      <c r="E876" s="40"/>
      <c r="F876" s="40"/>
      <c r="G876" s="40"/>
      <c r="H876" s="46"/>
    </row>
    <row r="877" spans="1:8" s="2" customFormat="1" ht="16.8" customHeight="1">
      <c r="A877" s="40"/>
      <c r="B877" s="46"/>
      <c r="C877" s="323" t="s">
        <v>837</v>
      </c>
      <c r="D877" s="323" t="s">
        <v>838</v>
      </c>
      <c r="E877" s="18" t="s">
        <v>363</v>
      </c>
      <c r="F877" s="324">
        <v>0.463</v>
      </c>
      <c r="G877" s="40"/>
      <c r="H877" s="46"/>
    </row>
    <row r="878" spans="1:8" s="2" customFormat="1" ht="16.8" customHeight="1">
      <c r="A878" s="40"/>
      <c r="B878" s="46"/>
      <c r="C878" s="323" t="s">
        <v>823</v>
      </c>
      <c r="D878" s="323" t="s">
        <v>824</v>
      </c>
      <c r="E878" s="18" t="s">
        <v>363</v>
      </c>
      <c r="F878" s="324">
        <v>0.463</v>
      </c>
      <c r="G878" s="40"/>
      <c r="H878" s="46"/>
    </row>
    <row r="879" spans="1:8" s="2" customFormat="1" ht="16.8" customHeight="1">
      <c r="A879" s="40"/>
      <c r="B879" s="46"/>
      <c r="C879" s="323" t="s">
        <v>828</v>
      </c>
      <c r="D879" s="323" t="s">
        <v>829</v>
      </c>
      <c r="E879" s="18" t="s">
        <v>363</v>
      </c>
      <c r="F879" s="324">
        <v>14.353</v>
      </c>
      <c r="G879" s="40"/>
      <c r="H879" s="46"/>
    </row>
    <row r="880" spans="1:8" s="2" customFormat="1" ht="16.8" customHeight="1">
      <c r="A880" s="40"/>
      <c r="B880" s="46"/>
      <c r="C880" s="319" t="s">
        <v>189</v>
      </c>
      <c r="D880" s="320" t="s">
        <v>1</v>
      </c>
      <c r="E880" s="321" t="s">
        <v>1</v>
      </c>
      <c r="F880" s="322">
        <v>43.249</v>
      </c>
      <c r="G880" s="40"/>
      <c r="H880" s="46"/>
    </row>
    <row r="881" spans="1:8" s="2" customFormat="1" ht="16.8" customHeight="1">
      <c r="A881" s="40"/>
      <c r="B881" s="46"/>
      <c r="C881" s="323" t="s">
        <v>189</v>
      </c>
      <c r="D881" s="323" t="s">
        <v>807</v>
      </c>
      <c r="E881" s="18" t="s">
        <v>1</v>
      </c>
      <c r="F881" s="324">
        <v>43.249</v>
      </c>
      <c r="G881" s="40"/>
      <c r="H881" s="46"/>
    </row>
    <row r="882" spans="1:8" s="2" customFormat="1" ht="16.8" customHeight="1">
      <c r="A882" s="40"/>
      <c r="B882" s="46"/>
      <c r="C882" s="325" t="s">
        <v>2122</v>
      </c>
      <c r="D882" s="40"/>
      <c r="E882" s="40"/>
      <c r="F882" s="40"/>
      <c r="G882" s="40"/>
      <c r="H882" s="46"/>
    </row>
    <row r="883" spans="1:8" s="2" customFormat="1" ht="16.8" customHeight="1">
      <c r="A883" s="40"/>
      <c r="B883" s="46"/>
      <c r="C883" s="323" t="s">
        <v>804</v>
      </c>
      <c r="D883" s="323" t="s">
        <v>805</v>
      </c>
      <c r="E883" s="18" t="s">
        <v>363</v>
      </c>
      <c r="F883" s="324">
        <v>43.249</v>
      </c>
      <c r="G883" s="40"/>
      <c r="H883" s="46"/>
    </row>
    <row r="884" spans="1:8" s="2" customFormat="1" ht="16.8" customHeight="1">
      <c r="A884" s="40"/>
      <c r="B884" s="46"/>
      <c r="C884" s="323" t="s">
        <v>809</v>
      </c>
      <c r="D884" s="323" t="s">
        <v>810</v>
      </c>
      <c r="E884" s="18" t="s">
        <v>363</v>
      </c>
      <c r="F884" s="324">
        <v>1340.719</v>
      </c>
      <c r="G884" s="40"/>
      <c r="H884" s="46"/>
    </row>
    <row r="885" spans="1:8" s="2" customFormat="1" ht="16.8" customHeight="1">
      <c r="A885" s="40"/>
      <c r="B885" s="46"/>
      <c r="C885" s="319" t="s">
        <v>185</v>
      </c>
      <c r="D885" s="320" t="s">
        <v>1</v>
      </c>
      <c r="E885" s="321" t="s">
        <v>1</v>
      </c>
      <c r="F885" s="322">
        <v>24.344</v>
      </c>
      <c r="G885" s="40"/>
      <c r="H885" s="46"/>
    </row>
    <row r="886" spans="1:8" s="2" customFormat="1" ht="16.8" customHeight="1">
      <c r="A886" s="40"/>
      <c r="B886" s="46"/>
      <c r="C886" s="323" t="s">
        <v>185</v>
      </c>
      <c r="D886" s="323" t="s">
        <v>1262</v>
      </c>
      <c r="E886" s="18" t="s">
        <v>1</v>
      </c>
      <c r="F886" s="324">
        <v>24.344</v>
      </c>
      <c r="G886" s="40"/>
      <c r="H886" s="46"/>
    </row>
    <row r="887" spans="1:8" s="2" customFormat="1" ht="16.8" customHeight="1">
      <c r="A887" s="40"/>
      <c r="B887" s="46"/>
      <c r="C887" s="325" t="s">
        <v>2122</v>
      </c>
      <c r="D887" s="40"/>
      <c r="E887" s="40"/>
      <c r="F887" s="40"/>
      <c r="G887" s="40"/>
      <c r="H887" s="46"/>
    </row>
    <row r="888" spans="1:8" s="2" customFormat="1" ht="16.8" customHeight="1">
      <c r="A888" s="40"/>
      <c r="B888" s="46"/>
      <c r="C888" s="323" t="s">
        <v>852</v>
      </c>
      <c r="D888" s="323" t="s">
        <v>362</v>
      </c>
      <c r="E888" s="18" t="s">
        <v>363</v>
      </c>
      <c r="F888" s="324">
        <v>24.344</v>
      </c>
      <c r="G888" s="40"/>
      <c r="H888" s="46"/>
    </row>
    <row r="889" spans="1:8" s="2" customFormat="1" ht="16.8" customHeight="1">
      <c r="A889" s="40"/>
      <c r="B889" s="46"/>
      <c r="C889" s="323" t="s">
        <v>804</v>
      </c>
      <c r="D889" s="323" t="s">
        <v>805</v>
      </c>
      <c r="E889" s="18" t="s">
        <v>363</v>
      </c>
      <c r="F889" s="324">
        <v>43.249</v>
      </c>
      <c r="G889" s="40"/>
      <c r="H889" s="46"/>
    </row>
    <row r="890" spans="1:8" s="2" customFormat="1" ht="16.8" customHeight="1">
      <c r="A890" s="40"/>
      <c r="B890" s="46"/>
      <c r="C890" s="319" t="s">
        <v>191</v>
      </c>
      <c r="D890" s="320" t="s">
        <v>1</v>
      </c>
      <c r="E890" s="321" t="s">
        <v>1</v>
      </c>
      <c r="F890" s="322">
        <v>12.652</v>
      </c>
      <c r="G890" s="40"/>
      <c r="H890" s="46"/>
    </row>
    <row r="891" spans="1:8" s="2" customFormat="1" ht="16.8" customHeight="1">
      <c r="A891" s="40"/>
      <c r="B891" s="46"/>
      <c r="C891" s="323" t="s">
        <v>191</v>
      </c>
      <c r="D891" s="323" t="s">
        <v>845</v>
      </c>
      <c r="E891" s="18" t="s">
        <v>1</v>
      </c>
      <c r="F891" s="324">
        <v>12.652</v>
      </c>
      <c r="G891" s="40"/>
      <c r="H891" s="46"/>
    </row>
    <row r="892" spans="1:8" s="2" customFormat="1" ht="16.8" customHeight="1">
      <c r="A892" s="40"/>
      <c r="B892" s="46"/>
      <c r="C892" s="325" t="s">
        <v>2122</v>
      </c>
      <c r="D892" s="40"/>
      <c r="E892" s="40"/>
      <c r="F892" s="40"/>
      <c r="G892" s="40"/>
      <c r="H892" s="46"/>
    </row>
    <row r="893" spans="1:8" s="2" customFormat="1" ht="12">
      <c r="A893" s="40"/>
      <c r="B893" s="46"/>
      <c r="C893" s="323" t="s">
        <v>842</v>
      </c>
      <c r="D893" s="323" t="s">
        <v>843</v>
      </c>
      <c r="E893" s="18" t="s">
        <v>363</v>
      </c>
      <c r="F893" s="324">
        <v>12.652</v>
      </c>
      <c r="G893" s="40"/>
      <c r="H893" s="46"/>
    </row>
    <row r="894" spans="1:8" s="2" customFormat="1" ht="16.8" customHeight="1">
      <c r="A894" s="40"/>
      <c r="B894" s="46"/>
      <c r="C894" s="323" t="s">
        <v>814</v>
      </c>
      <c r="D894" s="323" t="s">
        <v>815</v>
      </c>
      <c r="E894" s="18" t="s">
        <v>363</v>
      </c>
      <c r="F894" s="324">
        <v>12.652</v>
      </c>
      <c r="G894" s="40"/>
      <c r="H894" s="46"/>
    </row>
    <row r="895" spans="1:8" s="2" customFormat="1" ht="16.8" customHeight="1">
      <c r="A895" s="40"/>
      <c r="B895" s="46"/>
      <c r="C895" s="323" t="s">
        <v>818</v>
      </c>
      <c r="D895" s="323" t="s">
        <v>819</v>
      </c>
      <c r="E895" s="18" t="s">
        <v>363</v>
      </c>
      <c r="F895" s="324">
        <v>392.212</v>
      </c>
      <c r="G895" s="40"/>
      <c r="H895" s="46"/>
    </row>
    <row r="896" spans="1:8" s="2" customFormat="1" ht="16.8" customHeight="1">
      <c r="A896" s="40"/>
      <c r="B896" s="46"/>
      <c r="C896" s="323" t="s">
        <v>833</v>
      </c>
      <c r="D896" s="323" t="s">
        <v>834</v>
      </c>
      <c r="E896" s="18" t="s">
        <v>363</v>
      </c>
      <c r="F896" s="324">
        <v>12.652</v>
      </c>
      <c r="G896" s="40"/>
      <c r="H896" s="46"/>
    </row>
    <row r="897" spans="1:8" s="2" customFormat="1" ht="16.8" customHeight="1">
      <c r="A897" s="40"/>
      <c r="B897" s="46"/>
      <c r="C897" s="319" t="s">
        <v>187</v>
      </c>
      <c r="D897" s="320" t="s">
        <v>1</v>
      </c>
      <c r="E897" s="321" t="s">
        <v>1</v>
      </c>
      <c r="F897" s="322">
        <v>18.905</v>
      </c>
      <c r="G897" s="40"/>
      <c r="H897" s="46"/>
    </row>
    <row r="898" spans="1:8" s="2" customFormat="1" ht="12">
      <c r="A898" s="40"/>
      <c r="B898" s="46"/>
      <c r="C898" s="323" t="s">
        <v>187</v>
      </c>
      <c r="D898" s="323" t="s">
        <v>1260</v>
      </c>
      <c r="E898" s="18" t="s">
        <v>1</v>
      </c>
      <c r="F898" s="324">
        <v>18.905</v>
      </c>
      <c r="G898" s="40"/>
      <c r="H898" s="46"/>
    </row>
    <row r="899" spans="1:8" s="2" customFormat="1" ht="16.8" customHeight="1">
      <c r="A899" s="40"/>
      <c r="B899" s="46"/>
      <c r="C899" s="325" t="s">
        <v>2122</v>
      </c>
      <c r="D899" s="40"/>
      <c r="E899" s="40"/>
      <c r="F899" s="40"/>
      <c r="G899" s="40"/>
      <c r="H899" s="46"/>
    </row>
    <row r="900" spans="1:8" s="2" customFormat="1" ht="12">
      <c r="A900" s="40"/>
      <c r="B900" s="46"/>
      <c r="C900" s="323" t="s">
        <v>847</v>
      </c>
      <c r="D900" s="323" t="s">
        <v>848</v>
      </c>
      <c r="E900" s="18" t="s">
        <v>363</v>
      </c>
      <c r="F900" s="324">
        <v>18.905</v>
      </c>
      <c r="G900" s="40"/>
      <c r="H900" s="46"/>
    </row>
    <row r="901" spans="1:8" s="2" customFormat="1" ht="16.8" customHeight="1">
      <c r="A901" s="40"/>
      <c r="B901" s="46"/>
      <c r="C901" s="323" t="s">
        <v>804</v>
      </c>
      <c r="D901" s="323" t="s">
        <v>805</v>
      </c>
      <c r="E901" s="18" t="s">
        <v>363</v>
      </c>
      <c r="F901" s="324">
        <v>43.249</v>
      </c>
      <c r="G901" s="40"/>
      <c r="H901" s="46"/>
    </row>
    <row r="902" spans="1:8" s="2" customFormat="1" ht="16.8" customHeight="1">
      <c r="A902" s="40"/>
      <c r="B902" s="46"/>
      <c r="C902" s="319" t="s">
        <v>927</v>
      </c>
      <c r="D902" s="320" t="s">
        <v>1</v>
      </c>
      <c r="E902" s="321" t="s">
        <v>1</v>
      </c>
      <c r="F902" s="322">
        <v>68</v>
      </c>
      <c r="G902" s="40"/>
      <c r="H902" s="46"/>
    </row>
    <row r="903" spans="1:8" s="2" customFormat="1" ht="16.8" customHeight="1">
      <c r="A903" s="40"/>
      <c r="B903" s="46"/>
      <c r="C903" s="323" t="s">
        <v>927</v>
      </c>
      <c r="D903" s="323" t="s">
        <v>1025</v>
      </c>
      <c r="E903" s="18" t="s">
        <v>1</v>
      </c>
      <c r="F903" s="324">
        <v>68</v>
      </c>
      <c r="G903" s="40"/>
      <c r="H903" s="46"/>
    </row>
    <row r="904" spans="1:8" s="2" customFormat="1" ht="16.8" customHeight="1">
      <c r="A904" s="40"/>
      <c r="B904" s="46"/>
      <c r="C904" s="325" t="s">
        <v>2122</v>
      </c>
      <c r="D904" s="40"/>
      <c r="E904" s="40"/>
      <c r="F904" s="40"/>
      <c r="G904" s="40"/>
      <c r="H904" s="46"/>
    </row>
    <row r="905" spans="1:8" s="2" customFormat="1" ht="16.8" customHeight="1">
      <c r="A905" s="40"/>
      <c r="B905" s="46"/>
      <c r="C905" s="323" t="s">
        <v>744</v>
      </c>
      <c r="D905" s="323" t="s">
        <v>745</v>
      </c>
      <c r="E905" s="18" t="s">
        <v>275</v>
      </c>
      <c r="F905" s="324">
        <v>68</v>
      </c>
      <c r="G905" s="40"/>
      <c r="H905" s="46"/>
    </row>
    <row r="906" spans="1:8" s="2" customFormat="1" ht="16.8" customHeight="1">
      <c r="A906" s="40"/>
      <c r="B906" s="46"/>
      <c r="C906" s="323" t="s">
        <v>749</v>
      </c>
      <c r="D906" s="323" t="s">
        <v>750</v>
      </c>
      <c r="E906" s="18" t="s">
        <v>275</v>
      </c>
      <c r="F906" s="324">
        <v>136</v>
      </c>
      <c r="G906" s="40"/>
      <c r="H906" s="46"/>
    </row>
    <row r="907" spans="1:8" s="2" customFormat="1" ht="16.8" customHeight="1">
      <c r="A907" s="40"/>
      <c r="B907" s="46"/>
      <c r="C907" s="319" t="s">
        <v>976</v>
      </c>
      <c r="D907" s="320" t="s">
        <v>1</v>
      </c>
      <c r="E907" s="321" t="s">
        <v>1</v>
      </c>
      <c r="F907" s="322">
        <v>2.608</v>
      </c>
      <c r="G907" s="40"/>
      <c r="H907" s="46"/>
    </row>
    <row r="908" spans="1:8" s="2" customFormat="1" ht="16.8" customHeight="1">
      <c r="A908" s="40"/>
      <c r="B908" s="46"/>
      <c r="C908" s="323" t="s">
        <v>976</v>
      </c>
      <c r="D908" s="323" t="s">
        <v>977</v>
      </c>
      <c r="E908" s="18" t="s">
        <v>1</v>
      </c>
      <c r="F908" s="324">
        <v>2.608</v>
      </c>
      <c r="G908" s="40"/>
      <c r="H908" s="46"/>
    </row>
    <row r="909" spans="1:8" s="2" customFormat="1" ht="16.8" customHeight="1">
      <c r="A909" s="40"/>
      <c r="B909" s="46"/>
      <c r="C909" s="319" t="s">
        <v>972</v>
      </c>
      <c r="D909" s="320" t="s">
        <v>1</v>
      </c>
      <c r="E909" s="321" t="s">
        <v>1</v>
      </c>
      <c r="F909" s="322">
        <v>44.527</v>
      </c>
      <c r="G909" s="40"/>
      <c r="H909" s="46"/>
    </row>
    <row r="910" spans="1:8" s="2" customFormat="1" ht="12">
      <c r="A910" s="40"/>
      <c r="B910" s="46"/>
      <c r="C910" s="323" t="s">
        <v>972</v>
      </c>
      <c r="D910" s="323" t="s">
        <v>1107</v>
      </c>
      <c r="E910" s="18" t="s">
        <v>1</v>
      </c>
      <c r="F910" s="324">
        <v>44.527</v>
      </c>
      <c r="G910" s="40"/>
      <c r="H910" s="46"/>
    </row>
    <row r="911" spans="1:8" s="2" customFormat="1" ht="16.8" customHeight="1">
      <c r="A911" s="40"/>
      <c r="B911" s="46"/>
      <c r="C911" s="319" t="s">
        <v>165</v>
      </c>
      <c r="D911" s="320" t="s">
        <v>1</v>
      </c>
      <c r="E911" s="321" t="s">
        <v>1</v>
      </c>
      <c r="F911" s="322">
        <v>49.775</v>
      </c>
      <c r="G911" s="40"/>
      <c r="H911" s="46"/>
    </row>
    <row r="912" spans="1:8" s="2" customFormat="1" ht="16.8" customHeight="1">
      <c r="A912" s="40"/>
      <c r="B912" s="46"/>
      <c r="C912" s="323" t="s">
        <v>165</v>
      </c>
      <c r="D912" s="323" t="s">
        <v>307</v>
      </c>
      <c r="E912" s="18" t="s">
        <v>1</v>
      </c>
      <c r="F912" s="324">
        <v>49.775</v>
      </c>
      <c r="G912" s="40"/>
      <c r="H912" s="46"/>
    </row>
    <row r="913" spans="1:8" s="2" customFormat="1" ht="16.8" customHeight="1">
      <c r="A913" s="40"/>
      <c r="B913" s="46"/>
      <c r="C913" s="325" t="s">
        <v>2122</v>
      </c>
      <c r="D913" s="40"/>
      <c r="E913" s="40"/>
      <c r="F913" s="40"/>
      <c r="G913" s="40"/>
      <c r="H913" s="46"/>
    </row>
    <row r="914" spans="1:8" s="2" customFormat="1" ht="12">
      <c r="A914" s="40"/>
      <c r="B914" s="46"/>
      <c r="C914" s="323" t="s">
        <v>969</v>
      </c>
      <c r="D914" s="323" t="s">
        <v>970</v>
      </c>
      <c r="E914" s="18" t="s">
        <v>303</v>
      </c>
      <c r="F914" s="324">
        <v>24.888</v>
      </c>
      <c r="G914" s="40"/>
      <c r="H914" s="46"/>
    </row>
    <row r="915" spans="1:8" s="2" customFormat="1" ht="12">
      <c r="A915" s="40"/>
      <c r="B915" s="46"/>
      <c r="C915" s="323" t="s">
        <v>979</v>
      </c>
      <c r="D915" s="323" t="s">
        <v>980</v>
      </c>
      <c r="E915" s="18" t="s">
        <v>303</v>
      </c>
      <c r="F915" s="324">
        <v>24.888</v>
      </c>
      <c r="G915" s="40"/>
      <c r="H915" s="46"/>
    </row>
    <row r="916" spans="1:8" s="2" customFormat="1" ht="12">
      <c r="A916" s="40"/>
      <c r="B916" s="46"/>
      <c r="C916" s="323" t="s">
        <v>1111</v>
      </c>
      <c r="D916" s="323" t="s">
        <v>1112</v>
      </c>
      <c r="E916" s="18" t="s">
        <v>303</v>
      </c>
      <c r="F916" s="324">
        <v>24.888</v>
      </c>
      <c r="G916" s="40"/>
      <c r="H916" s="46"/>
    </row>
    <row r="917" spans="1:8" s="2" customFormat="1" ht="12">
      <c r="A917" s="40"/>
      <c r="B917" s="46"/>
      <c r="C917" s="323" t="s">
        <v>338</v>
      </c>
      <c r="D917" s="323" t="s">
        <v>339</v>
      </c>
      <c r="E917" s="18" t="s">
        <v>303</v>
      </c>
      <c r="F917" s="324">
        <v>23.928</v>
      </c>
      <c r="G917" s="40"/>
      <c r="H917" s="46"/>
    </row>
    <row r="918" spans="1:8" s="2" customFormat="1" ht="12">
      <c r="A918" s="40"/>
      <c r="B918" s="46"/>
      <c r="C918" s="323" t="s">
        <v>352</v>
      </c>
      <c r="D918" s="323" t="s">
        <v>353</v>
      </c>
      <c r="E918" s="18" t="s">
        <v>303</v>
      </c>
      <c r="F918" s="324">
        <v>23.928</v>
      </c>
      <c r="G918" s="40"/>
      <c r="H918" s="46"/>
    </row>
    <row r="919" spans="1:8" s="2" customFormat="1" ht="16.8" customHeight="1">
      <c r="A919" s="40"/>
      <c r="B919" s="46"/>
      <c r="C919" s="319" t="s">
        <v>164</v>
      </c>
      <c r="D919" s="320" t="s">
        <v>1</v>
      </c>
      <c r="E919" s="321" t="s">
        <v>1</v>
      </c>
      <c r="F919" s="322">
        <v>2.64</v>
      </c>
      <c r="G919" s="40"/>
      <c r="H919" s="46"/>
    </row>
    <row r="920" spans="1:8" s="2" customFormat="1" ht="16.8" customHeight="1">
      <c r="A920" s="40"/>
      <c r="B920" s="46"/>
      <c r="C920" s="323" t="s">
        <v>164</v>
      </c>
      <c r="D920" s="323" t="s">
        <v>1108</v>
      </c>
      <c r="E920" s="18" t="s">
        <v>1</v>
      </c>
      <c r="F920" s="324">
        <v>2.64</v>
      </c>
      <c r="G920" s="40"/>
      <c r="H920" s="46"/>
    </row>
    <row r="921" spans="1:8" s="2" customFormat="1" ht="16.8" customHeight="1">
      <c r="A921" s="40"/>
      <c r="B921" s="46"/>
      <c r="C921" s="325" t="s">
        <v>2122</v>
      </c>
      <c r="D921" s="40"/>
      <c r="E921" s="40"/>
      <c r="F921" s="40"/>
      <c r="G921" s="40"/>
      <c r="H921" s="46"/>
    </row>
    <row r="922" spans="1:8" s="2" customFormat="1" ht="12">
      <c r="A922" s="40"/>
      <c r="B922" s="46"/>
      <c r="C922" s="323" t="s">
        <v>969</v>
      </c>
      <c r="D922" s="323" t="s">
        <v>970</v>
      </c>
      <c r="E922" s="18" t="s">
        <v>303</v>
      </c>
      <c r="F922" s="324">
        <v>24.888</v>
      </c>
      <c r="G922" s="40"/>
      <c r="H922" s="46"/>
    </row>
    <row r="923" spans="1:8" s="2" customFormat="1" ht="16.8" customHeight="1">
      <c r="A923" s="40"/>
      <c r="B923" s="46"/>
      <c r="C923" s="323" t="s">
        <v>368</v>
      </c>
      <c r="D923" s="323" t="s">
        <v>369</v>
      </c>
      <c r="E923" s="18" t="s">
        <v>303</v>
      </c>
      <c r="F923" s="324">
        <v>45.411</v>
      </c>
      <c r="G923" s="40"/>
      <c r="H923" s="46"/>
    </row>
    <row r="924" spans="1:8" s="2" customFormat="1" ht="16.8" customHeight="1">
      <c r="A924" s="40"/>
      <c r="B924" s="46"/>
      <c r="C924" s="319" t="s">
        <v>162</v>
      </c>
      <c r="D924" s="320" t="s">
        <v>1</v>
      </c>
      <c r="E924" s="321" t="s">
        <v>1</v>
      </c>
      <c r="F924" s="322">
        <v>47.135</v>
      </c>
      <c r="G924" s="40"/>
      <c r="H924" s="46"/>
    </row>
    <row r="925" spans="1:8" s="2" customFormat="1" ht="12">
      <c r="A925" s="40"/>
      <c r="B925" s="46"/>
      <c r="C925" s="323" t="s">
        <v>972</v>
      </c>
      <c r="D925" s="323" t="s">
        <v>1107</v>
      </c>
      <c r="E925" s="18" t="s">
        <v>1</v>
      </c>
      <c r="F925" s="324">
        <v>44.527</v>
      </c>
      <c r="G925" s="40"/>
      <c r="H925" s="46"/>
    </row>
    <row r="926" spans="1:8" s="2" customFormat="1" ht="16.8" customHeight="1">
      <c r="A926" s="40"/>
      <c r="B926" s="46"/>
      <c r="C926" s="323" t="s">
        <v>976</v>
      </c>
      <c r="D926" s="323" t="s">
        <v>977</v>
      </c>
      <c r="E926" s="18" t="s">
        <v>1</v>
      </c>
      <c r="F926" s="324">
        <v>2.608</v>
      </c>
      <c r="G926" s="40"/>
      <c r="H926" s="46"/>
    </row>
    <row r="927" spans="1:8" s="2" customFormat="1" ht="16.8" customHeight="1">
      <c r="A927" s="40"/>
      <c r="B927" s="46"/>
      <c r="C927" s="323" t="s">
        <v>162</v>
      </c>
      <c r="D927" s="323" t="s">
        <v>253</v>
      </c>
      <c r="E927" s="18" t="s">
        <v>1</v>
      </c>
      <c r="F927" s="324">
        <v>47.135</v>
      </c>
      <c r="G927" s="40"/>
      <c r="H927" s="46"/>
    </row>
    <row r="928" spans="1:8" s="2" customFormat="1" ht="16.8" customHeight="1">
      <c r="A928" s="40"/>
      <c r="B928" s="46"/>
      <c r="C928" s="325" t="s">
        <v>2122</v>
      </c>
      <c r="D928" s="40"/>
      <c r="E928" s="40"/>
      <c r="F928" s="40"/>
      <c r="G928" s="40"/>
      <c r="H928" s="46"/>
    </row>
    <row r="929" spans="1:8" s="2" customFormat="1" ht="12">
      <c r="A929" s="40"/>
      <c r="B929" s="46"/>
      <c r="C929" s="323" t="s">
        <v>969</v>
      </c>
      <c r="D929" s="323" t="s">
        <v>970</v>
      </c>
      <c r="E929" s="18" t="s">
        <v>303</v>
      </c>
      <c r="F929" s="324">
        <v>24.888</v>
      </c>
      <c r="G929" s="40"/>
      <c r="H929" s="46"/>
    </row>
    <row r="930" spans="1:8" s="2" customFormat="1" ht="12">
      <c r="A930" s="40"/>
      <c r="B930" s="46"/>
      <c r="C930" s="323" t="s">
        <v>338</v>
      </c>
      <c r="D930" s="323" t="s">
        <v>339</v>
      </c>
      <c r="E930" s="18" t="s">
        <v>303</v>
      </c>
      <c r="F930" s="324">
        <v>23.928</v>
      </c>
      <c r="G930" s="40"/>
      <c r="H930" s="46"/>
    </row>
    <row r="931" spans="1:8" s="2" customFormat="1" ht="12">
      <c r="A931" s="40"/>
      <c r="B931" s="46"/>
      <c r="C931" s="323" t="s">
        <v>352</v>
      </c>
      <c r="D931" s="323" t="s">
        <v>353</v>
      </c>
      <c r="E931" s="18" t="s">
        <v>303</v>
      </c>
      <c r="F931" s="324">
        <v>23.928</v>
      </c>
      <c r="G931" s="40"/>
      <c r="H931" s="46"/>
    </row>
    <row r="932" spans="1:8" s="2" customFormat="1" ht="16.8" customHeight="1">
      <c r="A932" s="40"/>
      <c r="B932" s="46"/>
      <c r="C932" s="323" t="s">
        <v>368</v>
      </c>
      <c r="D932" s="323" t="s">
        <v>369</v>
      </c>
      <c r="E932" s="18" t="s">
        <v>303</v>
      </c>
      <c r="F932" s="324">
        <v>45.411</v>
      </c>
      <c r="G932" s="40"/>
      <c r="H932" s="46"/>
    </row>
    <row r="933" spans="1:8" s="2" customFormat="1" ht="16.8" customHeight="1">
      <c r="A933" s="40"/>
      <c r="B933" s="46"/>
      <c r="C933" s="319" t="s">
        <v>166</v>
      </c>
      <c r="D933" s="320" t="s">
        <v>1</v>
      </c>
      <c r="E933" s="321" t="s">
        <v>1</v>
      </c>
      <c r="F933" s="322">
        <v>24.888</v>
      </c>
      <c r="G933" s="40"/>
      <c r="H933" s="46"/>
    </row>
    <row r="934" spans="1:8" s="2" customFormat="1" ht="16.8" customHeight="1">
      <c r="A934" s="40"/>
      <c r="B934" s="46"/>
      <c r="C934" s="323" t="s">
        <v>166</v>
      </c>
      <c r="D934" s="323" t="s">
        <v>308</v>
      </c>
      <c r="E934" s="18" t="s">
        <v>1</v>
      </c>
      <c r="F934" s="324">
        <v>24.888</v>
      </c>
      <c r="G934" s="40"/>
      <c r="H934" s="46"/>
    </row>
    <row r="935" spans="1:8" s="2" customFormat="1" ht="16.8" customHeight="1">
      <c r="A935" s="40"/>
      <c r="B935" s="46"/>
      <c r="C935" s="325" t="s">
        <v>2122</v>
      </c>
      <c r="D935" s="40"/>
      <c r="E935" s="40"/>
      <c r="F935" s="40"/>
      <c r="G935" s="40"/>
      <c r="H935" s="46"/>
    </row>
    <row r="936" spans="1:8" s="2" customFormat="1" ht="12">
      <c r="A936" s="40"/>
      <c r="B936" s="46"/>
      <c r="C936" s="323" t="s">
        <v>969</v>
      </c>
      <c r="D936" s="323" t="s">
        <v>970</v>
      </c>
      <c r="E936" s="18" t="s">
        <v>303</v>
      </c>
      <c r="F936" s="324">
        <v>24.888</v>
      </c>
      <c r="G936" s="40"/>
      <c r="H936" s="46"/>
    </row>
    <row r="937" spans="1:8" s="2" customFormat="1" ht="12">
      <c r="A937" s="40"/>
      <c r="B937" s="46"/>
      <c r="C937" s="323" t="s">
        <v>338</v>
      </c>
      <c r="D937" s="323" t="s">
        <v>339</v>
      </c>
      <c r="E937" s="18" t="s">
        <v>303</v>
      </c>
      <c r="F937" s="324">
        <v>23.928</v>
      </c>
      <c r="G937" s="40"/>
      <c r="H937" s="46"/>
    </row>
    <row r="938" spans="1:8" s="2" customFormat="1" ht="16.8" customHeight="1">
      <c r="A938" s="40"/>
      <c r="B938" s="46"/>
      <c r="C938" s="319" t="s">
        <v>168</v>
      </c>
      <c r="D938" s="320" t="s">
        <v>1</v>
      </c>
      <c r="E938" s="321" t="s">
        <v>1</v>
      </c>
      <c r="F938" s="322">
        <v>24.888</v>
      </c>
      <c r="G938" s="40"/>
      <c r="H938" s="46"/>
    </row>
    <row r="939" spans="1:8" s="2" customFormat="1" ht="16.8" customHeight="1">
      <c r="A939" s="40"/>
      <c r="B939" s="46"/>
      <c r="C939" s="323" t="s">
        <v>168</v>
      </c>
      <c r="D939" s="323" t="s">
        <v>308</v>
      </c>
      <c r="E939" s="18" t="s">
        <v>1</v>
      </c>
      <c r="F939" s="324">
        <v>24.888</v>
      </c>
      <c r="G939" s="40"/>
      <c r="H939" s="46"/>
    </row>
    <row r="940" spans="1:8" s="2" customFormat="1" ht="16.8" customHeight="1">
      <c r="A940" s="40"/>
      <c r="B940" s="46"/>
      <c r="C940" s="325" t="s">
        <v>2122</v>
      </c>
      <c r="D940" s="40"/>
      <c r="E940" s="40"/>
      <c r="F940" s="40"/>
      <c r="G940" s="40"/>
      <c r="H940" s="46"/>
    </row>
    <row r="941" spans="1:8" s="2" customFormat="1" ht="12">
      <c r="A941" s="40"/>
      <c r="B941" s="46"/>
      <c r="C941" s="323" t="s">
        <v>979</v>
      </c>
      <c r="D941" s="323" t="s">
        <v>980</v>
      </c>
      <c r="E941" s="18" t="s">
        <v>303</v>
      </c>
      <c r="F941" s="324">
        <v>24.888</v>
      </c>
      <c r="G941" s="40"/>
      <c r="H941" s="46"/>
    </row>
    <row r="942" spans="1:8" s="2" customFormat="1" ht="12">
      <c r="A942" s="40"/>
      <c r="B942" s="46"/>
      <c r="C942" s="323" t="s">
        <v>352</v>
      </c>
      <c r="D942" s="323" t="s">
        <v>353</v>
      </c>
      <c r="E942" s="18" t="s">
        <v>303</v>
      </c>
      <c r="F942" s="324">
        <v>23.928</v>
      </c>
      <c r="G942" s="40"/>
      <c r="H942" s="46"/>
    </row>
    <row r="943" spans="1:8" s="2" customFormat="1" ht="16.8" customHeight="1">
      <c r="A943" s="40"/>
      <c r="B943" s="46"/>
      <c r="C943" s="319" t="s">
        <v>1068</v>
      </c>
      <c r="D943" s="320" t="s">
        <v>1</v>
      </c>
      <c r="E943" s="321" t="s">
        <v>1</v>
      </c>
      <c r="F943" s="322">
        <v>12.35</v>
      </c>
      <c r="G943" s="40"/>
      <c r="H943" s="46"/>
    </row>
    <row r="944" spans="1:8" s="2" customFormat="1" ht="16.8" customHeight="1">
      <c r="A944" s="40"/>
      <c r="B944" s="46"/>
      <c r="C944" s="323" t="s">
        <v>1068</v>
      </c>
      <c r="D944" s="323" t="s">
        <v>1109</v>
      </c>
      <c r="E944" s="18" t="s">
        <v>1</v>
      </c>
      <c r="F944" s="324">
        <v>12.35</v>
      </c>
      <c r="G944" s="40"/>
      <c r="H944" s="46"/>
    </row>
    <row r="945" spans="1:8" s="2" customFormat="1" ht="16.8" customHeight="1">
      <c r="A945" s="40"/>
      <c r="B945" s="46"/>
      <c r="C945" s="325" t="s">
        <v>2122</v>
      </c>
      <c r="D945" s="40"/>
      <c r="E945" s="40"/>
      <c r="F945" s="40"/>
      <c r="G945" s="40"/>
      <c r="H945" s="46"/>
    </row>
    <row r="946" spans="1:8" s="2" customFormat="1" ht="12">
      <c r="A946" s="40"/>
      <c r="B946" s="46"/>
      <c r="C946" s="323" t="s">
        <v>969</v>
      </c>
      <c r="D946" s="323" t="s">
        <v>970</v>
      </c>
      <c r="E946" s="18" t="s">
        <v>303</v>
      </c>
      <c r="F946" s="324">
        <v>24.888</v>
      </c>
      <c r="G946" s="40"/>
      <c r="H946" s="46"/>
    </row>
    <row r="947" spans="1:8" s="2" customFormat="1" ht="16.8" customHeight="1">
      <c r="A947" s="40"/>
      <c r="B947" s="46"/>
      <c r="C947" s="323" t="s">
        <v>368</v>
      </c>
      <c r="D947" s="323" t="s">
        <v>369</v>
      </c>
      <c r="E947" s="18" t="s">
        <v>303</v>
      </c>
      <c r="F947" s="324">
        <v>45.411</v>
      </c>
      <c r="G947" s="40"/>
      <c r="H947" s="46"/>
    </row>
    <row r="948" spans="1:8" s="2" customFormat="1" ht="16.8" customHeight="1">
      <c r="A948" s="40"/>
      <c r="B948" s="46"/>
      <c r="C948" s="319" t="s">
        <v>173</v>
      </c>
      <c r="D948" s="320" t="s">
        <v>1</v>
      </c>
      <c r="E948" s="321" t="s">
        <v>1</v>
      </c>
      <c r="F948" s="322">
        <v>0.72</v>
      </c>
      <c r="G948" s="40"/>
      <c r="H948" s="46"/>
    </row>
    <row r="949" spans="1:8" s="2" customFormat="1" ht="16.8" customHeight="1">
      <c r="A949" s="40"/>
      <c r="B949" s="46"/>
      <c r="C949" s="323" t="s">
        <v>173</v>
      </c>
      <c r="D949" s="323" t="s">
        <v>1124</v>
      </c>
      <c r="E949" s="18" t="s">
        <v>1</v>
      </c>
      <c r="F949" s="324">
        <v>0.72</v>
      </c>
      <c r="G949" s="40"/>
      <c r="H949" s="46"/>
    </row>
    <row r="950" spans="1:8" s="2" customFormat="1" ht="16.8" customHeight="1">
      <c r="A950" s="40"/>
      <c r="B950" s="46"/>
      <c r="C950" s="325" t="s">
        <v>2122</v>
      </c>
      <c r="D950" s="40"/>
      <c r="E950" s="40"/>
      <c r="F950" s="40"/>
      <c r="G950" s="40"/>
      <c r="H950" s="46"/>
    </row>
    <row r="951" spans="1:8" s="2" customFormat="1" ht="12">
      <c r="A951" s="40"/>
      <c r="B951" s="46"/>
      <c r="C951" s="323" t="s">
        <v>338</v>
      </c>
      <c r="D951" s="323" t="s">
        <v>339</v>
      </c>
      <c r="E951" s="18" t="s">
        <v>303</v>
      </c>
      <c r="F951" s="324">
        <v>23.928</v>
      </c>
      <c r="G951" s="40"/>
      <c r="H951" s="46"/>
    </row>
    <row r="952" spans="1:8" s="2" customFormat="1" ht="12">
      <c r="A952" s="40"/>
      <c r="B952" s="46"/>
      <c r="C952" s="323" t="s">
        <v>352</v>
      </c>
      <c r="D952" s="323" t="s">
        <v>353</v>
      </c>
      <c r="E952" s="18" t="s">
        <v>303</v>
      </c>
      <c r="F952" s="324">
        <v>23.928</v>
      </c>
      <c r="G952" s="40"/>
      <c r="H952" s="46"/>
    </row>
    <row r="953" spans="1:8" s="2" customFormat="1" ht="16.8" customHeight="1">
      <c r="A953" s="40"/>
      <c r="B953" s="46"/>
      <c r="C953" s="323" t="s">
        <v>368</v>
      </c>
      <c r="D953" s="323" t="s">
        <v>369</v>
      </c>
      <c r="E953" s="18" t="s">
        <v>303</v>
      </c>
      <c r="F953" s="324">
        <v>45.411</v>
      </c>
      <c r="G953" s="40"/>
      <c r="H953" s="46"/>
    </row>
    <row r="954" spans="1:8" s="2" customFormat="1" ht="16.8" customHeight="1">
      <c r="A954" s="40"/>
      <c r="B954" s="46"/>
      <c r="C954" s="319" t="s">
        <v>171</v>
      </c>
      <c r="D954" s="320" t="s">
        <v>1</v>
      </c>
      <c r="E954" s="321" t="s">
        <v>1</v>
      </c>
      <c r="F954" s="322">
        <v>15.994</v>
      </c>
      <c r="G954" s="40"/>
      <c r="H954" s="46"/>
    </row>
    <row r="955" spans="1:8" s="2" customFormat="1" ht="16.8" customHeight="1">
      <c r="A955" s="40"/>
      <c r="B955" s="46"/>
      <c r="C955" s="323" t="s">
        <v>1</v>
      </c>
      <c r="D955" s="323" t="s">
        <v>341</v>
      </c>
      <c r="E955" s="18" t="s">
        <v>1</v>
      </c>
      <c r="F955" s="324">
        <v>0</v>
      </c>
      <c r="G955" s="40"/>
      <c r="H955" s="46"/>
    </row>
    <row r="956" spans="1:8" s="2" customFormat="1" ht="16.8" customHeight="1">
      <c r="A956" s="40"/>
      <c r="B956" s="46"/>
      <c r="C956" s="323" t="s">
        <v>171</v>
      </c>
      <c r="D956" s="323" t="s">
        <v>1123</v>
      </c>
      <c r="E956" s="18" t="s">
        <v>1</v>
      </c>
      <c r="F956" s="324">
        <v>15.994</v>
      </c>
      <c r="G956" s="40"/>
      <c r="H956" s="46"/>
    </row>
    <row r="957" spans="1:8" s="2" customFormat="1" ht="16.8" customHeight="1">
      <c r="A957" s="40"/>
      <c r="B957" s="46"/>
      <c r="C957" s="325" t="s">
        <v>2122</v>
      </c>
      <c r="D957" s="40"/>
      <c r="E957" s="40"/>
      <c r="F957" s="40"/>
      <c r="G957" s="40"/>
      <c r="H957" s="46"/>
    </row>
    <row r="958" spans="1:8" s="2" customFormat="1" ht="12">
      <c r="A958" s="40"/>
      <c r="B958" s="46"/>
      <c r="C958" s="323" t="s">
        <v>338</v>
      </c>
      <c r="D958" s="323" t="s">
        <v>339</v>
      </c>
      <c r="E958" s="18" t="s">
        <v>303</v>
      </c>
      <c r="F958" s="324">
        <v>23.928</v>
      </c>
      <c r="G958" s="40"/>
      <c r="H958" s="46"/>
    </row>
    <row r="959" spans="1:8" s="2" customFormat="1" ht="16.8" customHeight="1">
      <c r="A959" s="40"/>
      <c r="B959" s="46"/>
      <c r="C959" s="323" t="s">
        <v>368</v>
      </c>
      <c r="D959" s="323" t="s">
        <v>369</v>
      </c>
      <c r="E959" s="18" t="s">
        <v>303</v>
      </c>
      <c r="F959" s="324">
        <v>45.411</v>
      </c>
      <c r="G959" s="40"/>
      <c r="H959" s="46"/>
    </row>
    <row r="960" spans="1:8" s="2" customFormat="1" ht="16.8" customHeight="1">
      <c r="A960" s="40"/>
      <c r="B960" s="46"/>
      <c r="C960" s="319" t="s">
        <v>374</v>
      </c>
      <c r="D960" s="320" t="s">
        <v>1</v>
      </c>
      <c r="E960" s="321" t="s">
        <v>1</v>
      </c>
      <c r="F960" s="322">
        <v>45.411</v>
      </c>
      <c r="G960" s="40"/>
      <c r="H960" s="46"/>
    </row>
    <row r="961" spans="1:8" s="2" customFormat="1" ht="16.8" customHeight="1">
      <c r="A961" s="40"/>
      <c r="B961" s="46"/>
      <c r="C961" s="323" t="s">
        <v>177</v>
      </c>
      <c r="D961" s="323" t="s">
        <v>1130</v>
      </c>
      <c r="E961" s="18" t="s">
        <v>1</v>
      </c>
      <c r="F961" s="324">
        <v>43.491</v>
      </c>
      <c r="G961" s="40"/>
      <c r="H961" s="46"/>
    </row>
    <row r="962" spans="1:8" s="2" customFormat="1" ht="16.8" customHeight="1">
      <c r="A962" s="40"/>
      <c r="B962" s="46"/>
      <c r="C962" s="323" t="s">
        <v>372</v>
      </c>
      <c r="D962" s="323" t="s">
        <v>373</v>
      </c>
      <c r="E962" s="18" t="s">
        <v>1</v>
      </c>
      <c r="F962" s="324">
        <v>1.92</v>
      </c>
      <c r="G962" s="40"/>
      <c r="H962" s="46"/>
    </row>
    <row r="963" spans="1:8" s="2" customFormat="1" ht="16.8" customHeight="1">
      <c r="A963" s="40"/>
      <c r="B963" s="46"/>
      <c r="C963" s="323" t="s">
        <v>374</v>
      </c>
      <c r="D963" s="323" t="s">
        <v>320</v>
      </c>
      <c r="E963" s="18" t="s">
        <v>1</v>
      </c>
      <c r="F963" s="324">
        <v>45.411</v>
      </c>
      <c r="G963" s="40"/>
      <c r="H963" s="46"/>
    </row>
    <row r="964" spans="1:8" s="2" customFormat="1" ht="16.8" customHeight="1">
      <c r="A964" s="40"/>
      <c r="B964" s="46"/>
      <c r="C964" s="319" t="s">
        <v>372</v>
      </c>
      <c r="D964" s="320" t="s">
        <v>1</v>
      </c>
      <c r="E964" s="321" t="s">
        <v>1</v>
      </c>
      <c r="F964" s="322">
        <v>1.92</v>
      </c>
      <c r="G964" s="40"/>
      <c r="H964" s="46"/>
    </row>
    <row r="965" spans="1:8" s="2" customFormat="1" ht="16.8" customHeight="1">
      <c r="A965" s="40"/>
      <c r="B965" s="46"/>
      <c r="C965" s="323" t="s">
        <v>372</v>
      </c>
      <c r="D965" s="323" t="s">
        <v>373</v>
      </c>
      <c r="E965" s="18" t="s">
        <v>1</v>
      </c>
      <c r="F965" s="324">
        <v>1.92</v>
      </c>
      <c r="G965" s="40"/>
      <c r="H965" s="46"/>
    </row>
    <row r="966" spans="1:8" s="2" customFormat="1" ht="16.8" customHeight="1">
      <c r="A966" s="40"/>
      <c r="B966" s="46"/>
      <c r="C966" s="319" t="s">
        <v>177</v>
      </c>
      <c r="D966" s="320" t="s">
        <v>1</v>
      </c>
      <c r="E966" s="321" t="s">
        <v>1</v>
      </c>
      <c r="F966" s="322">
        <v>43.491</v>
      </c>
      <c r="G966" s="40"/>
      <c r="H966" s="46"/>
    </row>
    <row r="967" spans="1:8" s="2" customFormat="1" ht="16.8" customHeight="1">
      <c r="A967" s="40"/>
      <c r="B967" s="46"/>
      <c r="C967" s="323" t="s">
        <v>177</v>
      </c>
      <c r="D967" s="323" t="s">
        <v>1130</v>
      </c>
      <c r="E967" s="18" t="s">
        <v>1</v>
      </c>
      <c r="F967" s="324">
        <v>43.491</v>
      </c>
      <c r="G967" s="40"/>
      <c r="H967" s="46"/>
    </row>
    <row r="968" spans="1:8" s="2" customFormat="1" ht="16.8" customHeight="1">
      <c r="A968" s="40"/>
      <c r="B968" s="46"/>
      <c r="C968" s="325" t="s">
        <v>2122</v>
      </c>
      <c r="D968" s="40"/>
      <c r="E968" s="40"/>
      <c r="F968" s="40"/>
      <c r="G968" s="40"/>
      <c r="H968" s="46"/>
    </row>
    <row r="969" spans="1:8" s="2" customFormat="1" ht="16.8" customHeight="1">
      <c r="A969" s="40"/>
      <c r="B969" s="46"/>
      <c r="C969" s="323" t="s">
        <v>368</v>
      </c>
      <c r="D969" s="323" t="s">
        <v>369</v>
      </c>
      <c r="E969" s="18" t="s">
        <v>303</v>
      </c>
      <c r="F969" s="324">
        <v>45.411</v>
      </c>
      <c r="G969" s="40"/>
      <c r="H969" s="46"/>
    </row>
    <row r="970" spans="1:8" s="2" customFormat="1" ht="16.8" customHeight="1">
      <c r="A970" s="40"/>
      <c r="B970" s="46"/>
      <c r="C970" s="323" t="s">
        <v>376</v>
      </c>
      <c r="D970" s="323" t="s">
        <v>377</v>
      </c>
      <c r="E970" s="18" t="s">
        <v>363</v>
      </c>
      <c r="F970" s="324">
        <v>86.982</v>
      </c>
      <c r="G970" s="40"/>
      <c r="H970" s="46"/>
    </row>
    <row r="971" spans="1:8" s="2" customFormat="1" ht="26.4" customHeight="1">
      <c r="A971" s="40"/>
      <c r="B971" s="46"/>
      <c r="C971" s="318" t="s">
        <v>2135</v>
      </c>
      <c r="D971" s="318" t="s">
        <v>107</v>
      </c>
      <c r="E971" s="40"/>
      <c r="F971" s="40"/>
      <c r="G971" s="40"/>
      <c r="H971" s="46"/>
    </row>
    <row r="972" spans="1:8" s="2" customFormat="1" ht="16.8" customHeight="1">
      <c r="A972" s="40"/>
      <c r="B972" s="46"/>
      <c r="C972" s="319" t="s">
        <v>449</v>
      </c>
      <c r="D972" s="320" t="s">
        <v>1</v>
      </c>
      <c r="E972" s="321" t="s">
        <v>1</v>
      </c>
      <c r="F972" s="322">
        <v>35.64</v>
      </c>
      <c r="G972" s="40"/>
      <c r="H972" s="46"/>
    </row>
    <row r="973" spans="1:8" s="2" customFormat="1" ht="16.8" customHeight="1">
      <c r="A973" s="40"/>
      <c r="B973" s="46"/>
      <c r="C973" s="323" t="s">
        <v>449</v>
      </c>
      <c r="D973" s="323" t="s">
        <v>181</v>
      </c>
      <c r="E973" s="18" t="s">
        <v>1</v>
      </c>
      <c r="F973" s="324">
        <v>35.64</v>
      </c>
      <c r="G973" s="40"/>
      <c r="H973" s="46"/>
    </row>
    <row r="974" spans="1:8" s="2" customFormat="1" ht="16.8" customHeight="1">
      <c r="A974" s="40"/>
      <c r="B974" s="46"/>
      <c r="C974" s="319" t="s">
        <v>429</v>
      </c>
      <c r="D974" s="320" t="s">
        <v>1</v>
      </c>
      <c r="E974" s="321" t="s">
        <v>1</v>
      </c>
      <c r="F974" s="322">
        <v>15.84</v>
      </c>
      <c r="G974" s="40"/>
      <c r="H974" s="46"/>
    </row>
    <row r="975" spans="1:8" s="2" customFormat="1" ht="16.8" customHeight="1">
      <c r="A975" s="40"/>
      <c r="B975" s="46"/>
      <c r="C975" s="323" t="s">
        <v>429</v>
      </c>
      <c r="D975" s="323" t="s">
        <v>1004</v>
      </c>
      <c r="E975" s="18" t="s">
        <v>1</v>
      </c>
      <c r="F975" s="324">
        <v>15.84</v>
      </c>
      <c r="G975" s="40"/>
      <c r="H975" s="46"/>
    </row>
    <row r="976" spans="1:8" s="2" customFormat="1" ht="16.8" customHeight="1">
      <c r="A976" s="40"/>
      <c r="B976" s="46"/>
      <c r="C976" s="323" t="s">
        <v>1100</v>
      </c>
      <c r="D976" s="323" t="s">
        <v>1101</v>
      </c>
      <c r="E976" s="18" t="s">
        <v>249</v>
      </c>
      <c r="F976" s="324">
        <v>6.08</v>
      </c>
      <c r="G976" s="40"/>
      <c r="H976" s="46"/>
    </row>
    <row r="977" spans="1:8" s="2" customFormat="1" ht="12">
      <c r="A977" s="40"/>
      <c r="B977" s="46"/>
      <c r="C977" s="323" t="s">
        <v>969</v>
      </c>
      <c r="D977" s="323" t="s">
        <v>970</v>
      </c>
      <c r="E977" s="18" t="s">
        <v>303</v>
      </c>
      <c r="F977" s="324">
        <v>14.054</v>
      </c>
      <c r="G977" s="40"/>
      <c r="H977" s="46"/>
    </row>
    <row r="978" spans="1:8" s="2" customFormat="1" ht="12">
      <c r="A978" s="40"/>
      <c r="B978" s="46"/>
      <c r="C978" s="323" t="s">
        <v>338</v>
      </c>
      <c r="D978" s="323" t="s">
        <v>339</v>
      </c>
      <c r="E978" s="18" t="s">
        <v>303</v>
      </c>
      <c r="F978" s="324">
        <v>13.286</v>
      </c>
      <c r="G978" s="40"/>
      <c r="H978" s="46"/>
    </row>
    <row r="979" spans="1:8" s="2" customFormat="1" ht="16.8" customHeight="1">
      <c r="A979" s="40"/>
      <c r="B979" s="46"/>
      <c r="C979" s="319" t="s">
        <v>131</v>
      </c>
      <c r="D979" s="320" t="s">
        <v>1</v>
      </c>
      <c r="E979" s="321" t="s">
        <v>1</v>
      </c>
      <c r="F979" s="322">
        <v>19.8</v>
      </c>
      <c r="G979" s="40"/>
      <c r="H979" s="46"/>
    </row>
    <row r="980" spans="1:8" s="2" customFormat="1" ht="12">
      <c r="A980" s="40"/>
      <c r="B980" s="46"/>
      <c r="C980" s="323" t="s">
        <v>131</v>
      </c>
      <c r="D980" s="323" t="s">
        <v>1305</v>
      </c>
      <c r="E980" s="18" t="s">
        <v>1</v>
      </c>
      <c r="F980" s="324">
        <v>19.8</v>
      </c>
      <c r="G980" s="40"/>
      <c r="H980" s="46"/>
    </row>
    <row r="981" spans="1:8" s="2" customFormat="1" ht="16.8" customHeight="1">
      <c r="A981" s="40"/>
      <c r="B981" s="46"/>
      <c r="C981" s="325" t="s">
        <v>2122</v>
      </c>
      <c r="D981" s="40"/>
      <c r="E981" s="40"/>
      <c r="F981" s="40"/>
      <c r="G981" s="40"/>
      <c r="H981" s="46"/>
    </row>
    <row r="982" spans="1:8" s="2" customFormat="1" ht="16.8" customHeight="1">
      <c r="A982" s="40"/>
      <c r="B982" s="46"/>
      <c r="C982" s="323" t="s">
        <v>941</v>
      </c>
      <c r="D982" s="323" t="s">
        <v>942</v>
      </c>
      <c r="E982" s="18" t="s">
        <v>249</v>
      </c>
      <c r="F982" s="324">
        <v>1.8</v>
      </c>
      <c r="G982" s="40"/>
      <c r="H982" s="46"/>
    </row>
    <row r="983" spans="1:8" s="2" customFormat="1" ht="12">
      <c r="A983" s="40"/>
      <c r="B983" s="46"/>
      <c r="C983" s="323" t="s">
        <v>247</v>
      </c>
      <c r="D983" s="323" t="s">
        <v>248</v>
      </c>
      <c r="E983" s="18" t="s">
        <v>249</v>
      </c>
      <c r="F983" s="324">
        <v>15.84</v>
      </c>
      <c r="G983" s="40"/>
      <c r="H983" s="46"/>
    </row>
    <row r="984" spans="1:8" s="2" customFormat="1" ht="12">
      <c r="A984" s="40"/>
      <c r="B984" s="46"/>
      <c r="C984" s="323" t="s">
        <v>269</v>
      </c>
      <c r="D984" s="323" t="s">
        <v>270</v>
      </c>
      <c r="E984" s="18" t="s">
        <v>249</v>
      </c>
      <c r="F984" s="324">
        <v>19.8</v>
      </c>
      <c r="G984" s="40"/>
      <c r="H984" s="46"/>
    </row>
    <row r="985" spans="1:8" s="2" customFormat="1" ht="12">
      <c r="A985" s="40"/>
      <c r="B985" s="46"/>
      <c r="C985" s="323" t="s">
        <v>969</v>
      </c>
      <c r="D985" s="323" t="s">
        <v>970</v>
      </c>
      <c r="E985" s="18" t="s">
        <v>303</v>
      </c>
      <c r="F985" s="324">
        <v>14.054</v>
      </c>
      <c r="G985" s="40"/>
      <c r="H985" s="46"/>
    </row>
    <row r="986" spans="1:8" s="2" customFormat="1" ht="16.8" customHeight="1">
      <c r="A986" s="40"/>
      <c r="B986" s="46"/>
      <c r="C986" s="323" t="s">
        <v>744</v>
      </c>
      <c r="D986" s="323" t="s">
        <v>745</v>
      </c>
      <c r="E986" s="18" t="s">
        <v>275</v>
      </c>
      <c r="F986" s="324">
        <v>39.6</v>
      </c>
      <c r="G986" s="40"/>
      <c r="H986" s="46"/>
    </row>
    <row r="987" spans="1:8" s="2" customFormat="1" ht="16.8" customHeight="1">
      <c r="A987" s="40"/>
      <c r="B987" s="46"/>
      <c r="C987" s="319" t="s">
        <v>142</v>
      </c>
      <c r="D987" s="320" t="s">
        <v>1</v>
      </c>
      <c r="E987" s="321" t="s">
        <v>1</v>
      </c>
      <c r="F987" s="322">
        <v>0</v>
      </c>
      <c r="G987" s="40"/>
      <c r="H987" s="46"/>
    </row>
    <row r="988" spans="1:8" s="2" customFormat="1" ht="16.8" customHeight="1">
      <c r="A988" s="40"/>
      <c r="B988" s="46"/>
      <c r="C988" s="319" t="s">
        <v>139</v>
      </c>
      <c r="D988" s="320" t="s">
        <v>1</v>
      </c>
      <c r="E988" s="321" t="s">
        <v>1</v>
      </c>
      <c r="F988" s="322">
        <v>322.63</v>
      </c>
      <c r="G988" s="40"/>
      <c r="H988" s="46"/>
    </row>
    <row r="989" spans="1:8" s="2" customFormat="1" ht="16.8" customHeight="1">
      <c r="A989" s="40"/>
      <c r="B989" s="46"/>
      <c r="C989" s="319" t="s">
        <v>914</v>
      </c>
      <c r="D989" s="320" t="s">
        <v>1</v>
      </c>
      <c r="E989" s="321" t="s">
        <v>1</v>
      </c>
      <c r="F989" s="322">
        <v>1.8</v>
      </c>
      <c r="G989" s="40"/>
      <c r="H989" s="46"/>
    </row>
    <row r="990" spans="1:8" s="2" customFormat="1" ht="16.8" customHeight="1">
      <c r="A990" s="40"/>
      <c r="B990" s="46"/>
      <c r="C990" s="323" t="s">
        <v>914</v>
      </c>
      <c r="D990" s="323" t="s">
        <v>952</v>
      </c>
      <c r="E990" s="18" t="s">
        <v>1</v>
      </c>
      <c r="F990" s="324">
        <v>1.8</v>
      </c>
      <c r="G990" s="40"/>
      <c r="H990" s="46"/>
    </row>
    <row r="991" spans="1:8" s="2" customFormat="1" ht="16.8" customHeight="1">
      <c r="A991" s="40"/>
      <c r="B991" s="46"/>
      <c r="C991" s="325" t="s">
        <v>2122</v>
      </c>
      <c r="D991" s="40"/>
      <c r="E991" s="40"/>
      <c r="F991" s="40"/>
      <c r="G991" s="40"/>
      <c r="H991" s="46"/>
    </row>
    <row r="992" spans="1:8" s="2" customFormat="1" ht="16.8" customHeight="1">
      <c r="A992" s="40"/>
      <c r="B992" s="46"/>
      <c r="C992" s="323" t="s">
        <v>941</v>
      </c>
      <c r="D992" s="323" t="s">
        <v>942</v>
      </c>
      <c r="E992" s="18" t="s">
        <v>249</v>
      </c>
      <c r="F992" s="324">
        <v>1.8</v>
      </c>
      <c r="G992" s="40"/>
      <c r="H992" s="46"/>
    </row>
    <row r="993" spans="1:8" s="2" customFormat="1" ht="16.8" customHeight="1">
      <c r="A993" s="40"/>
      <c r="B993" s="46"/>
      <c r="C993" s="323" t="s">
        <v>1011</v>
      </c>
      <c r="D993" s="323" t="s">
        <v>1012</v>
      </c>
      <c r="E993" s="18" t="s">
        <v>249</v>
      </c>
      <c r="F993" s="324">
        <v>1.8</v>
      </c>
      <c r="G993" s="40"/>
      <c r="H993" s="46"/>
    </row>
    <row r="994" spans="1:8" s="2" customFormat="1" ht="12">
      <c r="A994" s="40"/>
      <c r="B994" s="46"/>
      <c r="C994" s="323" t="s">
        <v>1032</v>
      </c>
      <c r="D994" s="323" t="s">
        <v>1033</v>
      </c>
      <c r="E994" s="18" t="s">
        <v>249</v>
      </c>
      <c r="F994" s="324">
        <v>1.8</v>
      </c>
      <c r="G994" s="40"/>
      <c r="H994" s="46"/>
    </row>
    <row r="995" spans="1:8" s="2" customFormat="1" ht="16.8" customHeight="1">
      <c r="A995" s="40"/>
      <c r="B995" s="46"/>
      <c r="C995" s="319" t="s">
        <v>933</v>
      </c>
      <c r="D995" s="320" t="s">
        <v>1</v>
      </c>
      <c r="E995" s="321" t="s">
        <v>1</v>
      </c>
      <c r="F995" s="322">
        <v>5.22</v>
      </c>
      <c r="G995" s="40"/>
      <c r="H995" s="46"/>
    </row>
    <row r="996" spans="1:8" s="2" customFormat="1" ht="16.8" customHeight="1">
      <c r="A996" s="40"/>
      <c r="B996" s="46"/>
      <c r="C996" s="323" t="s">
        <v>933</v>
      </c>
      <c r="D996" s="323" t="s">
        <v>940</v>
      </c>
      <c r="E996" s="18" t="s">
        <v>1</v>
      </c>
      <c r="F996" s="324">
        <v>5.22</v>
      </c>
      <c r="G996" s="40"/>
      <c r="H996" s="46"/>
    </row>
    <row r="997" spans="1:8" s="2" customFormat="1" ht="16.8" customHeight="1">
      <c r="A997" s="40"/>
      <c r="B997" s="46"/>
      <c r="C997" s="325" t="s">
        <v>2122</v>
      </c>
      <c r="D997" s="40"/>
      <c r="E997" s="40"/>
      <c r="F997" s="40"/>
      <c r="G997" s="40"/>
      <c r="H997" s="46"/>
    </row>
    <row r="998" spans="1:8" s="2" customFormat="1" ht="16.8" customHeight="1">
      <c r="A998" s="40"/>
      <c r="B998" s="46"/>
      <c r="C998" s="323" t="s">
        <v>937</v>
      </c>
      <c r="D998" s="323" t="s">
        <v>938</v>
      </c>
      <c r="E998" s="18" t="s">
        <v>249</v>
      </c>
      <c r="F998" s="324">
        <v>5.22</v>
      </c>
      <c r="G998" s="40"/>
      <c r="H998" s="46"/>
    </row>
    <row r="999" spans="1:8" s="2" customFormat="1" ht="12">
      <c r="A999" s="40"/>
      <c r="B999" s="46"/>
      <c r="C999" s="323" t="s">
        <v>1014</v>
      </c>
      <c r="D999" s="323" t="s">
        <v>1015</v>
      </c>
      <c r="E999" s="18" t="s">
        <v>249</v>
      </c>
      <c r="F999" s="324">
        <v>5.22</v>
      </c>
      <c r="G999" s="40"/>
      <c r="H999" s="46"/>
    </row>
    <row r="1000" spans="1:8" s="2" customFormat="1" ht="12">
      <c r="A1000" s="40"/>
      <c r="B1000" s="46"/>
      <c r="C1000" s="323" t="s">
        <v>1029</v>
      </c>
      <c r="D1000" s="323" t="s">
        <v>1030</v>
      </c>
      <c r="E1000" s="18" t="s">
        <v>249</v>
      </c>
      <c r="F1000" s="324">
        <v>5.22</v>
      </c>
      <c r="G1000" s="40"/>
      <c r="H1000" s="46"/>
    </row>
    <row r="1001" spans="1:8" s="2" customFormat="1" ht="16.8" customHeight="1">
      <c r="A1001" s="40"/>
      <c r="B1001" s="46"/>
      <c r="C1001" s="319" t="s">
        <v>147</v>
      </c>
      <c r="D1001" s="320" t="s">
        <v>1</v>
      </c>
      <c r="E1001" s="321" t="s">
        <v>1</v>
      </c>
      <c r="F1001" s="322">
        <v>38.456</v>
      </c>
      <c r="G1001" s="40"/>
      <c r="H1001" s="46"/>
    </row>
    <row r="1002" spans="1:8" s="2" customFormat="1" ht="16.8" customHeight="1">
      <c r="A1002" s="40"/>
      <c r="B1002" s="46"/>
      <c r="C1002" s="323" t="s">
        <v>262</v>
      </c>
      <c r="D1002" s="323" t="s">
        <v>949</v>
      </c>
      <c r="E1002" s="18" t="s">
        <v>1</v>
      </c>
      <c r="F1002" s="324">
        <v>30.096</v>
      </c>
      <c r="G1002" s="40"/>
      <c r="H1002" s="46"/>
    </row>
    <row r="1003" spans="1:8" s="2" customFormat="1" ht="16.8" customHeight="1">
      <c r="A1003" s="40"/>
      <c r="B1003" s="46"/>
      <c r="C1003" s="323" t="s">
        <v>909</v>
      </c>
      <c r="D1003" s="323" t="s">
        <v>950</v>
      </c>
      <c r="E1003" s="18" t="s">
        <v>1</v>
      </c>
      <c r="F1003" s="324">
        <v>1.52</v>
      </c>
      <c r="G1003" s="40"/>
      <c r="H1003" s="46"/>
    </row>
    <row r="1004" spans="1:8" s="2" customFormat="1" ht="16.8" customHeight="1">
      <c r="A1004" s="40"/>
      <c r="B1004" s="46"/>
      <c r="C1004" s="323" t="s">
        <v>912</v>
      </c>
      <c r="D1004" s="323" t="s">
        <v>951</v>
      </c>
      <c r="E1004" s="18" t="s">
        <v>1</v>
      </c>
      <c r="F1004" s="324">
        <v>4.408</v>
      </c>
      <c r="G1004" s="40"/>
      <c r="H1004" s="46"/>
    </row>
    <row r="1005" spans="1:8" s="2" customFormat="1" ht="16.8" customHeight="1">
      <c r="A1005" s="40"/>
      <c r="B1005" s="46"/>
      <c r="C1005" s="323" t="s">
        <v>1063</v>
      </c>
      <c r="D1005" s="323" t="s">
        <v>1309</v>
      </c>
      <c r="E1005" s="18" t="s">
        <v>1</v>
      </c>
      <c r="F1005" s="324">
        <v>2.432</v>
      </c>
      <c r="G1005" s="40"/>
      <c r="H1005" s="46"/>
    </row>
    <row r="1006" spans="1:8" s="2" customFormat="1" ht="16.8" customHeight="1">
      <c r="A1006" s="40"/>
      <c r="B1006" s="46"/>
      <c r="C1006" s="323" t="s">
        <v>147</v>
      </c>
      <c r="D1006" s="323" t="s">
        <v>253</v>
      </c>
      <c r="E1006" s="18" t="s">
        <v>1</v>
      </c>
      <c r="F1006" s="324">
        <v>38.456</v>
      </c>
      <c r="G1006" s="40"/>
      <c r="H1006" s="46"/>
    </row>
    <row r="1007" spans="1:8" s="2" customFormat="1" ht="16.8" customHeight="1">
      <c r="A1007" s="40"/>
      <c r="B1007" s="46"/>
      <c r="C1007" s="319" t="s">
        <v>909</v>
      </c>
      <c r="D1007" s="320" t="s">
        <v>1</v>
      </c>
      <c r="E1007" s="321" t="s">
        <v>1</v>
      </c>
      <c r="F1007" s="322">
        <v>1.52</v>
      </c>
      <c r="G1007" s="40"/>
      <c r="H1007" s="46"/>
    </row>
    <row r="1008" spans="1:8" s="2" customFormat="1" ht="16.8" customHeight="1">
      <c r="A1008" s="40"/>
      <c r="B1008" s="46"/>
      <c r="C1008" s="323" t="s">
        <v>909</v>
      </c>
      <c r="D1008" s="323" t="s">
        <v>950</v>
      </c>
      <c r="E1008" s="18" t="s">
        <v>1</v>
      </c>
      <c r="F1008" s="324">
        <v>1.52</v>
      </c>
      <c r="G1008" s="40"/>
      <c r="H1008" s="46"/>
    </row>
    <row r="1009" spans="1:8" s="2" customFormat="1" ht="16.8" customHeight="1">
      <c r="A1009" s="40"/>
      <c r="B1009" s="46"/>
      <c r="C1009" s="325" t="s">
        <v>2122</v>
      </c>
      <c r="D1009" s="40"/>
      <c r="E1009" s="40"/>
      <c r="F1009" s="40"/>
      <c r="G1009" s="40"/>
      <c r="H1009" s="46"/>
    </row>
    <row r="1010" spans="1:8" s="2" customFormat="1" ht="16.8" customHeight="1">
      <c r="A1010" s="40"/>
      <c r="B1010" s="46"/>
      <c r="C1010" s="323" t="s">
        <v>941</v>
      </c>
      <c r="D1010" s="323" t="s">
        <v>942</v>
      </c>
      <c r="E1010" s="18" t="s">
        <v>249</v>
      </c>
      <c r="F1010" s="324">
        <v>1.8</v>
      </c>
      <c r="G1010" s="40"/>
      <c r="H1010" s="46"/>
    </row>
    <row r="1011" spans="1:8" s="2" customFormat="1" ht="12">
      <c r="A1011" s="40"/>
      <c r="B1011" s="46"/>
      <c r="C1011" s="323" t="s">
        <v>969</v>
      </c>
      <c r="D1011" s="323" t="s">
        <v>970</v>
      </c>
      <c r="E1011" s="18" t="s">
        <v>303</v>
      </c>
      <c r="F1011" s="324">
        <v>14.054</v>
      </c>
      <c r="G1011" s="40"/>
      <c r="H1011" s="46"/>
    </row>
    <row r="1012" spans="1:8" s="2" customFormat="1" ht="16.8" customHeight="1">
      <c r="A1012" s="40"/>
      <c r="B1012" s="46"/>
      <c r="C1012" s="319" t="s">
        <v>912</v>
      </c>
      <c r="D1012" s="320" t="s">
        <v>1</v>
      </c>
      <c r="E1012" s="321" t="s">
        <v>1</v>
      </c>
      <c r="F1012" s="322">
        <v>4.408</v>
      </c>
      <c r="G1012" s="40"/>
      <c r="H1012" s="46"/>
    </row>
    <row r="1013" spans="1:8" s="2" customFormat="1" ht="16.8" customHeight="1">
      <c r="A1013" s="40"/>
      <c r="B1013" s="46"/>
      <c r="C1013" s="323" t="s">
        <v>912</v>
      </c>
      <c r="D1013" s="323" t="s">
        <v>951</v>
      </c>
      <c r="E1013" s="18" t="s">
        <v>1</v>
      </c>
      <c r="F1013" s="324">
        <v>4.408</v>
      </c>
      <c r="G1013" s="40"/>
      <c r="H1013" s="46"/>
    </row>
    <row r="1014" spans="1:8" s="2" customFormat="1" ht="16.8" customHeight="1">
      <c r="A1014" s="40"/>
      <c r="B1014" s="46"/>
      <c r="C1014" s="325" t="s">
        <v>2122</v>
      </c>
      <c r="D1014" s="40"/>
      <c r="E1014" s="40"/>
      <c r="F1014" s="40"/>
      <c r="G1014" s="40"/>
      <c r="H1014" s="46"/>
    </row>
    <row r="1015" spans="1:8" s="2" customFormat="1" ht="16.8" customHeight="1">
      <c r="A1015" s="40"/>
      <c r="B1015" s="46"/>
      <c r="C1015" s="323" t="s">
        <v>941</v>
      </c>
      <c r="D1015" s="323" t="s">
        <v>942</v>
      </c>
      <c r="E1015" s="18" t="s">
        <v>249</v>
      </c>
      <c r="F1015" s="324">
        <v>1.8</v>
      </c>
      <c r="G1015" s="40"/>
      <c r="H1015" s="46"/>
    </row>
    <row r="1016" spans="1:8" s="2" customFormat="1" ht="12">
      <c r="A1016" s="40"/>
      <c r="B1016" s="46"/>
      <c r="C1016" s="323" t="s">
        <v>969</v>
      </c>
      <c r="D1016" s="323" t="s">
        <v>970</v>
      </c>
      <c r="E1016" s="18" t="s">
        <v>303</v>
      </c>
      <c r="F1016" s="324">
        <v>14.054</v>
      </c>
      <c r="G1016" s="40"/>
      <c r="H1016" s="46"/>
    </row>
    <row r="1017" spans="1:8" s="2" customFormat="1" ht="16.8" customHeight="1">
      <c r="A1017" s="40"/>
      <c r="B1017" s="46"/>
      <c r="C1017" s="319" t="s">
        <v>1063</v>
      </c>
      <c r="D1017" s="320" t="s">
        <v>1</v>
      </c>
      <c r="E1017" s="321" t="s">
        <v>1</v>
      </c>
      <c r="F1017" s="322">
        <v>2.432</v>
      </c>
      <c r="G1017" s="40"/>
      <c r="H1017" s="46"/>
    </row>
    <row r="1018" spans="1:8" s="2" customFormat="1" ht="16.8" customHeight="1">
      <c r="A1018" s="40"/>
      <c r="B1018" s="46"/>
      <c r="C1018" s="323" t="s">
        <v>1063</v>
      </c>
      <c r="D1018" s="323" t="s">
        <v>1309</v>
      </c>
      <c r="E1018" s="18" t="s">
        <v>1</v>
      </c>
      <c r="F1018" s="324">
        <v>2.432</v>
      </c>
      <c r="G1018" s="40"/>
      <c r="H1018" s="46"/>
    </row>
    <row r="1019" spans="1:8" s="2" customFormat="1" ht="16.8" customHeight="1">
      <c r="A1019" s="40"/>
      <c r="B1019" s="46"/>
      <c r="C1019" s="325" t="s">
        <v>2122</v>
      </c>
      <c r="D1019" s="40"/>
      <c r="E1019" s="40"/>
      <c r="F1019" s="40"/>
      <c r="G1019" s="40"/>
      <c r="H1019" s="46"/>
    </row>
    <row r="1020" spans="1:8" s="2" customFormat="1" ht="16.8" customHeight="1">
      <c r="A1020" s="40"/>
      <c r="B1020" s="46"/>
      <c r="C1020" s="323" t="s">
        <v>941</v>
      </c>
      <c r="D1020" s="323" t="s">
        <v>942</v>
      </c>
      <c r="E1020" s="18" t="s">
        <v>249</v>
      </c>
      <c r="F1020" s="324">
        <v>1.8</v>
      </c>
      <c r="G1020" s="40"/>
      <c r="H1020" s="46"/>
    </row>
    <row r="1021" spans="1:8" s="2" customFormat="1" ht="12">
      <c r="A1021" s="40"/>
      <c r="B1021" s="46"/>
      <c r="C1021" s="323" t="s">
        <v>969</v>
      </c>
      <c r="D1021" s="323" t="s">
        <v>970</v>
      </c>
      <c r="E1021" s="18" t="s">
        <v>303</v>
      </c>
      <c r="F1021" s="324">
        <v>14.054</v>
      </c>
      <c r="G1021" s="40"/>
      <c r="H1021" s="46"/>
    </row>
    <row r="1022" spans="1:8" s="2" customFormat="1" ht="16.8" customHeight="1">
      <c r="A1022" s="40"/>
      <c r="B1022" s="46"/>
      <c r="C1022" s="319" t="s">
        <v>262</v>
      </c>
      <c r="D1022" s="320" t="s">
        <v>1</v>
      </c>
      <c r="E1022" s="321" t="s">
        <v>1</v>
      </c>
      <c r="F1022" s="322">
        <v>30.096</v>
      </c>
      <c r="G1022" s="40"/>
      <c r="H1022" s="46"/>
    </row>
    <row r="1023" spans="1:8" s="2" customFormat="1" ht="16.8" customHeight="1">
      <c r="A1023" s="40"/>
      <c r="B1023" s="46"/>
      <c r="C1023" s="323" t="s">
        <v>262</v>
      </c>
      <c r="D1023" s="323" t="s">
        <v>949</v>
      </c>
      <c r="E1023" s="18" t="s">
        <v>1</v>
      </c>
      <c r="F1023" s="324">
        <v>30.096</v>
      </c>
      <c r="G1023" s="40"/>
      <c r="H1023" s="46"/>
    </row>
    <row r="1024" spans="1:8" s="2" customFormat="1" ht="16.8" customHeight="1">
      <c r="A1024" s="40"/>
      <c r="B1024" s="46"/>
      <c r="C1024" s="325" t="s">
        <v>2122</v>
      </c>
      <c r="D1024" s="40"/>
      <c r="E1024" s="40"/>
      <c r="F1024" s="40"/>
      <c r="G1024" s="40"/>
      <c r="H1024" s="46"/>
    </row>
    <row r="1025" spans="1:8" s="2" customFormat="1" ht="16.8" customHeight="1">
      <c r="A1025" s="40"/>
      <c r="B1025" s="46"/>
      <c r="C1025" s="323" t="s">
        <v>941</v>
      </c>
      <c r="D1025" s="323" t="s">
        <v>942</v>
      </c>
      <c r="E1025" s="18" t="s">
        <v>249</v>
      </c>
      <c r="F1025" s="324">
        <v>1.8</v>
      </c>
      <c r="G1025" s="40"/>
      <c r="H1025" s="46"/>
    </row>
    <row r="1026" spans="1:8" s="2" customFormat="1" ht="12">
      <c r="A1026" s="40"/>
      <c r="B1026" s="46"/>
      <c r="C1026" s="323" t="s">
        <v>969</v>
      </c>
      <c r="D1026" s="323" t="s">
        <v>970</v>
      </c>
      <c r="E1026" s="18" t="s">
        <v>303</v>
      </c>
      <c r="F1026" s="324">
        <v>14.054</v>
      </c>
      <c r="G1026" s="40"/>
      <c r="H1026" s="46"/>
    </row>
    <row r="1027" spans="1:8" s="2" customFormat="1" ht="16.8" customHeight="1">
      <c r="A1027" s="40"/>
      <c r="B1027" s="46"/>
      <c r="C1027" s="319" t="s">
        <v>947</v>
      </c>
      <c r="D1027" s="320" t="s">
        <v>1</v>
      </c>
      <c r="E1027" s="321" t="s">
        <v>1</v>
      </c>
      <c r="F1027" s="322">
        <v>0</v>
      </c>
      <c r="G1027" s="40"/>
      <c r="H1027" s="46"/>
    </row>
    <row r="1028" spans="1:8" s="2" customFormat="1" ht="16.8" customHeight="1">
      <c r="A1028" s="40"/>
      <c r="B1028" s="46"/>
      <c r="C1028" s="319" t="s">
        <v>260</v>
      </c>
      <c r="D1028" s="320" t="s">
        <v>1</v>
      </c>
      <c r="E1028" s="321" t="s">
        <v>1</v>
      </c>
      <c r="F1028" s="322">
        <v>490.2</v>
      </c>
      <c r="G1028" s="40"/>
      <c r="H1028" s="46"/>
    </row>
    <row r="1029" spans="1:8" s="2" customFormat="1" ht="16.8" customHeight="1">
      <c r="A1029" s="40"/>
      <c r="B1029" s="46"/>
      <c r="C1029" s="319" t="s">
        <v>395</v>
      </c>
      <c r="D1029" s="320" t="s">
        <v>1</v>
      </c>
      <c r="E1029" s="321" t="s">
        <v>1</v>
      </c>
      <c r="F1029" s="322">
        <v>3.036</v>
      </c>
      <c r="G1029" s="40"/>
      <c r="H1029" s="46"/>
    </row>
    <row r="1030" spans="1:8" s="2" customFormat="1" ht="16.8" customHeight="1">
      <c r="A1030" s="40"/>
      <c r="B1030" s="46"/>
      <c r="C1030" s="323" t="s">
        <v>395</v>
      </c>
      <c r="D1030" s="323" t="s">
        <v>998</v>
      </c>
      <c r="E1030" s="18" t="s">
        <v>1</v>
      </c>
      <c r="F1030" s="324">
        <v>3.036</v>
      </c>
      <c r="G1030" s="40"/>
      <c r="H1030" s="46"/>
    </row>
    <row r="1031" spans="1:8" s="2" customFormat="1" ht="16.8" customHeight="1">
      <c r="A1031" s="40"/>
      <c r="B1031" s="46"/>
      <c r="C1031" s="319" t="s">
        <v>156</v>
      </c>
      <c r="D1031" s="320" t="s">
        <v>1</v>
      </c>
      <c r="E1031" s="321" t="s">
        <v>1</v>
      </c>
      <c r="F1031" s="322">
        <v>34.2</v>
      </c>
      <c r="G1031" s="40"/>
      <c r="H1031" s="46"/>
    </row>
    <row r="1032" spans="1:8" s="2" customFormat="1" ht="16.8" customHeight="1">
      <c r="A1032" s="40"/>
      <c r="B1032" s="46"/>
      <c r="C1032" s="323" t="s">
        <v>156</v>
      </c>
      <c r="D1032" s="323" t="s">
        <v>1315</v>
      </c>
      <c r="E1032" s="18" t="s">
        <v>1</v>
      </c>
      <c r="F1032" s="324">
        <v>34.2</v>
      </c>
      <c r="G1032" s="40"/>
      <c r="H1032" s="46"/>
    </row>
    <row r="1033" spans="1:8" s="2" customFormat="1" ht="16.8" customHeight="1">
      <c r="A1033" s="40"/>
      <c r="B1033" s="46"/>
      <c r="C1033" s="325" t="s">
        <v>2122</v>
      </c>
      <c r="D1033" s="40"/>
      <c r="E1033" s="40"/>
      <c r="F1033" s="40"/>
      <c r="G1033" s="40"/>
      <c r="H1033" s="46"/>
    </row>
    <row r="1034" spans="1:8" s="2" customFormat="1" ht="16.8" customHeight="1">
      <c r="A1034" s="40"/>
      <c r="B1034" s="46"/>
      <c r="C1034" s="323" t="s">
        <v>965</v>
      </c>
      <c r="D1034" s="323" t="s">
        <v>966</v>
      </c>
      <c r="E1034" s="18" t="s">
        <v>275</v>
      </c>
      <c r="F1034" s="324">
        <v>34.2</v>
      </c>
      <c r="G1034" s="40"/>
      <c r="H1034" s="46"/>
    </row>
    <row r="1035" spans="1:8" s="2" customFormat="1" ht="16.8" customHeight="1">
      <c r="A1035" s="40"/>
      <c r="B1035" s="46"/>
      <c r="C1035" s="323" t="s">
        <v>740</v>
      </c>
      <c r="D1035" s="323" t="s">
        <v>741</v>
      </c>
      <c r="E1035" s="18" t="s">
        <v>275</v>
      </c>
      <c r="F1035" s="324">
        <v>34.2</v>
      </c>
      <c r="G1035" s="40"/>
      <c r="H1035" s="46"/>
    </row>
    <row r="1036" spans="1:8" s="2" customFormat="1" ht="16.8" customHeight="1">
      <c r="A1036" s="40"/>
      <c r="B1036" s="46"/>
      <c r="C1036" s="323" t="s">
        <v>754</v>
      </c>
      <c r="D1036" s="323" t="s">
        <v>755</v>
      </c>
      <c r="E1036" s="18" t="s">
        <v>275</v>
      </c>
      <c r="F1036" s="324">
        <v>34.2</v>
      </c>
      <c r="G1036" s="40"/>
      <c r="H1036" s="46"/>
    </row>
    <row r="1037" spans="1:8" s="2" customFormat="1" ht="16.8" customHeight="1">
      <c r="A1037" s="40"/>
      <c r="B1037" s="46"/>
      <c r="C1037" s="319" t="s">
        <v>179</v>
      </c>
      <c r="D1037" s="320" t="s">
        <v>1</v>
      </c>
      <c r="E1037" s="321" t="s">
        <v>1</v>
      </c>
      <c r="F1037" s="322">
        <v>6.021</v>
      </c>
      <c r="G1037" s="40"/>
      <c r="H1037" s="46"/>
    </row>
    <row r="1038" spans="1:8" s="2" customFormat="1" ht="16.8" customHeight="1">
      <c r="A1038" s="40"/>
      <c r="B1038" s="46"/>
      <c r="C1038" s="323" t="s">
        <v>179</v>
      </c>
      <c r="D1038" s="323" t="s">
        <v>995</v>
      </c>
      <c r="E1038" s="18" t="s">
        <v>1</v>
      </c>
      <c r="F1038" s="324">
        <v>6.021</v>
      </c>
      <c r="G1038" s="40"/>
      <c r="H1038" s="46"/>
    </row>
    <row r="1039" spans="1:8" s="2" customFormat="1" ht="16.8" customHeight="1">
      <c r="A1039" s="40"/>
      <c r="B1039" s="46"/>
      <c r="C1039" s="325" t="s">
        <v>2122</v>
      </c>
      <c r="D1039" s="40"/>
      <c r="E1039" s="40"/>
      <c r="F1039" s="40"/>
      <c r="G1039" s="40"/>
      <c r="H1039" s="46"/>
    </row>
    <row r="1040" spans="1:8" s="2" customFormat="1" ht="16.8" customHeight="1">
      <c r="A1040" s="40"/>
      <c r="B1040" s="46"/>
      <c r="C1040" s="323" t="s">
        <v>381</v>
      </c>
      <c r="D1040" s="323" t="s">
        <v>382</v>
      </c>
      <c r="E1040" s="18" t="s">
        <v>303</v>
      </c>
      <c r="F1040" s="324">
        <v>6.021</v>
      </c>
      <c r="G1040" s="40"/>
      <c r="H1040" s="46"/>
    </row>
    <row r="1041" spans="1:8" s="2" customFormat="1" ht="16.8" customHeight="1">
      <c r="A1041" s="40"/>
      <c r="B1041" s="46"/>
      <c r="C1041" s="323" t="s">
        <v>386</v>
      </c>
      <c r="D1041" s="323" t="s">
        <v>387</v>
      </c>
      <c r="E1041" s="18" t="s">
        <v>363</v>
      </c>
      <c r="F1041" s="324">
        <v>12.042</v>
      </c>
      <c r="G1041" s="40"/>
      <c r="H1041" s="46"/>
    </row>
    <row r="1042" spans="1:8" s="2" customFormat="1" ht="16.8" customHeight="1">
      <c r="A1042" s="40"/>
      <c r="B1042" s="46"/>
      <c r="C1042" s="319" t="s">
        <v>917</v>
      </c>
      <c r="D1042" s="320" t="s">
        <v>1</v>
      </c>
      <c r="E1042" s="321" t="s">
        <v>1</v>
      </c>
      <c r="F1042" s="322">
        <v>0.8</v>
      </c>
      <c r="G1042" s="40"/>
      <c r="H1042" s="46"/>
    </row>
    <row r="1043" spans="1:8" s="2" customFormat="1" ht="16.8" customHeight="1">
      <c r="A1043" s="40"/>
      <c r="B1043" s="46"/>
      <c r="C1043" s="323" t="s">
        <v>917</v>
      </c>
      <c r="D1043" s="323" t="s">
        <v>958</v>
      </c>
      <c r="E1043" s="18" t="s">
        <v>1</v>
      </c>
      <c r="F1043" s="324">
        <v>0.8</v>
      </c>
      <c r="G1043" s="40"/>
      <c r="H1043" s="46"/>
    </row>
    <row r="1044" spans="1:8" s="2" customFormat="1" ht="16.8" customHeight="1">
      <c r="A1044" s="40"/>
      <c r="B1044" s="46"/>
      <c r="C1044" s="325" t="s">
        <v>2122</v>
      </c>
      <c r="D1044" s="40"/>
      <c r="E1044" s="40"/>
      <c r="F1044" s="40"/>
      <c r="G1044" s="40"/>
      <c r="H1044" s="46"/>
    </row>
    <row r="1045" spans="1:8" s="2" customFormat="1" ht="16.8" customHeight="1">
      <c r="A1045" s="40"/>
      <c r="B1045" s="46"/>
      <c r="C1045" s="323" t="s">
        <v>955</v>
      </c>
      <c r="D1045" s="323" t="s">
        <v>956</v>
      </c>
      <c r="E1045" s="18" t="s">
        <v>249</v>
      </c>
      <c r="F1045" s="324">
        <v>3.12</v>
      </c>
      <c r="G1045" s="40"/>
      <c r="H1045" s="46"/>
    </row>
    <row r="1046" spans="1:8" s="2" customFormat="1" ht="16.8" customHeight="1">
      <c r="A1046" s="40"/>
      <c r="B1046" s="46"/>
      <c r="C1046" s="323" t="s">
        <v>420</v>
      </c>
      <c r="D1046" s="323" t="s">
        <v>421</v>
      </c>
      <c r="E1046" s="18" t="s">
        <v>249</v>
      </c>
      <c r="F1046" s="324">
        <v>34.8</v>
      </c>
      <c r="G1046" s="40"/>
      <c r="H1046" s="46"/>
    </row>
    <row r="1047" spans="1:8" s="2" customFormat="1" ht="16.8" customHeight="1">
      <c r="A1047" s="40"/>
      <c r="B1047" s="46"/>
      <c r="C1047" s="323" t="s">
        <v>852</v>
      </c>
      <c r="D1047" s="323" t="s">
        <v>362</v>
      </c>
      <c r="E1047" s="18" t="s">
        <v>363</v>
      </c>
      <c r="F1047" s="324">
        <v>12.785</v>
      </c>
      <c r="G1047" s="40"/>
      <c r="H1047" s="46"/>
    </row>
    <row r="1048" spans="1:8" s="2" customFormat="1" ht="16.8" customHeight="1">
      <c r="A1048" s="40"/>
      <c r="B1048" s="46"/>
      <c r="C1048" s="319" t="s">
        <v>935</v>
      </c>
      <c r="D1048" s="320" t="s">
        <v>1</v>
      </c>
      <c r="E1048" s="321" t="s">
        <v>1</v>
      </c>
      <c r="F1048" s="322">
        <v>2.32</v>
      </c>
      <c r="G1048" s="40"/>
      <c r="H1048" s="46"/>
    </row>
    <row r="1049" spans="1:8" s="2" customFormat="1" ht="16.8" customHeight="1">
      <c r="A1049" s="40"/>
      <c r="B1049" s="46"/>
      <c r="C1049" s="323" t="s">
        <v>935</v>
      </c>
      <c r="D1049" s="323" t="s">
        <v>959</v>
      </c>
      <c r="E1049" s="18" t="s">
        <v>1</v>
      </c>
      <c r="F1049" s="324">
        <v>2.32</v>
      </c>
      <c r="G1049" s="40"/>
      <c r="H1049" s="46"/>
    </row>
    <row r="1050" spans="1:8" s="2" customFormat="1" ht="16.8" customHeight="1">
      <c r="A1050" s="40"/>
      <c r="B1050" s="46"/>
      <c r="C1050" s="325" t="s">
        <v>2122</v>
      </c>
      <c r="D1050" s="40"/>
      <c r="E1050" s="40"/>
      <c r="F1050" s="40"/>
      <c r="G1050" s="40"/>
      <c r="H1050" s="46"/>
    </row>
    <row r="1051" spans="1:8" s="2" customFormat="1" ht="16.8" customHeight="1">
      <c r="A1051" s="40"/>
      <c r="B1051" s="46"/>
      <c r="C1051" s="323" t="s">
        <v>955</v>
      </c>
      <c r="D1051" s="323" t="s">
        <v>956</v>
      </c>
      <c r="E1051" s="18" t="s">
        <v>249</v>
      </c>
      <c r="F1051" s="324">
        <v>3.12</v>
      </c>
      <c r="G1051" s="40"/>
      <c r="H1051" s="46"/>
    </row>
    <row r="1052" spans="1:8" s="2" customFormat="1" ht="16.8" customHeight="1">
      <c r="A1052" s="40"/>
      <c r="B1052" s="46"/>
      <c r="C1052" s="323" t="s">
        <v>420</v>
      </c>
      <c r="D1052" s="323" t="s">
        <v>421</v>
      </c>
      <c r="E1052" s="18" t="s">
        <v>249</v>
      </c>
      <c r="F1052" s="324">
        <v>34.8</v>
      </c>
      <c r="G1052" s="40"/>
      <c r="H1052" s="46"/>
    </row>
    <row r="1053" spans="1:8" s="2" customFormat="1" ht="16.8" customHeight="1">
      <c r="A1053" s="40"/>
      <c r="B1053" s="46"/>
      <c r="C1053" s="323" t="s">
        <v>852</v>
      </c>
      <c r="D1053" s="323" t="s">
        <v>362</v>
      </c>
      <c r="E1053" s="18" t="s">
        <v>363</v>
      </c>
      <c r="F1053" s="324">
        <v>12.785</v>
      </c>
      <c r="G1053" s="40"/>
      <c r="H1053" s="46"/>
    </row>
    <row r="1054" spans="1:8" s="2" customFormat="1" ht="16.8" customHeight="1">
      <c r="A1054" s="40"/>
      <c r="B1054" s="46"/>
      <c r="C1054" s="319" t="s">
        <v>150</v>
      </c>
      <c r="D1054" s="320" t="s">
        <v>1</v>
      </c>
      <c r="E1054" s="321" t="s">
        <v>1</v>
      </c>
      <c r="F1054" s="322">
        <v>15.84</v>
      </c>
      <c r="G1054" s="40"/>
      <c r="H1054" s="46"/>
    </row>
    <row r="1055" spans="1:8" s="2" customFormat="1" ht="16.8" customHeight="1">
      <c r="A1055" s="40"/>
      <c r="B1055" s="46"/>
      <c r="C1055" s="323" t="s">
        <v>150</v>
      </c>
      <c r="D1055" s="323" t="s">
        <v>954</v>
      </c>
      <c r="E1055" s="18" t="s">
        <v>1</v>
      </c>
      <c r="F1055" s="324">
        <v>15.84</v>
      </c>
      <c r="G1055" s="40"/>
      <c r="H1055" s="46"/>
    </row>
    <row r="1056" spans="1:8" s="2" customFormat="1" ht="16.8" customHeight="1">
      <c r="A1056" s="40"/>
      <c r="B1056" s="46"/>
      <c r="C1056" s="325" t="s">
        <v>2122</v>
      </c>
      <c r="D1056" s="40"/>
      <c r="E1056" s="40"/>
      <c r="F1056" s="40"/>
      <c r="G1056" s="40"/>
      <c r="H1056" s="46"/>
    </row>
    <row r="1057" spans="1:8" s="2" customFormat="1" ht="12">
      <c r="A1057" s="40"/>
      <c r="B1057" s="46"/>
      <c r="C1057" s="323" t="s">
        <v>247</v>
      </c>
      <c r="D1057" s="323" t="s">
        <v>248</v>
      </c>
      <c r="E1057" s="18" t="s">
        <v>249</v>
      </c>
      <c r="F1057" s="324">
        <v>15.84</v>
      </c>
      <c r="G1057" s="40"/>
      <c r="H1057" s="46"/>
    </row>
    <row r="1058" spans="1:8" s="2" customFormat="1" ht="16.8" customHeight="1">
      <c r="A1058" s="40"/>
      <c r="B1058" s="46"/>
      <c r="C1058" s="323" t="s">
        <v>960</v>
      </c>
      <c r="D1058" s="323" t="s">
        <v>961</v>
      </c>
      <c r="E1058" s="18" t="s">
        <v>249</v>
      </c>
      <c r="F1058" s="324">
        <v>15.84</v>
      </c>
      <c r="G1058" s="40"/>
      <c r="H1058" s="46"/>
    </row>
    <row r="1059" spans="1:8" s="2" customFormat="1" ht="16.8" customHeight="1">
      <c r="A1059" s="40"/>
      <c r="B1059" s="46"/>
      <c r="C1059" s="323" t="s">
        <v>414</v>
      </c>
      <c r="D1059" s="323" t="s">
        <v>415</v>
      </c>
      <c r="E1059" s="18" t="s">
        <v>249</v>
      </c>
      <c r="F1059" s="324">
        <v>15.84</v>
      </c>
      <c r="G1059" s="40"/>
      <c r="H1059" s="46"/>
    </row>
    <row r="1060" spans="1:8" s="2" customFormat="1" ht="16.8" customHeight="1">
      <c r="A1060" s="40"/>
      <c r="B1060" s="46"/>
      <c r="C1060" s="323" t="s">
        <v>420</v>
      </c>
      <c r="D1060" s="323" t="s">
        <v>421</v>
      </c>
      <c r="E1060" s="18" t="s">
        <v>249</v>
      </c>
      <c r="F1060" s="324">
        <v>34.8</v>
      </c>
      <c r="G1060" s="40"/>
      <c r="H1060" s="46"/>
    </row>
    <row r="1061" spans="1:8" s="2" customFormat="1" ht="16.8" customHeight="1">
      <c r="A1061" s="40"/>
      <c r="B1061" s="46"/>
      <c r="C1061" s="323" t="s">
        <v>852</v>
      </c>
      <c r="D1061" s="323" t="s">
        <v>362</v>
      </c>
      <c r="E1061" s="18" t="s">
        <v>363</v>
      </c>
      <c r="F1061" s="324">
        <v>12.785</v>
      </c>
      <c r="G1061" s="40"/>
      <c r="H1061" s="46"/>
    </row>
    <row r="1062" spans="1:8" s="2" customFormat="1" ht="16.8" customHeight="1">
      <c r="A1062" s="40"/>
      <c r="B1062" s="46"/>
      <c r="C1062" s="319" t="s">
        <v>152</v>
      </c>
      <c r="D1062" s="320" t="s">
        <v>1</v>
      </c>
      <c r="E1062" s="321" t="s">
        <v>1</v>
      </c>
      <c r="F1062" s="322">
        <v>15.84</v>
      </c>
      <c r="G1062" s="40"/>
      <c r="H1062" s="46"/>
    </row>
    <row r="1063" spans="1:8" s="2" customFormat="1" ht="16.8" customHeight="1">
      <c r="A1063" s="40"/>
      <c r="B1063" s="46"/>
      <c r="C1063" s="323" t="s">
        <v>152</v>
      </c>
      <c r="D1063" s="323" t="s">
        <v>150</v>
      </c>
      <c r="E1063" s="18" t="s">
        <v>1</v>
      </c>
      <c r="F1063" s="324">
        <v>15.84</v>
      </c>
      <c r="G1063" s="40"/>
      <c r="H1063" s="46"/>
    </row>
    <row r="1064" spans="1:8" s="2" customFormat="1" ht="16.8" customHeight="1">
      <c r="A1064" s="40"/>
      <c r="B1064" s="46"/>
      <c r="C1064" s="325" t="s">
        <v>2122</v>
      </c>
      <c r="D1064" s="40"/>
      <c r="E1064" s="40"/>
      <c r="F1064" s="40"/>
      <c r="G1064" s="40"/>
      <c r="H1064" s="46"/>
    </row>
    <row r="1065" spans="1:8" s="2" customFormat="1" ht="16.8" customHeight="1">
      <c r="A1065" s="40"/>
      <c r="B1065" s="46"/>
      <c r="C1065" s="323" t="s">
        <v>960</v>
      </c>
      <c r="D1065" s="323" t="s">
        <v>961</v>
      </c>
      <c r="E1065" s="18" t="s">
        <v>249</v>
      </c>
      <c r="F1065" s="324">
        <v>15.84</v>
      </c>
      <c r="G1065" s="40"/>
      <c r="H1065" s="46"/>
    </row>
    <row r="1066" spans="1:8" s="2" customFormat="1" ht="12">
      <c r="A1066" s="40"/>
      <c r="B1066" s="46"/>
      <c r="C1066" s="323" t="s">
        <v>269</v>
      </c>
      <c r="D1066" s="323" t="s">
        <v>270</v>
      </c>
      <c r="E1066" s="18" t="s">
        <v>249</v>
      </c>
      <c r="F1066" s="324">
        <v>19.8</v>
      </c>
      <c r="G1066" s="40"/>
      <c r="H1066" s="46"/>
    </row>
    <row r="1067" spans="1:8" s="2" customFormat="1" ht="16.8" customHeight="1">
      <c r="A1067" s="40"/>
      <c r="B1067" s="46"/>
      <c r="C1067" s="323" t="s">
        <v>426</v>
      </c>
      <c r="D1067" s="323" t="s">
        <v>427</v>
      </c>
      <c r="E1067" s="18" t="s">
        <v>249</v>
      </c>
      <c r="F1067" s="324">
        <v>15.84</v>
      </c>
      <c r="G1067" s="40"/>
      <c r="H1067" s="46"/>
    </row>
    <row r="1068" spans="1:8" s="2" customFormat="1" ht="16.8" customHeight="1">
      <c r="A1068" s="40"/>
      <c r="B1068" s="46"/>
      <c r="C1068" s="323" t="s">
        <v>431</v>
      </c>
      <c r="D1068" s="323" t="s">
        <v>432</v>
      </c>
      <c r="E1068" s="18" t="s">
        <v>249</v>
      </c>
      <c r="F1068" s="324">
        <v>15.84</v>
      </c>
      <c r="G1068" s="40"/>
      <c r="H1068" s="46"/>
    </row>
    <row r="1069" spans="1:8" s="2" customFormat="1" ht="16.8" customHeight="1">
      <c r="A1069" s="40"/>
      <c r="B1069" s="46"/>
      <c r="C1069" s="323" t="s">
        <v>436</v>
      </c>
      <c r="D1069" s="323" t="s">
        <v>437</v>
      </c>
      <c r="E1069" s="18" t="s">
        <v>249</v>
      </c>
      <c r="F1069" s="324">
        <v>15.84</v>
      </c>
      <c r="G1069" s="40"/>
      <c r="H1069" s="46"/>
    </row>
    <row r="1070" spans="1:8" s="2" customFormat="1" ht="16.8" customHeight="1">
      <c r="A1070" s="40"/>
      <c r="B1070" s="46"/>
      <c r="C1070" s="323" t="s">
        <v>441</v>
      </c>
      <c r="D1070" s="323" t="s">
        <v>442</v>
      </c>
      <c r="E1070" s="18" t="s">
        <v>249</v>
      </c>
      <c r="F1070" s="324">
        <v>35.64</v>
      </c>
      <c r="G1070" s="40"/>
      <c r="H1070" s="46"/>
    </row>
    <row r="1071" spans="1:8" s="2" customFormat="1" ht="12">
      <c r="A1071" s="40"/>
      <c r="B1071" s="46"/>
      <c r="C1071" s="323" t="s">
        <v>847</v>
      </c>
      <c r="D1071" s="323" t="s">
        <v>848</v>
      </c>
      <c r="E1071" s="18" t="s">
        <v>363</v>
      </c>
      <c r="F1071" s="324">
        <v>9.405</v>
      </c>
      <c r="G1071" s="40"/>
      <c r="H1071" s="46"/>
    </row>
    <row r="1072" spans="1:8" s="2" customFormat="1" ht="16.8" customHeight="1">
      <c r="A1072" s="40"/>
      <c r="B1072" s="46"/>
      <c r="C1072" s="319" t="s">
        <v>154</v>
      </c>
      <c r="D1072" s="320" t="s">
        <v>1</v>
      </c>
      <c r="E1072" s="321" t="s">
        <v>1</v>
      </c>
      <c r="F1072" s="322">
        <v>19.8</v>
      </c>
      <c r="G1072" s="40"/>
      <c r="H1072" s="46"/>
    </row>
    <row r="1073" spans="1:8" s="2" customFormat="1" ht="16.8" customHeight="1">
      <c r="A1073" s="40"/>
      <c r="B1073" s="46"/>
      <c r="C1073" s="323" t="s">
        <v>154</v>
      </c>
      <c r="D1073" s="323" t="s">
        <v>964</v>
      </c>
      <c r="E1073" s="18" t="s">
        <v>1</v>
      </c>
      <c r="F1073" s="324">
        <v>19.8</v>
      </c>
      <c r="G1073" s="40"/>
      <c r="H1073" s="46"/>
    </row>
    <row r="1074" spans="1:8" s="2" customFormat="1" ht="16.8" customHeight="1">
      <c r="A1074" s="40"/>
      <c r="B1074" s="46"/>
      <c r="C1074" s="325" t="s">
        <v>2122</v>
      </c>
      <c r="D1074" s="40"/>
      <c r="E1074" s="40"/>
      <c r="F1074" s="40"/>
      <c r="G1074" s="40"/>
      <c r="H1074" s="46"/>
    </row>
    <row r="1075" spans="1:8" s="2" customFormat="1" ht="12">
      <c r="A1075" s="40"/>
      <c r="B1075" s="46"/>
      <c r="C1075" s="323" t="s">
        <v>269</v>
      </c>
      <c r="D1075" s="323" t="s">
        <v>270</v>
      </c>
      <c r="E1075" s="18" t="s">
        <v>249</v>
      </c>
      <c r="F1075" s="324">
        <v>19.8</v>
      </c>
      <c r="G1075" s="40"/>
      <c r="H1075" s="46"/>
    </row>
    <row r="1076" spans="1:8" s="2" customFormat="1" ht="16.8" customHeight="1">
      <c r="A1076" s="40"/>
      <c r="B1076" s="46"/>
      <c r="C1076" s="323" t="s">
        <v>441</v>
      </c>
      <c r="D1076" s="323" t="s">
        <v>442</v>
      </c>
      <c r="E1076" s="18" t="s">
        <v>249</v>
      </c>
      <c r="F1076" s="324">
        <v>35.64</v>
      </c>
      <c r="G1076" s="40"/>
      <c r="H1076" s="46"/>
    </row>
    <row r="1077" spans="1:8" s="2" customFormat="1" ht="12">
      <c r="A1077" s="40"/>
      <c r="B1077" s="46"/>
      <c r="C1077" s="323" t="s">
        <v>847</v>
      </c>
      <c r="D1077" s="323" t="s">
        <v>848</v>
      </c>
      <c r="E1077" s="18" t="s">
        <v>363</v>
      </c>
      <c r="F1077" s="324">
        <v>9.405</v>
      </c>
      <c r="G1077" s="40"/>
      <c r="H1077" s="46"/>
    </row>
    <row r="1078" spans="1:8" s="2" customFormat="1" ht="16.8" customHeight="1">
      <c r="A1078" s="40"/>
      <c r="B1078" s="46"/>
      <c r="C1078" s="319" t="s">
        <v>176</v>
      </c>
      <c r="D1078" s="320" t="s">
        <v>1</v>
      </c>
      <c r="E1078" s="321" t="s">
        <v>1</v>
      </c>
      <c r="F1078" s="322">
        <v>26.572</v>
      </c>
      <c r="G1078" s="40"/>
      <c r="H1078" s="46"/>
    </row>
    <row r="1079" spans="1:8" s="2" customFormat="1" ht="16.8" customHeight="1">
      <c r="A1079" s="40"/>
      <c r="B1079" s="46"/>
      <c r="C1079" s="323" t="s">
        <v>176</v>
      </c>
      <c r="D1079" s="323" t="s">
        <v>365</v>
      </c>
      <c r="E1079" s="18" t="s">
        <v>1</v>
      </c>
      <c r="F1079" s="324">
        <v>26.572</v>
      </c>
      <c r="G1079" s="40"/>
      <c r="H1079" s="46"/>
    </row>
    <row r="1080" spans="1:8" s="2" customFormat="1" ht="16.8" customHeight="1">
      <c r="A1080" s="40"/>
      <c r="B1080" s="46"/>
      <c r="C1080" s="325" t="s">
        <v>2122</v>
      </c>
      <c r="D1080" s="40"/>
      <c r="E1080" s="40"/>
      <c r="F1080" s="40"/>
      <c r="G1080" s="40"/>
      <c r="H1080" s="46"/>
    </row>
    <row r="1081" spans="1:8" s="2" customFormat="1" ht="16.8" customHeight="1">
      <c r="A1081" s="40"/>
      <c r="B1081" s="46"/>
      <c r="C1081" s="323" t="s">
        <v>361</v>
      </c>
      <c r="D1081" s="323" t="s">
        <v>362</v>
      </c>
      <c r="E1081" s="18" t="s">
        <v>363</v>
      </c>
      <c r="F1081" s="324">
        <v>53.144</v>
      </c>
      <c r="G1081" s="40"/>
      <c r="H1081" s="46"/>
    </row>
    <row r="1082" spans="1:8" s="2" customFormat="1" ht="16.8" customHeight="1">
      <c r="A1082" s="40"/>
      <c r="B1082" s="46"/>
      <c r="C1082" s="319" t="s">
        <v>174</v>
      </c>
      <c r="D1082" s="320" t="s">
        <v>1</v>
      </c>
      <c r="E1082" s="321" t="s">
        <v>1</v>
      </c>
      <c r="F1082" s="322">
        <v>13.286</v>
      </c>
      <c r="G1082" s="40"/>
      <c r="H1082" s="46"/>
    </row>
    <row r="1083" spans="1:8" s="2" customFormat="1" ht="16.8" customHeight="1">
      <c r="A1083" s="40"/>
      <c r="B1083" s="46"/>
      <c r="C1083" s="323" t="s">
        <v>174</v>
      </c>
      <c r="D1083" s="323" t="s">
        <v>345</v>
      </c>
      <c r="E1083" s="18" t="s">
        <v>1</v>
      </c>
      <c r="F1083" s="324">
        <v>13.286</v>
      </c>
      <c r="G1083" s="40"/>
      <c r="H1083" s="46"/>
    </row>
    <row r="1084" spans="1:8" s="2" customFormat="1" ht="16.8" customHeight="1">
      <c r="A1084" s="40"/>
      <c r="B1084" s="46"/>
      <c r="C1084" s="325" t="s">
        <v>2122</v>
      </c>
      <c r="D1084" s="40"/>
      <c r="E1084" s="40"/>
      <c r="F1084" s="40"/>
      <c r="G1084" s="40"/>
      <c r="H1084" s="46"/>
    </row>
    <row r="1085" spans="1:8" s="2" customFormat="1" ht="12">
      <c r="A1085" s="40"/>
      <c r="B1085" s="46"/>
      <c r="C1085" s="323" t="s">
        <v>338</v>
      </c>
      <c r="D1085" s="323" t="s">
        <v>339</v>
      </c>
      <c r="E1085" s="18" t="s">
        <v>303</v>
      </c>
      <c r="F1085" s="324">
        <v>13.286</v>
      </c>
      <c r="G1085" s="40"/>
      <c r="H1085" s="46"/>
    </row>
    <row r="1086" spans="1:8" s="2" customFormat="1" ht="12">
      <c r="A1086" s="40"/>
      <c r="B1086" s="46"/>
      <c r="C1086" s="323" t="s">
        <v>346</v>
      </c>
      <c r="D1086" s="323" t="s">
        <v>347</v>
      </c>
      <c r="E1086" s="18" t="s">
        <v>303</v>
      </c>
      <c r="F1086" s="324">
        <v>292.292</v>
      </c>
      <c r="G1086" s="40"/>
      <c r="H1086" s="46"/>
    </row>
    <row r="1087" spans="1:8" s="2" customFormat="1" ht="16.8" customHeight="1">
      <c r="A1087" s="40"/>
      <c r="B1087" s="46"/>
      <c r="C1087" s="323" t="s">
        <v>361</v>
      </c>
      <c r="D1087" s="323" t="s">
        <v>362</v>
      </c>
      <c r="E1087" s="18" t="s">
        <v>363</v>
      </c>
      <c r="F1087" s="324">
        <v>53.144</v>
      </c>
      <c r="G1087" s="40"/>
      <c r="H1087" s="46"/>
    </row>
    <row r="1088" spans="1:8" s="2" customFormat="1" ht="16.8" customHeight="1">
      <c r="A1088" s="40"/>
      <c r="B1088" s="46"/>
      <c r="C1088" s="319" t="s">
        <v>175</v>
      </c>
      <c r="D1088" s="320" t="s">
        <v>1</v>
      </c>
      <c r="E1088" s="321" t="s">
        <v>1</v>
      </c>
      <c r="F1088" s="322">
        <v>13.286</v>
      </c>
      <c r="G1088" s="40"/>
      <c r="H1088" s="46"/>
    </row>
    <row r="1089" spans="1:8" s="2" customFormat="1" ht="16.8" customHeight="1">
      <c r="A1089" s="40"/>
      <c r="B1089" s="46"/>
      <c r="C1089" s="323" t="s">
        <v>1</v>
      </c>
      <c r="D1089" s="323" t="s">
        <v>341</v>
      </c>
      <c r="E1089" s="18" t="s">
        <v>1</v>
      </c>
      <c r="F1089" s="324">
        <v>0</v>
      </c>
      <c r="G1089" s="40"/>
      <c r="H1089" s="46"/>
    </row>
    <row r="1090" spans="1:8" s="2" customFormat="1" ht="16.8" customHeight="1">
      <c r="A1090" s="40"/>
      <c r="B1090" s="46"/>
      <c r="C1090" s="323" t="s">
        <v>175</v>
      </c>
      <c r="D1090" s="323" t="s">
        <v>355</v>
      </c>
      <c r="E1090" s="18" t="s">
        <v>1</v>
      </c>
      <c r="F1090" s="324">
        <v>13.286</v>
      </c>
      <c r="G1090" s="40"/>
      <c r="H1090" s="46"/>
    </row>
    <row r="1091" spans="1:8" s="2" customFormat="1" ht="16.8" customHeight="1">
      <c r="A1091" s="40"/>
      <c r="B1091" s="46"/>
      <c r="C1091" s="325" t="s">
        <v>2122</v>
      </c>
      <c r="D1091" s="40"/>
      <c r="E1091" s="40"/>
      <c r="F1091" s="40"/>
      <c r="G1091" s="40"/>
      <c r="H1091" s="46"/>
    </row>
    <row r="1092" spans="1:8" s="2" customFormat="1" ht="12">
      <c r="A1092" s="40"/>
      <c r="B1092" s="46"/>
      <c r="C1092" s="323" t="s">
        <v>352</v>
      </c>
      <c r="D1092" s="323" t="s">
        <v>353</v>
      </c>
      <c r="E1092" s="18" t="s">
        <v>303</v>
      </c>
      <c r="F1092" s="324">
        <v>13.286</v>
      </c>
      <c r="G1092" s="40"/>
      <c r="H1092" s="46"/>
    </row>
    <row r="1093" spans="1:8" s="2" customFormat="1" ht="12">
      <c r="A1093" s="40"/>
      <c r="B1093" s="46"/>
      <c r="C1093" s="323" t="s">
        <v>357</v>
      </c>
      <c r="D1093" s="323" t="s">
        <v>358</v>
      </c>
      <c r="E1093" s="18" t="s">
        <v>303</v>
      </c>
      <c r="F1093" s="324">
        <v>292.292</v>
      </c>
      <c r="G1093" s="40"/>
      <c r="H1093" s="46"/>
    </row>
    <row r="1094" spans="1:8" s="2" customFormat="1" ht="16.8" customHeight="1">
      <c r="A1094" s="40"/>
      <c r="B1094" s="46"/>
      <c r="C1094" s="323" t="s">
        <v>361</v>
      </c>
      <c r="D1094" s="323" t="s">
        <v>362</v>
      </c>
      <c r="E1094" s="18" t="s">
        <v>363</v>
      </c>
      <c r="F1094" s="324">
        <v>53.144</v>
      </c>
      <c r="G1094" s="40"/>
      <c r="H1094" s="46"/>
    </row>
    <row r="1095" spans="1:8" s="2" customFormat="1" ht="16.8" customHeight="1">
      <c r="A1095" s="40"/>
      <c r="B1095" s="46"/>
      <c r="C1095" s="319" t="s">
        <v>1065</v>
      </c>
      <c r="D1095" s="320" t="s">
        <v>1</v>
      </c>
      <c r="E1095" s="321" t="s">
        <v>1</v>
      </c>
      <c r="F1095" s="322">
        <v>6.08</v>
      </c>
      <c r="G1095" s="40"/>
      <c r="H1095" s="46"/>
    </row>
    <row r="1096" spans="1:8" s="2" customFormat="1" ht="16.8" customHeight="1">
      <c r="A1096" s="40"/>
      <c r="B1096" s="46"/>
      <c r="C1096" s="323" t="s">
        <v>1064</v>
      </c>
      <c r="D1096" s="323" t="s">
        <v>1103</v>
      </c>
      <c r="E1096" s="18" t="s">
        <v>1</v>
      </c>
      <c r="F1096" s="324">
        <v>1.28</v>
      </c>
      <c r="G1096" s="40"/>
      <c r="H1096" s="46"/>
    </row>
    <row r="1097" spans="1:8" s="2" customFormat="1" ht="16.8" customHeight="1">
      <c r="A1097" s="40"/>
      <c r="B1097" s="46"/>
      <c r="C1097" s="323" t="s">
        <v>1104</v>
      </c>
      <c r="D1097" s="323" t="s">
        <v>1105</v>
      </c>
      <c r="E1097" s="18" t="s">
        <v>1</v>
      </c>
      <c r="F1097" s="324">
        <v>4.8</v>
      </c>
      <c r="G1097" s="40"/>
      <c r="H1097" s="46"/>
    </row>
    <row r="1098" spans="1:8" s="2" customFormat="1" ht="16.8" customHeight="1">
      <c r="A1098" s="40"/>
      <c r="B1098" s="46"/>
      <c r="C1098" s="323" t="s">
        <v>1065</v>
      </c>
      <c r="D1098" s="323" t="s">
        <v>320</v>
      </c>
      <c r="E1098" s="18" t="s">
        <v>1</v>
      </c>
      <c r="F1098" s="324">
        <v>6.08</v>
      </c>
      <c r="G1098" s="40"/>
      <c r="H1098" s="46"/>
    </row>
    <row r="1099" spans="1:8" s="2" customFormat="1" ht="16.8" customHeight="1">
      <c r="A1099" s="40"/>
      <c r="B1099" s="46"/>
      <c r="C1099" s="325" t="s">
        <v>2122</v>
      </c>
      <c r="D1099" s="40"/>
      <c r="E1099" s="40"/>
      <c r="F1099" s="40"/>
      <c r="G1099" s="40"/>
      <c r="H1099" s="46"/>
    </row>
    <row r="1100" spans="1:8" s="2" customFormat="1" ht="16.8" customHeight="1">
      <c r="A1100" s="40"/>
      <c r="B1100" s="46"/>
      <c r="C1100" s="323" t="s">
        <v>1100</v>
      </c>
      <c r="D1100" s="323" t="s">
        <v>1101</v>
      </c>
      <c r="E1100" s="18" t="s">
        <v>249</v>
      </c>
      <c r="F1100" s="324">
        <v>6.08</v>
      </c>
      <c r="G1100" s="40"/>
      <c r="H1100" s="46"/>
    </row>
    <row r="1101" spans="1:8" s="2" customFormat="1" ht="16.8" customHeight="1">
      <c r="A1101" s="40"/>
      <c r="B1101" s="46"/>
      <c r="C1101" s="323" t="s">
        <v>1135</v>
      </c>
      <c r="D1101" s="323" t="s">
        <v>1136</v>
      </c>
      <c r="E1101" s="18" t="s">
        <v>249</v>
      </c>
      <c r="F1101" s="324">
        <v>6.08</v>
      </c>
      <c r="G1101" s="40"/>
      <c r="H1101" s="46"/>
    </row>
    <row r="1102" spans="1:8" s="2" customFormat="1" ht="16.8" customHeight="1">
      <c r="A1102" s="40"/>
      <c r="B1102" s="46"/>
      <c r="C1102" s="323" t="s">
        <v>1138</v>
      </c>
      <c r="D1102" s="323" t="s">
        <v>1139</v>
      </c>
      <c r="E1102" s="18" t="s">
        <v>249</v>
      </c>
      <c r="F1102" s="324">
        <v>6.08</v>
      </c>
      <c r="G1102" s="40"/>
      <c r="H1102" s="46"/>
    </row>
    <row r="1103" spans="1:8" s="2" customFormat="1" ht="16.8" customHeight="1">
      <c r="A1103" s="40"/>
      <c r="B1103" s="46"/>
      <c r="C1103" s="323" t="s">
        <v>1141</v>
      </c>
      <c r="D1103" s="323" t="s">
        <v>1142</v>
      </c>
      <c r="E1103" s="18" t="s">
        <v>1143</v>
      </c>
      <c r="F1103" s="324">
        <v>0.091</v>
      </c>
      <c r="G1103" s="40"/>
      <c r="H1103" s="46"/>
    </row>
    <row r="1104" spans="1:8" s="2" customFormat="1" ht="16.8" customHeight="1">
      <c r="A1104" s="40"/>
      <c r="B1104" s="46"/>
      <c r="C1104" s="319" t="s">
        <v>1064</v>
      </c>
      <c r="D1104" s="320" t="s">
        <v>1</v>
      </c>
      <c r="E1104" s="321" t="s">
        <v>1</v>
      </c>
      <c r="F1104" s="322">
        <v>1.28</v>
      </c>
      <c r="G1104" s="40"/>
      <c r="H1104" s="46"/>
    </row>
    <row r="1105" spans="1:8" s="2" customFormat="1" ht="16.8" customHeight="1">
      <c r="A1105" s="40"/>
      <c r="B1105" s="46"/>
      <c r="C1105" s="323" t="s">
        <v>1064</v>
      </c>
      <c r="D1105" s="323" t="s">
        <v>1103</v>
      </c>
      <c r="E1105" s="18" t="s">
        <v>1</v>
      </c>
      <c r="F1105" s="324">
        <v>1.28</v>
      </c>
      <c r="G1105" s="40"/>
      <c r="H1105" s="46"/>
    </row>
    <row r="1106" spans="1:8" s="2" customFormat="1" ht="16.8" customHeight="1">
      <c r="A1106" s="40"/>
      <c r="B1106" s="46"/>
      <c r="C1106" s="325" t="s">
        <v>2122</v>
      </c>
      <c r="D1106" s="40"/>
      <c r="E1106" s="40"/>
      <c r="F1106" s="40"/>
      <c r="G1106" s="40"/>
      <c r="H1106" s="46"/>
    </row>
    <row r="1107" spans="1:8" s="2" customFormat="1" ht="16.8" customHeight="1">
      <c r="A1107" s="40"/>
      <c r="B1107" s="46"/>
      <c r="C1107" s="323" t="s">
        <v>1100</v>
      </c>
      <c r="D1107" s="323" t="s">
        <v>1101</v>
      </c>
      <c r="E1107" s="18" t="s">
        <v>249</v>
      </c>
      <c r="F1107" s="324">
        <v>6.08</v>
      </c>
      <c r="G1107" s="40"/>
      <c r="H1107" s="46"/>
    </row>
    <row r="1108" spans="1:8" s="2" customFormat="1" ht="16.8" customHeight="1">
      <c r="A1108" s="40"/>
      <c r="B1108" s="46"/>
      <c r="C1108" s="319" t="s">
        <v>1104</v>
      </c>
      <c r="D1108" s="320" t="s">
        <v>1</v>
      </c>
      <c r="E1108" s="321" t="s">
        <v>1</v>
      </c>
      <c r="F1108" s="322">
        <v>4.8</v>
      </c>
      <c r="G1108" s="40"/>
      <c r="H1108" s="46"/>
    </row>
    <row r="1109" spans="1:8" s="2" customFormat="1" ht="16.8" customHeight="1">
      <c r="A1109" s="40"/>
      <c r="B1109" s="46"/>
      <c r="C1109" s="323" t="s">
        <v>1104</v>
      </c>
      <c r="D1109" s="323" t="s">
        <v>1105</v>
      </c>
      <c r="E1109" s="18" t="s">
        <v>1</v>
      </c>
      <c r="F1109" s="324">
        <v>4.8</v>
      </c>
      <c r="G1109" s="40"/>
      <c r="H1109" s="46"/>
    </row>
    <row r="1110" spans="1:8" s="2" customFormat="1" ht="16.8" customHeight="1">
      <c r="A1110" s="40"/>
      <c r="B1110" s="46"/>
      <c r="C1110" s="319" t="s">
        <v>169</v>
      </c>
      <c r="D1110" s="320" t="s">
        <v>1</v>
      </c>
      <c r="E1110" s="321" t="s">
        <v>1</v>
      </c>
      <c r="F1110" s="322">
        <v>96.14</v>
      </c>
      <c r="G1110" s="40"/>
      <c r="H1110" s="46"/>
    </row>
    <row r="1111" spans="1:8" s="2" customFormat="1" ht="16.8" customHeight="1">
      <c r="A1111" s="40"/>
      <c r="B1111" s="46"/>
      <c r="C1111" s="323" t="s">
        <v>169</v>
      </c>
      <c r="D1111" s="323" t="s">
        <v>983</v>
      </c>
      <c r="E1111" s="18" t="s">
        <v>1</v>
      </c>
      <c r="F1111" s="324">
        <v>96.14</v>
      </c>
      <c r="G1111" s="40"/>
      <c r="H1111" s="46"/>
    </row>
    <row r="1112" spans="1:8" s="2" customFormat="1" ht="16.8" customHeight="1">
      <c r="A1112" s="40"/>
      <c r="B1112" s="46"/>
      <c r="C1112" s="325" t="s">
        <v>2122</v>
      </c>
      <c r="D1112" s="40"/>
      <c r="E1112" s="40"/>
      <c r="F1112" s="40"/>
      <c r="G1112" s="40"/>
      <c r="H1112" s="46"/>
    </row>
    <row r="1113" spans="1:8" s="2" customFormat="1" ht="16.8" customHeight="1">
      <c r="A1113" s="40"/>
      <c r="B1113" s="46"/>
      <c r="C1113" s="323" t="s">
        <v>330</v>
      </c>
      <c r="D1113" s="323" t="s">
        <v>331</v>
      </c>
      <c r="E1113" s="18" t="s">
        <v>249</v>
      </c>
      <c r="F1113" s="324">
        <v>96.14</v>
      </c>
      <c r="G1113" s="40"/>
      <c r="H1113" s="46"/>
    </row>
    <row r="1114" spans="1:8" s="2" customFormat="1" ht="16.8" customHeight="1">
      <c r="A1114" s="40"/>
      <c r="B1114" s="46"/>
      <c r="C1114" s="323" t="s">
        <v>335</v>
      </c>
      <c r="D1114" s="323" t="s">
        <v>336</v>
      </c>
      <c r="E1114" s="18" t="s">
        <v>249</v>
      </c>
      <c r="F1114" s="324">
        <v>96.14</v>
      </c>
      <c r="G1114" s="40"/>
      <c r="H1114" s="46"/>
    </row>
    <row r="1115" spans="1:8" s="2" customFormat="1" ht="16.8" customHeight="1">
      <c r="A1115" s="40"/>
      <c r="B1115" s="46"/>
      <c r="C1115" s="319" t="s">
        <v>423</v>
      </c>
      <c r="D1115" s="320" t="s">
        <v>1</v>
      </c>
      <c r="E1115" s="321" t="s">
        <v>1</v>
      </c>
      <c r="F1115" s="322">
        <v>34.8</v>
      </c>
      <c r="G1115" s="40"/>
      <c r="H1115" s="46"/>
    </row>
    <row r="1116" spans="1:8" s="2" customFormat="1" ht="16.8" customHeight="1">
      <c r="A1116" s="40"/>
      <c r="B1116" s="46"/>
      <c r="C1116" s="323" t="s">
        <v>1</v>
      </c>
      <c r="D1116" s="323" t="s">
        <v>424</v>
      </c>
      <c r="E1116" s="18" t="s">
        <v>1</v>
      </c>
      <c r="F1116" s="324">
        <v>31.68</v>
      </c>
      <c r="G1116" s="40"/>
      <c r="H1116" s="46"/>
    </row>
    <row r="1117" spans="1:8" s="2" customFormat="1" ht="16.8" customHeight="1">
      <c r="A1117" s="40"/>
      <c r="B1117" s="46"/>
      <c r="C1117" s="323" t="s">
        <v>1</v>
      </c>
      <c r="D1117" s="323" t="s">
        <v>1002</v>
      </c>
      <c r="E1117" s="18" t="s">
        <v>1</v>
      </c>
      <c r="F1117" s="324">
        <v>3.12</v>
      </c>
      <c r="G1117" s="40"/>
      <c r="H1117" s="46"/>
    </row>
    <row r="1118" spans="1:8" s="2" customFormat="1" ht="16.8" customHeight="1">
      <c r="A1118" s="40"/>
      <c r="B1118" s="46"/>
      <c r="C1118" s="323" t="s">
        <v>423</v>
      </c>
      <c r="D1118" s="323" t="s">
        <v>253</v>
      </c>
      <c r="E1118" s="18" t="s">
        <v>1</v>
      </c>
      <c r="F1118" s="324">
        <v>34.8</v>
      </c>
      <c r="G1118" s="40"/>
      <c r="H1118" s="46"/>
    </row>
    <row r="1119" spans="1:8" s="2" customFormat="1" ht="16.8" customHeight="1">
      <c r="A1119" s="40"/>
      <c r="B1119" s="46"/>
      <c r="C1119" s="319" t="s">
        <v>1000</v>
      </c>
      <c r="D1119" s="320" t="s">
        <v>1</v>
      </c>
      <c r="E1119" s="321" t="s">
        <v>1</v>
      </c>
      <c r="F1119" s="322">
        <v>15.84</v>
      </c>
      <c r="G1119" s="40"/>
      <c r="H1119" s="46"/>
    </row>
    <row r="1120" spans="1:8" s="2" customFormat="1" ht="16.8" customHeight="1">
      <c r="A1120" s="40"/>
      <c r="B1120" s="46"/>
      <c r="C1120" s="323" t="s">
        <v>1000</v>
      </c>
      <c r="D1120" s="323" t="s">
        <v>418</v>
      </c>
      <c r="E1120" s="18" t="s">
        <v>1</v>
      </c>
      <c r="F1120" s="324">
        <v>15.84</v>
      </c>
      <c r="G1120" s="40"/>
      <c r="H1120" s="46"/>
    </row>
    <row r="1121" spans="1:8" s="2" customFormat="1" ht="16.8" customHeight="1">
      <c r="A1121" s="40"/>
      <c r="B1121" s="46"/>
      <c r="C1121" s="319" t="s">
        <v>439</v>
      </c>
      <c r="D1121" s="320" t="s">
        <v>1</v>
      </c>
      <c r="E1121" s="321" t="s">
        <v>1</v>
      </c>
      <c r="F1121" s="322">
        <v>15.84</v>
      </c>
      <c r="G1121" s="40"/>
      <c r="H1121" s="46"/>
    </row>
    <row r="1122" spans="1:8" s="2" customFormat="1" ht="16.8" customHeight="1">
      <c r="A1122" s="40"/>
      <c r="B1122" s="46"/>
      <c r="C1122" s="323" t="s">
        <v>439</v>
      </c>
      <c r="D1122" s="323" t="s">
        <v>152</v>
      </c>
      <c r="E1122" s="18" t="s">
        <v>1</v>
      </c>
      <c r="F1122" s="324">
        <v>15.84</v>
      </c>
      <c r="G1122" s="40"/>
      <c r="H1122" s="46"/>
    </row>
    <row r="1123" spans="1:8" s="2" customFormat="1" ht="16.8" customHeight="1">
      <c r="A1123" s="40"/>
      <c r="B1123" s="46"/>
      <c r="C1123" s="319" t="s">
        <v>181</v>
      </c>
      <c r="D1123" s="320" t="s">
        <v>1</v>
      </c>
      <c r="E1123" s="321" t="s">
        <v>1</v>
      </c>
      <c r="F1123" s="322">
        <v>35.64</v>
      </c>
      <c r="G1123" s="40"/>
      <c r="H1123" s="46"/>
    </row>
    <row r="1124" spans="1:8" s="2" customFormat="1" ht="16.8" customHeight="1">
      <c r="A1124" s="40"/>
      <c r="B1124" s="46"/>
      <c r="C1124" s="323" t="s">
        <v>181</v>
      </c>
      <c r="D1124" s="323" t="s">
        <v>444</v>
      </c>
      <c r="E1124" s="18" t="s">
        <v>1</v>
      </c>
      <c r="F1124" s="324">
        <v>35.64</v>
      </c>
      <c r="G1124" s="40"/>
      <c r="H1124" s="46"/>
    </row>
    <row r="1125" spans="1:8" s="2" customFormat="1" ht="16.8" customHeight="1">
      <c r="A1125" s="40"/>
      <c r="B1125" s="46"/>
      <c r="C1125" s="325" t="s">
        <v>2122</v>
      </c>
      <c r="D1125" s="40"/>
      <c r="E1125" s="40"/>
      <c r="F1125" s="40"/>
      <c r="G1125" s="40"/>
      <c r="H1125" s="46"/>
    </row>
    <row r="1126" spans="1:8" s="2" customFormat="1" ht="16.8" customHeight="1">
      <c r="A1126" s="40"/>
      <c r="B1126" s="46"/>
      <c r="C1126" s="323" t="s">
        <v>441</v>
      </c>
      <c r="D1126" s="323" t="s">
        <v>442</v>
      </c>
      <c r="E1126" s="18" t="s">
        <v>249</v>
      </c>
      <c r="F1126" s="324">
        <v>35.64</v>
      </c>
      <c r="G1126" s="40"/>
      <c r="H1126" s="46"/>
    </row>
    <row r="1127" spans="1:8" s="2" customFormat="1" ht="12">
      <c r="A1127" s="40"/>
      <c r="B1127" s="46"/>
      <c r="C1127" s="323" t="s">
        <v>1008</v>
      </c>
      <c r="D1127" s="323" t="s">
        <v>1009</v>
      </c>
      <c r="E1127" s="18" t="s">
        <v>249</v>
      </c>
      <c r="F1127" s="324">
        <v>35.64</v>
      </c>
      <c r="G1127" s="40"/>
      <c r="H1127" s="46"/>
    </row>
    <row r="1128" spans="1:8" s="2" customFormat="1" ht="16.8" customHeight="1">
      <c r="A1128" s="40"/>
      <c r="B1128" s="46"/>
      <c r="C1128" s="319" t="s">
        <v>906</v>
      </c>
      <c r="D1128" s="320" t="s">
        <v>1</v>
      </c>
      <c r="E1128" s="321" t="s">
        <v>1</v>
      </c>
      <c r="F1128" s="322">
        <v>1.9</v>
      </c>
      <c r="G1128" s="40"/>
      <c r="H1128" s="46"/>
    </row>
    <row r="1129" spans="1:8" s="2" customFormat="1" ht="16.8" customHeight="1">
      <c r="A1129" s="40"/>
      <c r="B1129" s="46"/>
      <c r="C1129" s="323" t="s">
        <v>906</v>
      </c>
      <c r="D1129" s="323" t="s">
        <v>1083</v>
      </c>
      <c r="E1129" s="18" t="s">
        <v>1</v>
      </c>
      <c r="F1129" s="324">
        <v>1.9</v>
      </c>
      <c r="G1129" s="40"/>
      <c r="H1129" s="46"/>
    </row>
    <row r="1130" spans="1:8" s="2" customFormat="1" ht="16.8" customHeight="1">
      <c r="A1130" s="40"/>
      <c r="B1130" s="46"/>
      <c r="C1130" s="325" t="s">
        <v>2122</v>
      </c>
      <c r="D1130" s="40"/>
      <c r="E1130" s="40"/>
      <c r="F1130" s="40"/>
      <c r="G1130" s="40"/>
      <c r="H1130" s="46"/>
    </row>
    <row r="1131" spans="1:8" s="2" customFormat="1" ht="16.8" customHeight="1">
      <c r="A1131" s="40"/>
      <c r="B1131" s="46"/>
      <c r="C1131" s="323" t="s">
        <v>941</v>
      </c>
      <c r="D1131" s="323" t="s">
        <v>942</v>
      </c>
      <c r="E1131" s="18" t="s">
        <v>249</v>
      </c>
      <c r="F1131" s="324">
        <v>1.8</v>
      </c>
      <c r="G1131" s="40"/>
      <c r="H1131" s="46"/>
    </row>
    <row r="1132" spans="1:8" s="2" customFormat="1" ht="16.8" customHeight="1">
      <c r="A1132" s="40"/>
      <c r="B1132" s="46"/>
      <c r="C1132" s="323" t="s">
        <v>330</v>
      </c>
      <c r="D1132" s="323" t="s">
        <v>331</v>
      </c>
      <c r="E1132" s="18" t="s">
        <v>249</v>
      </c>
      <c r="F1132" s="324">
        <v>96.14</v>
      </c>
      <c r="G1132" s="40"/>
      <c r="H1132" s="46"/>
    </row>
    <row r="1133" spans="1:8" s="2" customFormat="1" ht="16.8" customHeight="1">
      <c r="A1133" s="40"/>
      <c r="B1133" s="46"/>
      <c r="C1133" s="319" t="s">
        <v>202</v>
      </c>
      <c r="D1133" s="320" t="s">
        <v>1</v>
      </c>
      <c r="E1133" s="321" t="s">
        <v>1</v>
      </c>
      <c r="F1133" s="322">
        <v>0.009</v>
      </c>
      <c r="G1133" s="40"/>
      <c r="H1133" s="46"/>
    </row>
    <row r="1134" spans="1:8" s="2" customFormat="1" ht="16.8" customHeight="1">
      <c r="A1134" s="40"/>
      <c r="B1134" s="46"/>
      <c r="C1134" s="323" t="s">
        <v>202</v>
      </c>
      <c r="D1134" s="323" t="s">
        <v>1361</v>
      </c>
      <c r="E1134" s="18" t="s">
        <v>1</v>
      </c>
      <c r="F1134" s="324">
        <v>0.009</v>
      </c>
      <c r="G1134" s="40"/>
      <c r="H1134" s="46"/>
    </row>
    <row r="1135" spans="1:8" s="2" customFormat="1" ht="16.8" customHeight="1">
      <c r="A1135" s="40"/>
      <c r="B1135" s="46"/>
      <c r="C1135" s="325" t="s">
        <v>2122</v>
      </c>
      <c r="D1135" s="40"/>
      <c r="E1135" s="40"/>
      <c r="F1135" s="40"/>
      <c r="G1135" s="40"/>
      <c r="H1135" s="46"/>
    </row>
    <row r="1136" spans="1:8" s="2" customFormat="1" ht="16.8" customHeight="1">
      <c r="A1136" s="40"/>
      <c r="B1136" s="46"/>
      <c r="C1136" s="323" t="s">
        <v>858</v>
      </c>
      <c r="D1136" s="323" t="s">
        <v>859</v>
      </c>
      <c r="E1136" s="18" t="s">
        <v>363</v>
      </c>
      <c r="F1136" s="324">
        <v>0.009</v>
      </c>
      <c r="G1136" s="40"/>
      <c r="H1136" s="46"/>
    </row>
    <row r="1137" spans="1:8" s="2" customFormat="1" ht="12">
      <c r="A1137" s="40"/>
      <c r="B1137" s="46"/>
      <c r="C1137" s="323" t="s">
        <v>863</v>
      </c>
      <c r="D1137" s="323" t="s">
        <v>864</v>
      </c>
      <c r="E1137" s="18" t="s">
        <v>363</v>
      </c>
      <c r="F1137" s="324">
        <v>0.009</v>
      </c>
      <c r="G1137" s="40"/>
      <c r="H1137" s="46"/>
    </row>
    <row r="1138" spans="1:8" s="2" customFormat="1" ht="16.8" customHeight="1">
      <c r="A1138" s="40"/>
      <c r="B1138" s="46"/>
      <c r="C1138" s="319" t="s">
        <v>189</v>
      </c>
      <c r="D1138" s="320" t="s">
        <v>1</v>
      </c>
      <c r="E1138" s="321" t="s">
        <v>1</v>
      </c>
      <c r="F1138" s="322">
        <v>22.19</v>
      </c>
      <c r="G1138" s="40"/>
      <c r="H1138" s="46"/>
    </row>
    <row r="1139" spans="1:8" s="2" customFormat="1" ht="16.8" customHeight="1">
      <c r="A1139" s="40"/>
      <c r="B1139" s="46"/>
      <c r="C1139" s="323" t="s">
        <v>189</v>
      </c>
      <c r="D1139" s="323" t="s">
        <v>807</v>
      </c>
      <c r="E1139" s="18" t="s">
        <v>1</v>
      </c>
      <c r="F1139" s="324">
        <v>22.19</v>
      </c>
      <c r="G1139" s="40"/>
      <c r="H1139" s="46"/>
    </row>
    <row r="1140" spans="1:8" s="2" customFormat="1" ht="16.8" customHeight="1">
      <c r="A1140" s="40"/>
      <c r="B1140" s="46"/>
      <c r="C1140" s="325" t="s">
        <v>2122</v>
      </c>
      <c r="D1140" s="40"/>
      <c r="E1140" s="40"/>
      <c r="F1140" s="40"/>
      <c r="G1140" s="40"/>
      <c r="H1140" s="46"/>
    </row>
    <row r="1141" spans="1:8" s="2" customFormat="1" ht="16.8" customHeight="1">
      <c r="A1141" s="40"/>
      <c r="B1141" s="46"/>
      <c r="C1141" s="323" t="s">
        <v>804</v>
      </c>
      <c r="D1141" s="323" t="s">
        <v>805</v>
      </c>
      <c r="E1141" s="18" t="s">
        <v>363</v>
      </c>
      <c r="F1141" s="324">
        <v>22.19</v>
      </c>
      <c r="G1141" s="40"/>
      <c r="H1141" s="46"/>
    </row>
    <row r="1142" spans="1:8" s="2" customFormat="1" ht="16.8" customHeight="1">
      <c r="A1142" s="40"/>
      <c r="B1142" s="46"/>
      <c r="C1142" s="323" t="s">
        <v>809</v>
      </c>
      <c r="D1142" s="323" t="s">
        <v>810</v>
      </c>
      <c r="E1142" s="18" t="s">
        <v>363</v>
      </c>
      <c r="F1142" s="324">
        <v>687.89</v>
      </c>
      <c r="G1142" s="40"/>
      <c r="H1142" s="46"/>
    </row>
    <row r="1143" spans="1:8" s="2" customFormat="1" ht="16.8" customHeight="1">
      <c r="A1143" s="40"/>
      <c r="B1143" s="46"/>
      <c r="C1143" s="319" t="s">
        <v>185</v>
      </c>
      <c r="D1143" s="320" t="s">
        <v>1</v>
      </c>
      <c r="E1143" s="321" t="s">
        <v>1</v>
      </c>
      <c r="F1143" s="322">
        <v>12.785</v>
      </c>
      <c r="G1143" s="40"/>
      <c r="H1143" s="46"/>
    </row>
    <row r="1144" spans="1:8" s="2" customFormat="1" ht="16.8" customHeight="1">
      <c r="A1144" s="40"/>
      <c r="B1144" s="46"/>
      <c r="C1144" s="323" t="s">
        <v>185</v>
      </c>
      <c r="D1144" s="323" t="s">
        <v>1040</v>
      </c>
      <c r="E1144" s="18" t="s">
        <v>1</v>
      </c>
      <c r="F1144" s="324">
        <v>12.785</v>
      </c>
      <c r="G1144" s="40"/>
      <c r="H1144" s="46"/>
    </row>
    <row r="1145" spans="1:8" s="2" customFormat="1" ht="16.8" customHeight="1">
      <c r="A1145" s="40"/>
      <c r="B1145" s="46"/>
      <c r="C1145" s="325" t="s">
        <v>2122</v>
      </c>
      <c r="D1145" s="40"/>
      <c r="E1145" s="40"/>
      <c r="F1145" s="40"/>
      <c r="G1145" s="40"/>
      <c r="H1145" s="46"/>
    </row>
    <row r="1146" spans="1:8" s="2" customFormat="1" ht="16.8" customHeight="1">
      <c r="A1146" s="40"/>
      <c r="B1146" s="46"/>
      <c r="C1146" s="323" t="s">
        <v>852</v>
      </c>
      <c r="D1146" s="323" t="s">
        <v>362</v>
      </c>
      <c r="E1146" s="18" t="s">
        <v>363</v>
      </c>
      <c r="F1146" s="324">
        <v>12.785</v>
      </c>
      <c r="G1146" s="40"/>
      <c r="H1146" s="46"/>
    </row>
    <row r="1147" spans="1:8" s="2" customFormat="1" ht="16.8" customHeight="1">
      <c r="A1147" s="40"/>
      <c r="B1147" s="46"/>
      <c r="C1147" s="323" t="s">
        <v>804</v>
      </c>
      <c r="D1147" s="323" t="s">
        <v>805</v>
      </c>
      <c r="E1147" s="18" t="s">
        <v>363</v>
      </c>
      <c r="F1147" s="324">
        <v>22.19</v>
      </c>
      <c r="G1147" s="40"/>
      <c r="H1147" s="46"/>
    </row>
    <row r="1148" spans="1:8" s="2" customFormat="1" ht="16.8" customHeight="1">
      <c r="A1148" s="40"/>
      <c r="B1148" s="46"/>
      <c r="C1148" s="319" t="s">
        <v>187</v>
      </c>
      <c r="D1148" s="320" t="s">
        <v>1</v>
      </c>
      <c r="E1148" s="321" t="s">
        <v>1</v>
      </c>
      <c r="F1148" s="322">
        <v>9.405</v>
      </c>
      <c r="G1148" s="40"/>
      <c r="H1148" s="46"/>
    </row>
    <row r="1149" spans="1:8" s="2" customFormat="1" ht="12">
      <c r="A1149" s="40"/>
      <c r="B1149" s="46"/>
      <c r="C1149" s="323" t="s">
        <v>187</v>
      </c>
      <c r="D1149" s="323" t="s">
        <v>1038</v>
      </c>
      <c r="E1149" s="18" t="s">
        <v>1</v>
      </c>
      <c r="F1149" s="324">
        <v>9.405</v>
      </c>
      <c r="G1149" s="40"/>
      <c r="H1149" s="46"/>
    </row>
    <row r="1150" spans="1:8" s="2" customFormat="1" ht="16.8" customHeight="1">
      <c r="A1150" s="40"/>
      <c r="B1150" s="46"/>
      <c r="C1150" s="325" t="s">
        <v>2122</v>
      </c>
      <c r="D1150" s="40"/>
      <c r="E1150" s="40"/>
      <c r="F1150" s="40"/>
      <c r="G1150" s="40"/>
      <c r="H1150" s="46"/>
    </row>
    <row r="1151" spans="1:8" s="2" customFormat="1" ht="12">
      <c r="A1151" s="40"/>
      <c r="B1151" s="46"/>
      <c r="C1151" s="323" t="s">
        <v>847</v>
      </c>
      <c r="D1151" s="323" t="s">
        <v>848</v>
      </c>
      <c r="E1151" s="18" t="s">
        <v>363</v>
      </c>
      <c r="F1151" s="324">
        <v>9.405</v>
      </c>
      <c r="G1151" s="40"/>
      <c r="H1151" s="46"/>
    </row>
    <row r="1152" spans="1:8" s="2" customFormat="1" ht="16.8" customHeight="1">
      <c r="A1152" s="40"/>
      <c r="B1152" s="46"/>
      <c r="C1152" s="323" t="s">
        <v>804</v>
      </c>
      <c r="D1152" s="323" t="s">
        <v>805</v>
      </c>
      <c r="E1152" s="18" t="s">
        <v>363</v>
      </c>
      <c r="F1152" s="324">
        <v>22.19</v>
      </c>
      <c r="G1152" s="40"/>
      <c r="H1152" s="46"/>
    </row>
    <row r="1153" spans="1:8" s="2" customFormat="1" ht="16.8" customHeight="1">
      <c r="A1153" s="40"/>
      <c r="B1153" s="46"/>
      <c r="C1153" s="319" t="s">
        <v>927</v>
      </c>
      <c r="D1153" s="320" t="s">
        <v>1</v>
      </c>
      <c r="E1153" s="321" t="s">
        <v>1</v>
      </c>
      <c r="F1153" s="322">
        <v>39.6</v>
      </c>
      <c r="G1153" s="40"/>
      <c r="H1153" s="46"/>
    </row>
    <row r="1154" spans="1:8" s="2" customFormat="1" ht="16.8" customHeight="1">
      <c r="A1154" s="40"/>
      <c r="B1154" s="46"/>
      <c r="C1154" s="323" t="s">
        <v>927</v>
      </c>
      <c r="D1154" s="323" t="s">
        <v>1025</v>
      </c>
      <c r="E1154" s="18" t="s">
        <v>1</v>
      </c>
      <c r="F1154" s="324">
        <v>39.6</v>
      </c>
      <c r="G1154" s="40"/>
      <c r="H1154" s="46"/>
    </row>
    <row r="1155" spans="1:8" s="2" customFormat="1" ht="16.8" customHeight="1">
      <c r="A1155" s="40"/>
      <c r="B1155" s="46"/>
      <c r="C1155" s="325" t="s">
        <v>2122</v>
      </c>
      <c r="D1155" s="40"/>
      <c r="E1155" s="40"/>
      <c r="F1155" s="40"/>
      <c r="G1155" s="40"/>
      <c r="H1155" s="46"/>
    </row>
    <row r="1156" spans="1:8" s="2" customFormat="1" ht="16.8" customHeight="1">
      <c r="A1156" s="40"/>
      <c r="B1156" s="46"/>
      <c r="C1156" s="323" t="s">
        <v>744</v>
      </c>
      <c r="D1156" s="323" t="s">
        <v>745</v>
      </c>
      <c r="E1156" s="18" t="s">
        <v>275</v>
      </c>
      <c r="F1156" s="324">
        <v>39.6</v>
      </c>
      <c r="G1156" s="40"/>
      <c r="H1156" s="46"/>
    </row>
    <row r="1157" spans="1:8" s="2" customFormat="1" ht="16.8" customHeight="1">
      <c r="A1157" s="40"/>
      <c r="B1157" s="46"/>
      <c r="C1157" s="323" t="s">
        <v>749</v>
      </c>
      <c r="D1157" s="323" t="s">
        <v>750</v>
      </c>
      <c r="E1157" s="18" t="s">
        <v>275</v>
      </c>
      <c r="F1157" s="324">
        <v>79.2</v>
      </c>
      <c r="G1157" s="40"/>
      <c r="H1157" s="46"/>
    </row>
    <row r="1158" spans="1:8" s="2" customFormat="1" ht="16.8" customHeight="1">
      <c r="A1158" s="40"/>
      <c r="B1158" s="46"/>
      <c r="C1158" s="319" t="s">
        <v>974</v>
      </c>
      <c r="D1158" s="320" t="s">
        <v>1</v>
      </c>
      <c r="E1158" s="321" t="s">
        <v>1</v>
      </c>
      <c r="F1158" s="322">
        <v>1.304</v>
      </c>
      <c r="G1158" s="40"/>
      <c r="H1158" s="46"/>
    </row>
    <row r="1159" spans="1:8" s="2" customFormat="1" ht="16.8" customHeight="1">
      <c r="A1159" s="40"/>
      <c r="B1159" s="46"/>
      <c r="C1159" s="323" t="s">
        <v>974</v>
      </c>
      <c r="D1159" s="323" t="s">
        <v>975</v>
      </c>
      <c r="E1159" s="18" t="s">
        <v>1</v>
      </c>
      <c r="F1159" s="324">
        <v>1.304</v>
      </c>
      <c r="G1159" s="40"/>
      <c r="H1159" s="46"/>
    </row>
    <row r="1160" spans="1:8" s="2" customFormat="1" ht="16.8" customHeight="1">
      <c r="A1160" s="40"/>
      <c r="B1160" s="46"/>
      <c r="C1160" s="319" t="s">
        <v>976</v>
      </c>
      <c r="D1160" s="320" t="s">
        <v>1</v>
      </c>
      <c r="E1160" s="321" t="s">
        <v>1</v>
      </c>
      <c r="F1160" s="322">
        <v>3.782</v>
      </c>
      <c r="G1160" s="40"/>
      <c r="H1160" s="46"/>
    </row>
    <row r="1161" spans="1:8" s="2" customFormat="1" ht="16.8" customHeight="1">
      <c r="A1161" s="40"/>
      <c r="B1161" s="46"/>
      <c r="C1161" s="323" t="s">
        <v>976</v>
      </c>
      <c r="D1161" s="323" t="s">
        <v>977</v>
      </c>
      <c r="E1161" s="18" t="s">
        <v>1</v>
      </c>
      <c r="F1161" s="324">
        <v>3.782</v>
      </c>
      <c r="G1161" s="40"/>
      <c r="H1161" s="46"/>
    </row>
    <row r="1162" spans="1:8" s="2" customFormat="1" ht="16.8" customHeight="1">
      <c r="A1162" s="40"/>
      <c r="B1162" s="46"/>
      <c r="C1162" s="319" t="s">
        <v>1318</v>
      </c>
      <c r="D1162" s="320" t="s">
        <v>1</v>
      </c>
      <c r="E1162" s="321" t="s">
        <v>1</v>
      </c>
      <c r="F1162" s="322">
        <v>2.112</v>
      </c>
      <c r="G1162" s="40"/>
      <c r="H1162" s="46"/>
    </row>
    <row r="1163" spans="1:8" s="2" customFormat="1" ht="16.8" customHeight="1">
      <c r="A1163" s="40"/>
      <c r="B1163" s="46"/>
      <c r="C1163" s="323" t="s">
        <v>1318</v>
      </c>
      <c r="D1163" s="323" t="s">
        <v>1319</v>
      </c>
      <c r="E1163" s="18" t="s">
        <v>1</v>
      </c>
      <c r="F1163" s="324">
        <v>2.112</v>
      </c>
      <c r="G1163" s="40"/>
      <c r="H1163" s="46"/>
    </row>
    <row r="1164" spans="1:8" s="2" customFormat="1" ht="16.8" customHeight="1">
      <c r="A1164" s="40"/>
      <c r="B1164" s="46"/>
      <c r="C1164" s="319" t="s">
        <v>972</v>
      </c>
      <c r="D1164" s="320" t="s">
        <v>1</v>
      </c>
      <c r="E1164" s="321" t="s">
        <v>1</v>
      </c>
      <c r="F1164" s="322">
        <v>20.909</v>
      </c>
      <c r="G1164" s="40"/>
      <c r="H1164" s="46"/>
    </row>
    <row r="1165" spans="1:8" s="2" customFormat="1" ht="16.8" customHeight="1">
      <c r="A1165" s="40"/>
      <c r="B1165" s="46"/>
      <c r="C1165" s="323" t="s">
        <v>972</v>
      </c>
      <c r="D1165" s="323" t="s">
        <v>973</v>
      </c>
      <c r="E1165" s="18" t="s">
        <v>1</v>
      </c>
      <c r="F1165" s="324">
        <v>20.909</v>
      </c>
      <c r="G1165" s="40"/>
      <c r="H1165" s="46"/>
    </row>
    <row r="1166" spans="1:8" s="2" customFormat="1" ht="16.8" customHeight="1">
      <c r="A1166" s="40"/>
      <c r="B1166" s="46"/>
      <c r="C1166" s="319" t="s">
        <v>165</v>
      </c>
      <c r="D1166" s="320" t="s">
        <v>1</v>
      </c>
      <c r="E1166" s="321" t="s">
        <v>1</v>
      </c>
      <c r="F1166" s="322">
        <v>28.107</v>
      </c>
      <c r="G1166" s="40"/>
      <c r="H1166" s="46"/>
    </row>
    <row r="1167" spans="1:8" s="2" customFormat="1" ht="16.8" customHeight="1">
      <c r="A1167" s="40"/>
      <c r="B1167" s="46"/>
      <c r="C1167" s="323" t="s">
        <v>165</v>
      </c>
      <c r="D1167" s="323" t="s">
        <v>307</v>
      </c>
      <c r="E1167" s="18" t="s">
        <v>1</v>
      </c>
      <c r="F1167" s="324">
        <v>28.107</v>
      </c>
      <c r="G1167" s="40"/>
      <c r="H1167" s="46"/>
    </row>
    <row r="1168" spans="1:8" s="2" customFormat="1" ht="16.8" customHeight="1">
      <c r="A1168" s="40"/>
      <c r="B1168" s="46"/>
      <c r="C1168" s="325" t="s">
        <v>2122</v>
      </c>
      <c r="D1168" s="40"/>
      <c r="E1168" s="40"/>
      <c r="F1168" s="40"/>
      <c r="G1168" s="40"/>
      <c r="H1168" s="46"/>
    </row>
    <row r="1169" spans="1:8" s="2" customFormat="1" ht="12">
      <c r="A1169" s="40"/>
      <c r="B1169" s="46"/>
      <c r="C1169" s="323" t="s">
        <v>969</v>
      </c>
      <c r="D1169" s="323" t="s">
        <v>970</v>
      </c>
      <c r="E1169" s="18" t="s">
        <v>303</v>
      </c>
      <c r="F1169" s="324">
        <v>14.054</v>
      </c>
      <c r="G1169" s="40"/>
      <c r="H1169" s="46"/>
    </row>
    <row r="1170" spans="1:8" s="2" customFormat="1" ht="12">
      <c r="A1170" s="40"/>
      <c r="B1170" s="46"/>
      <c r="C1170" s="323" t="s">
        <v>979</v>
      </c>
      <c r="D1170" s="323" t="s">
        <v>980</v>
      </c>
      <c r="E1170" s="18" t="s">
        <v>303</v>
      </c>
      <c r="F1170" s="324">
        <v>14.054</v>
      </c>
      <c r="G1170" s="40"/>
      <c r="H1170" s="46"/>
    </row>
    <row r="1171" spans="1:8" s="2" customFormat="1" ht="12">
      <c r="A1171" s="40"/>
      <c r="B1171" s="46"/>
      <c r="C1171" s="323" t="s">
        <v>338</v>
      </c>
      <c r="D1171" s="323" t="s">
        <v>339</v>
      </c>
      <c r="E1171" s="18" t="s">
        <v>303</v>
      </c>
      <c r="F1171" s="324">
        <v>13.286</v>
      </c>
      <c r="G1171" s="40"/>
      <c r="H1171" s="46"/>
    </row>
    <row r="1172" spans="1:8" s="2" customFormat="1" ht="12">
      <c r="A1172" s="40"/>
      <c r="B1172" s="46"/>
      <c r="C1172" s="323" t="s">
        <v>352</v>
      </c>
      <c r="D1172" s="323" t="s">
        <v>353</v>
      </c>
      <c r="E1172" s="18" t="s">
        <v>303</v>
      </c>
      <c r="F1172" s="324">
        <v>13.286</v>
      </c>
      <c r="G1172" s="40"/>
      <c r="H1172" s="46"/>
    </row>
    <row r="1173" spans="1:8" s="2" customFormat="1" ht="16.8" customHeight="1">
      <c r="A1173" s="40"/>
      <c r="B1173" s="46"/>
      <c r="C1173" s="319" t="s">
        <v>164</v>
      </c>
      <c r="D1173" s="320" t="s">
        <v>1</v>
      </c>
      <c r="E1173" s="321" t="s">
        <v>1</v>
      </c>
      <c r="F1173" s="322">
        <v>2.112</v>
      </c>
      <c r="G1173" s="40"/>
      <c r="H1173" s="46"/>
    </row>
    <row r="1174" spans="1:8" s="2" customFormat="1" ht="16.8" customHeight="1">
      <c r="A1174" s="40"/>
      <c r="B1174" s="46"/>
      <c r="C1174" s="323" t="s">
        <v>1318</v>
      </c>
      <c r="D1174" s="323" t="s">
        <v>1319</v>
      </c>
      <c r="E1174" s="18" t="s">
        <v>1</v>
      </c>
      <c r="F1174" s="324">
        <v>2.112</v>
      </c>
      <c r="G1174" s="40"/>
      <c r="H1174" s="46"/>
    </row>
    <row r="1175" spans="1:8" s="2" customFormat="1" ht="16.8" customHeight="1">
      <c r="A1175" s="40"/>
      <c r="B1175" s="46"/>
      <c r="C1175" s="323" t="s">
        <v>164</v>
      </c>
      <c r="D1175" s="323" t="s">
        <v>253</v>
      </c>
      <c r="E1175" s="18" t="s">
        <v>1</v>
      </c>
      <c r="F1175" s="324">
        <v>2.112</v>
      </c>
      <c r="G1175" s="40"/>
      <c r="H1175" s="46"/>
    </row>
    <row r="1176" spans="1:8" s="2" customFormat="1" ht="16.8" customHeight="1">
      <c r="A1176" s="40"/>
      <c r="B1176" s="46"/>
      <c r="C1176" s="325" t="s">
        <v>2122</v>
      </c>
      <c r="D1176" s="40"/>
      <c r="E1176" s="40"/>
      <c r="F1176" s="40"/>
      <c r="G1176" s="40"/>
      <c r="H1176" s="46"/>
    </row>
    <row r="1177" spans="1:8" s="2" customFormat="1" ht="12">
      <c r="A1177" s="40"/>
      <c r="B1177" s="46"/>
      <c r="C1177" s="323" t="s">
        <v>969</v>
      </c>
      <c r="D1177" s="323" t="s">
        <v>970</v>
      </c>
      <c r="E1177" s="18" t="s">
        <v>303</v>
      </c>
      <c r="F1177" s="324">
        <v>14.054</v>
      </c>
      <c r="G1177" s="40"/>
      <c r="H1177" s="46"/>
    </row>
    <row r="1178" spans="1:8" s="2" customFormat="1" ht="16.8" customHeight="1">
      <c r="A1178" s="40"/>
      <c r="B1178" s="46"/>
      <c r="C1178" s="323" t="s">
        <v>368</v>
      </c>
      <c r="D1178" s="323" t="s">
        <v>369</v>
      </c>
      <c r="E1178" s="18" t="s">
        <v>303</v>
      </c>
      <c r="F1178" s="324">
        <v>18.999</v>
      </c>
      <c r="G1178" s="40"/>
      <c r="H1178" s="46"/>
    </row>
    <row r="1179" spans="1:8" s="2" customFormat="1" ht="16.8" customHeight="1">
      <c r="A1179" s="40"/>
      <c r="B1179" s="46"/>
      <c r="C1179" s="319" t="s">
        <v>162</v>
      </c>
      <c r="D1179" s="320" t="s">
        <v>1</v>
      </c>
      <c r="E1179" s="321" t="s">
        <v>1</v>
      </c>
      <c r="F1179" s="322">
        <v>25.995</v>
      </c>
      <c r="G1179" s="40"/>
      <c r="H1179" s="46"/>
    </row>
    <row r="1180" spans="1:8" s="2" customFormat="1" ht="16.8" customHeight="1">
      <c r="A1180" s="40"/>
      <c r="B1180" s="46"/>
      <c r="C1180" s="323" t="s">
        <v>972</v>
      </c>
      <c r="D1180" s="323" t="s">
        <v>973</v>
      </c>
      <c r="E1180" s="18" t="s">
        <v>1</v>
      </c>
      <c r="F1180" s="324">
        <v>20.909</v>
      </c>
      <c r="G1180" s="40"/>
      <c r="H1180" s="46"/>
    </row>
    <row r="1181" spans="1:8" s="2" customFormat="1" ht="16.8" customHeight="1">
      <c r="A1181" s="40"/>
      <c r="B1181" s="46"/>
      <c r="C1181" s="323" t="s">
        <v>974</v>
      </c>
      <c r="D1181" s="323" t="s">
        <v>975</v>
      </c>
      <c r="E1181" s="18" t="s">
        <v>1</v>
      </c>
      <c r="F1181" s="324">
        <v>1.304</v>
      </c>
      <c r="G1181" s="40"/>
      <c r="H1181" s="46"/>
    </row>
    <row r="1182" spans="1:8" s="2" customFormat="1" ht="16.8" customHeight="1">
      <c r="A1182" s="40"/>
      <c r="B1182" s="46"/>
      <c r="C1182" s="323" t="s">
        <v>976</v>
      </c>
      <c r="D1182" s="323" t="s">
        <v>977</v>
      </c>
      <c r="E1182" s="18" t="s">
        <v>1</v>
      </c>
      <c r="F1182" s="324">
        <v>3.782</v>
      </c>
      <c r="G1182" s="40"/>
      <c r="H1182" s="46"/>
    </row>
    <row r="1183" spans="1:8" s="2" customFormat="1" ht="16.8" customHeight="1">
      <c r="A1183" s="40"/>
      <c r="B1183" s="46"/>
      <c r="C1183" s="323" t="s">
        <v>162</v>
      </c>
      <c r="D1183" s="323" t="s">
        <v>253</v>
      </c>
      <c r="E1183" s="18" t="s">
        <v>1</v>
      </c>
      <c r="F1183" s="324">
        <v>25.995</v>
      </c>
      <c r="G1183" s="40"/>
      <c r="H1183" s="46"/>
    </row>
    <row r="1184" spans="1:8" s="2" customFormat="1" ht="16.8" customHeight="1">
      <c r="A1184" s="40"/>
      <c r="B1184" s="46"/>
      <c r="C1184" s="325" t="s">
        <v>2122</v>
      </c>
      <c r="D1184" s="40"/>
      <c r="E1184" s="40"/>
      <c r="F1184" s="40"/>
      <c r="G1184" s="40"/>
      <c r="H1184" s="46"/>
    </row>
    <row r="1185" spans="1:8" s="2" customFormat="1" ht="12">
      <c r="A1185" s="40"/>
      <c r="B1185" s="46"/>
      <c r="C1185" s="323" t="s">
        <v>969</v>
      </c>
      <c r="D1185" s="323" t="s">
        <v>970</v>
      </c>
      <c r="E1185" s="18" t="s">
        <v>303</v>
      </c>
      <c r="F1185" s="324">
        <v>14.054</v>
      </c>
      <c r="G1185" s="40"/>
      <c r="H1185" s="46"/>
    </row>
    <row r="1186" spans="1:8" s="2" customFormat="1" ht="12">
      <c r="A1186" s="40"/>
      <c r="B1186" s="46"/>
      <c r="C1186" s="323" t="s">
        <v>338</v>
      </c>
      <c r="D1186" s="323" t="s">
        <v>339</v>
      </c>
      <c r="E1186" s="18" t="s">
        <v>303</v>
      </c>
      <c r="F1186" s="324">
        <v>13.286</v>
      </c>
      <c r="G1186" s="40"/>
      <c r="H1186" s="46"/>
    </row>
    <row r="1187" spans="1:8" s="2" customFormat="1" ht="12">
      <c r="A1187" s="40"/>
      <c r="B1187" s="46"/>
      <c r="C1187" s="323" t="s">
        <v>352</v>
      </c>
      <c r="D1187" s="323" t="s">
        <v>353</v>
      </c>
      <c r="E1187" s="18" t="s">
        <v>303</v>
      </c>
      <c r="F1187" s="324">
        <v>13.286</v>
      </c>
      <c r="G1187" s="40"/>
      <c r="H1187" s="46"/>
    </row>
    <row r="1188" spans="1:8" s="2" customFormat="1" ht="16.8" customHeight="1">
      <c r="A1188" s="40"/>
      <c r="B1188" s="46"/>
      <c r="C1188" s="323" t="s">
        <v>368</v>
      </c>
      <c r="D1188" s="323" t="s">
        <v>369</v>
      </c>
      <c r="E1188" s="18" t="s">
        <v>303</v>
      </c>
      <c r="F1188" s="324">
        <v>18.999</v>
      </c>
      <c r="G1188" s="40"/>
      <c r="H1188" s="46"/>
    </row>
    <row r="1189" spans="1:8" s="2" customFormat="1" ht="16.8" customHeight="1">
      <c r="A1189" s="40"/>
      <c r="B1189" s="46"/>
      <c r="C1189" s="319" t="s">
        <v>166</v>
      </c>
      <c r="D1189" s="320" t="s">
        <v>1</v>
      </c>
      <c r="E1189" s="321" t="s">
        <v>1</v>
      </c>
      <c r="F1189" s="322">
        <v>14.054</v>
      </c>
      <c r="G1189" s="40"/>
      <c r="H1189" s="46"/>
    </row>
    <row r="1190" spans="1:8" s="2" customFormat="1" ht="16.8" customHeight="1">
      <c r="A1190" s="40"/>
      <c r="B1190" s="46"/>
      <c r="C1190" s="323" t="s">
        <v>166</v>
      </c>
      <c r="D1190" s="323" t="s">
        <v>308</v>
      </c>
      <c r="E1190" s="18" t="s">
        <v>1</v>
      </c>
      <c r="F1190" s="324">
        <v>14.054</v>
      </c>
      <c r="G1190" s="40"/>
      <c r="H1190" s="46"/>
    </row>
    <row r="1191" spans="1:8" s="2" customFormat="1" ht="16.8" customHeight="1">
      <c r="A1191" s="40"/>
      <c r="B1191" s="46"/>
      <c r="C1191" s="325" t="s">
        <v>2122</v>
      </c>
      <c r="D1191" s="40"/>
      <c r="E1191" s="40"/>
      <c r="F1191" s="40"/>
      <c r="G1191" s="40"/>
      <c r="H1191" s="46"/>
    </row>
    <row r="1192" spans="1:8" s="2" customFormat="1" ht="12">
      <c r="A1192" s="40"/>
      <c r="B1192" s="46"/>
      <c r="C1192" s="323" t="s">
        <v>969</v>
      </c>
      <c r="D1192" s="323" t="s">
        <v>970</v>
      </c>
      <c r="E1192" s="18" t="s">
        <v>303</v>
      </c>
      <c r="F1192" s="324">
        <v>14.054</v>
      </c>
      <c r="G1192" s="40"/>
      <c r="H1192" s="46"/>
    </row>
    <row r="1193" spans="1:8" s="2" customFormat="1" ht="12">
      <c r="A1193" s="40"/>
      <c r="B1193" s="46"/>
      <c r="C1193" s="323" t="s">
        <v>338</v>
      </c>
      <c r="D1193" s="323" t="s">
        <v>339</v>
      </c>
      <c r="E1193" s="18" t="s">
        <v>303</v>
      </c>
      <c r="F1193" s="324">
        <v>13.286</v>
      </c>
      <c r="G1193" s="40"/>
      <c r="H1193" s="46"/>
    </row>
    <row r="1194" spans="1:8" s="2" customFormat="1" ht="16.8" customHeight="1">
      <c r="A1194" s="40"/>
      <c r="B1194" s="46"/>
      <c r="C1194" s="319" t="s">
        <v>168</v>
      </c>
      <c r="D1194" s="320" t="s">
        <v>1</v>
      </c>
      <c r="E1194" s="321" t="s">
        <v>1</v>
      </c>
      <c r="F1194" s="322">
        <v>14.054</v>
      </c>
      <c r="G1194" s="40"/>
      <c r="H1194" s="46"/>
    </row>
    <row r="1195" spans="1:8" s="2" customFormat="1" ht="16.8" customHeight="1">
      <c r="A1195" s="40"/>
      <c r="B1195" s="46"/>
      <c r="C1195" s="323" t="s">
        <v>168</v>
      </c>
      <c r="D1195" s="323" t="s">
        <v>308</v>
      </c>
      <c r="E1195" s="18" t="s">
        <v>1</v>
      </c>
      <c r="F1195" s="324">
        <v>14.054</v>
      </c>
      <c r="G1195" s="40"/>
      <c r="H1195" s="46"/>
    </row>
    <row r="1196" spans="1:8" s="2" customFormat="1" ht="16.8" customHeight="1">
      <c r="A1196" s="40"/>
      <c r="B1196" s="46"/>
      <c r="C1196" s="325" t="s">
        <v>2122</v>
      </c>
      <c r="D1196" s="40"/>
      <c r="E1196" s="40"/>
      <c r="F1196" s="40"/>
      <c r="G1196" s="40"/>
      <c r="H1196" s="46"/>
    </row>
    <row r="1197" spans="1:8" s="2" customFormat="1" ht="12">
      <c r="A1197" s="40"/>
      <c r="B1197" s="46"/>
      <c r="C1197" s="323" t="s">
        <v>979</v>
      </c>
      <c r="D1197" s="323" t="s">
        <v>980</v>
      </c>
      <c r="E1197" s="18" t="s">
        <v>303</v>
      </c>
      <c r="F1197" s="324">
        <v>14.054</v>
      </c>
      <c r="G1197" s="40"/>
      <c r="H1197" s="46"/>
    </row>
    <row r="1198" spans="1:8" s="2" customFormat="1" ht="12">
      <c r="A1198" s="40"/>
      <c r="B1198" s="46"/>
      <c r="C1198" s="323" t="s">
        <v>352</v>
      </c>
      <c r="D1198" s="323" t="s">
        <v>353</v>
      </c>
      <c r="E1198" s="18" t="s">
        <v>303</v>
      </c>
      <c r="F1198" s="324">
        <v>13.286</v>
      </c>
      <c r="G1198" s="40"/>
      <c r="H1198" s="46"/>
    </row>
    <row r="1199" spans="1:8" s="2" customFormat="1" ht="16.8" customHeight="1">
      <c r="A1199" s="40"/>
      <c r="B1199" s="46"/>
      <c r="C1199" s="319" t="s">
        <v>173</v>
      </c>
      <c r="D1199" s="320" t="s">
        <v>1</v>
      </c>
      <c r="E1199" s="321" t="s">
        <v>1</v>
      </c>
      <c r="F1199" s="322">
        <v>0.576</v>
      </c>
      <c r="G1199" s="40"/>
      <c r="H1199" s="46"/>
    </row>
    <row r="1200" spans="1:8" s="2" customFormat="1" ht="16.8" customHeight="1">
      <c r="A1200" s="40"/>
      <c r="B1200" s="46"/>
      <c r="C1200" s="323" t="s">
        <v>173</v>
      </c>
      <c r="D1200" s="323" t="s">
        <v>1325</v>
      </c>
      <c r="E1200" s="18" t="s">
        <v>1</v>
      </c>
      <c r="F1200" s="324">
        <v>0.576</v>
      </c>
      <c r="G1200" s="40"/>
      <c r="H1200" s="46"/>
    </row>
    <row r="1201" spans="1:8" s="2" customFormat="1" ht="16.8" customHeight="1">
      <c r="A1201" s="40"/>
      <c r="B1201" s="46"/>
      <c r="C1201" s="325" t="s">
        <v>2122</v>
      </c>
      <c r="D1201" s="40"/>
      <c r="E1201" s="40"/>
      <c r="F1201" s="40"/>
      <c r="G1201" s="40"/>
      <c r="H1201" s="46"/>
    </row>
    <row r="1202" spans="1:8" s="2" customFormat="1" ht="12">
      <c r="A1202" s="40"/>
      <c r="B1202" s="46"/>
      <c r="C1202" s="323" t="s">
        <v>338</v>
      </c>
      <c r="D1202" s="323" t="s">
        <v>339</v>
      </c>
      <c r="E1202" s="18" t="s">
        <v>303</v>
      </c>
      <c r="F1202" s="324">
        <v>13.286</v>
      </c>
      <c r="G1202" s="40"/>
      <c r="H1202" s="46"/>
    </row>
    <row r="1203" spans="1:8" s="2" customFormat="1" ht="12">
      <c r="A1203" s="40"/>
      <c r="B1203" s="46"/>
      <c r="C1203" s="323" t="s">
        <v>352</v>
      </c>
      <c r="D1203" s="323" t="s">
        <v>353</v>
      </c>
      <c r="E1203" s="18" t="s">
        <v>303</v>
      </c>
      <c r="F1203" s="324">
        <v>13.286</v>
      </c>
      <c r="G1203" s="40"/>
      <c r="H1203" s="46"/>
    </row>
    <row r="1204" spans="1:8" s="2" customFormat="1" ht="16.8" customHeight="1">
      <c r="A1204" s="40"/>
      <c r="B1204" s="46"/>
      <c r="C1204" s="323" t="s">
        <v>368</v>
      </c>
      <c r="D1204" s="323" t="s">
        <v>369</v>
      </c>
      <c r="E1204" s="18" t="s">
        <v>303</v>
      </c>
      <c r="F1204" s="324">
        <v>18.999</v>
      </c>
      <c r="G1204" s="40"/>
      <c r="H1204" s="46"/>
    </row>
    <row r="1205" spans="1:8" s="2" customFormat="1" ht="16.8" customHeight="1">
      <c r="A1205" s="40"/>
      <c r="B1205" s="46"/>
      <c r="C1205" s="319" t="s">
        <v>171</v>
      </c>
      <c r="D1205" s="320" t="s">
        <v>1</v>
      </c>
      <c r="E1205" s="321" t="s">
        <v>1</v>
      </c>
      <c r="F1205" s="322">
        <v>8.532</v>
      </c>
      <c r="G1205" s="40"/>
      <c r="H1205" s="46"/>
    </row>
    <row r="1206" spans="1:8" s="2" customFormat="1" ht="16.8" customHeight="1">
      <c r="A1206" s="40"/>
      <c r="B1206" s="46"/>
      <c r="C1206" s="323" t="s">
        <v>1</v>
      </c>
      <c r="D1206" s="323" t="s">
        <v>341</v>
      </c>
      <c r="E1206" s="18" t="s">
        <v>1</v>
      </c>
      <c r="F1206" s="324">
        <v>0</v>
      </c>
      <c r="G1206" s="40"/>
      <c r="H1206" s="46"/>
    </row>
    <row r="1207" spans="1:8" s="2" customFormat="1" ht="16.8" customHeight="1">
      <c r="A1207" s="40"/>
      <c r="B1207" s="46"/>
      <c r="C1207" s="323" t="s">
        <v>171</v>
      </c>
      <c r="D1207" s="323" t="s">
        <v>1324</v>
      </c>
      <c r="E1207" s="18" t="s">
        <v>1</v>
      </c>
      <c r="F1207" s="324">
        <v>8.532</v>
      </c>
      <c r="G1207" s="40"/>
      <c r="H1207" s="46"/>
    </row>
    <row r="1208" spans="1:8" s="2" customFormat="1" ht="16.8" customHeight="1">
      <c r="A1208" s="40"/>
      <c r="B1208" s="46"/>
      <c r="C1208" s="325" t="s">
        <v>2122</v>
      </c>
      <c r="D1208" s="40"/>
      <c r="E1208" s="40"/>
      <c r="F1208" s="40"/>
      <c r="G1208" s="40"/>
      <c r="H1208" s="46"/>
    </row>
    <row r="1209" spans="1:8" s="2" customFormat="1" ht="12">
      <c r="A1209" s="40"/>
      <c r="B1209" s="46"/>
      <c r="C1209" s="323" t="s">
        <v>338</v>
      </c>
      <c r="D1209" s="323" t="s">
        <v>339</v>
      </c>
      <c r="E1209" s="18" t="s">
        <v>303</v>
      </c>
      <c r="F1209" s="324">
        <v>13.286</v>
      </c>
      <c r="G1209" s="40"/>
      <c r="H1209" s="46"/>
    </row>
    <row r="1210" spans="1:8" s="2" customFormat="1" ht="16.8" customHeight="1">
      <c r="A1210" s="40"/>
      <c r="B1210" s="46"/>
      <c r="C1210" s="323" t="s">
        <v>368</v>
      </c>
      <c r="D1210" s="323" t="s">
        <v>369</v>
      </c>
      <c r="E1210" s="18" t="s">
        <v>303</v>
      </c>
      <c r="F1210" s="324">
        <v>18.999</v>
      </c>
      <c r="G1210" s="40"/>
      <c r="H1210" s="46"/>
    </row>
    <row r="1211" spans="1:8" s="2" customFormat="1" ht="16.8" customHeight="1">
      <c r="A1211" s="40"/>
      <c r="B1211" s="46"/>
      <c r="C1211" s="319" t="s">
        <v>374</v>
      </c>
      <c r="D1211" s="320" t="s">
        <v>1</v>
      </c>
      <c r="E1211" s="321" t="s">
        <v>1</v>
      </c>
      <c r="F1211" s="322">
        <v>18.999</v>
      </c>
      <c r="G1211" s="40"/>
      <c r="H1211" s="46"/>
    </row>
    <row r="1212" spans="1:8" s="2" customFormat="1" ht="16.8" customHeight="1">
      <c r="A1212" s="40"/>
      <c r="B1212" s="46"/>
      <c r="C1212" s="323" t="s">
        <v>177</v>
      </c>
      <c r="D1212" s="323" t="s">
        <v>992</v>
      </c>
      <c r="E1212" s="18" t="s">
        <v>1</v>
      </c>
      <c r="F1212" s="324">
        <v>17.463</v>
      </c>
      <c r="G1212" s="40"/>
      <c r="H1212" s="46"/>
    </row>
    <row r="1213" spans="1:8" s="2" customFormat="1" ht="16.8" customHeight="1">
      <c r="A1213" s="40"/>
      <c r="B1213" s="46"/>
      <c r="C1213" s="323" t="s">
        <v>372</v>
      </c>
      <c r="D1213" s="323" t="s">
        <v>373</v>
      </c>
      <c r="E1213" s="18" t="s">
        <v>1</v>
      </c>
      <c r="F1213" s="324">
        <v>1.536</v>
      </c>
      <c r="G1213" s="40"/>
      <c r="H1213" s="46"/>
    </row>
    <row r="1214" spans="1:8" s="2" customFormat="1" ht="16.8" customHeight="1">
      <c r="A1214" s="40"/>
      <c r="B1214" s="46"/>
      <c r="C1214" s="323" t="s">
        <v>374</v>
      </c>
      <c r="D1214" s="323" t="s">
        <v>320</v>
      </c>
      <c r="E1214" s="18" t="s">
        <v>1</v>
      </c>
      <c r="F1214" s="324">
        <v>18.999</v>
      </c>
      <c r="G1214" s="40"/>
      <c r="H1214" s="46"/>
    </row>
    <row r="1215" spans="1:8" s="2" customFormat="1" ht="16.8" customHeight="1">
      <c r="A1215" s="40"/>
      <c r="B1215" s="46"/>
      <c r="C1215" s="319" t="s">
        <v>372</v>
      </c>
      <c r="D1215" s="320" t="s">
        <v>1</v>
      </c>
      <c r="E1215" s="321" t="s">
        <v>1</v>
      </c>
      <c r="F1215" s="322">
        <v>1.536</v>
      </c>
      <c r="G1215" s="40"/>
      <c r="H1215" s="46"/>
    </row>
    <row r="1216" spans="1:8" s="2" customFormat="1" ht="16.8" customHeight="1">
      <c r="A1216" s="40"/>
      <c r="B1216" s="46"/>
      <c r="C1216" s="323" t="s">
        <v>372</v>
      </c>
      <c r="D1216" s="323" t="s">
        <v>373</v>
      </c>
      <c r="E1216" s="18" t="s">
        <v>1</v>
      </c>
      <c r="F1216" s="324">
        <v>1.536</v>
      </c>
      <c r="G1216" s="40"/>
      <c r="H1216" s="46"/>
    </row>
    <row r="1217" spans="1:8" s="2" customFormat="1" ht="16.8" customHeight="1">
      <c r="A1217" s="40"/>
      <c r="B1217" s="46"/>
      <c r="C1217" s="319" t="s">
        <v>177</v>
      </c>
      <c r="D1217" s="320" t="s">
        <v>1</v>
      </c>
      <c r="E1217" s="321" t="s">
        <v>1</v>
      </c>
      <c r="F1217" s="322">
        <v>17.463</v>
      </c>
      <c r="G1217" s="40"/>
      <c r="H1217" s="46"/>
    </row>
    <row r="1218" spans="1:8" s="2" customFormat="1" ht="16.8" customHeight="1">
      <c r="A1218" s="40"/>
      <c r="B1218" s="46"/>
      <c r="C1218" s="323" t="s">
        <v>177</v>
      </c>
      <c r="D1218" s="323" t="s">
        <v>992</v>
      </c>
      <c r="E1218" s="18" t="s">
        <v>1</v>
      </c>
      <c r="F1218" s="324">
        <v>17.463</v>
      </c>
      <c r="G1218" s="40"/>
      <c r="H1218" s="46"/>
    </row>
    <row r="1219" spans="1:8" s="2" customFormat="1" ht="16.8" customHeight="1">
      <c r="A1219" s="40"/>
      <c r="B1219" s="46"/>
      <c r="C1219" s="325" t="s">
        <v>2122</v>
      </c>
      <c r="D1219" s="40"/>
      <c r="E1219" s="40"/>
      <c r="F1219" s="40"/>
      <c r="G1219" s="40"/>
      <c r="H1219" s="46"/>
    </row>
    <row r="1220" spans="1:8" s="2" customFormat="1" ht="16.8" customHeight="1">
      <c r="A1220" s="40"/>
      <c r="B1220" s="46"/>
      <c r="C1220" s="323" t="s">
        <v>368</v>
      </c>
      <c r="D1220" s="323" t="s">
        <v>369</v>
      </c>
      <c r="E1220" s="18" t="s">
        <v>303</v>
      </c>
      <c r="F1220" s="324">
        <v>18.999</v>
      </c>
      <c r="G1220" s="40"/>
      <c r="H1220" s="46"/>
    </row>
    <row r="1221" spans="1:8" s="2" customFormat="1" ht="16.8" customHeight="1">
      <c r="A1221" s="40"/>
      <c r="B1221" s="46"/>
      <c r="C1221" s="323" t="s">
        <v>376</v>
      </c>
      <c r="D1221" s="323" t="s">
        <v>377</v>
      </c>
      <c r="E1221" s="18" t="s">
        <v>363</v>
      </c>
      <c r="F1221" s="324">
        <v>34.926</v>
      </c>
      <c r="G1221" s="40"/>
      <c r="H1221" s="46"/>
    </row>
    <row r="1222" spans="1:8" s="2" customFormat="1" ht="26.4" customHeight="1">
      <c r="A1222" s="40"/>
      <c r="B1222" s="46"/>
      <c r="C1222" s="318" t="s">
        <v>2136</v>
      </c>
      <c r="D1222" s="318" t="s">
        <v>116</v>
      </c>
      <c r="E1222" s="40"/>
      <c r="F1222" s="40"/>
      <c r="G1222" s="40"/>
      <c r="H1222" s="46"/>
    </row>
    <row r="1223" spans="1:8" s="2" customFormat="1" ht="16.8" customHeight="1">
      <c r="A1223" s="40"/>
      <c r="B1223" s="46"/>
      <c r="C1223" s="319" t="s">
        <v>2137</v>
      </c>
      <c r="D1223" s="320" t="s">
        <v>1</v>
      </c>
      <c r="E1223" s="321" t="s">
        <v>1</v>
      </c>
      <c r="F1223" s="322">
        <v>132.59</v>
      </c>
      <c r="G1223" s="40"/>
      <c r="H1223" s="46"/>
    </row>
    <row r="1224" spans="1:8" s="2" customFormat="1" ht="26.4" customHeight="1">
      <c r="A1224" s="40"/>
      <c r="B1224" s="46"/>
      <c r="C1224" s="318" t="s">
        <v>2138</v>
      </c>
      <c r="D1224" s="318" t="s">
        <v>120</v>
      </c>
      <c r="E1224" s="40"/>
      <c r="F1224" s="40"/>
      <c r="G1224" s="40"/>
      <c r="H1224" s="46"/>
    </row>
    <row r="1225" spans="1:8" s="2" customFormat="1" ht="16.8" customHeight="1">
      <c r="A1225" s="40"/>
      <c r="B1225" s="46"/>
      <c r="C1225" s="319" t="s">
        <v>449</v>
      </c>
      <c r="D1225" s="320" t="s">
        <v>1</v>
      </c>
      <c r="E1225" s="321" t="s">
        <v>1</v>
      </c>
      <c r="F1225" s="322">
        <v>145</v>
      </c>
      <c r="G1225" s="40"/>
      <c r="H1225" s="46"/>
    </row>
    <row r="1226" spans="1:8" s="2" customFormat="1" ht="16.8" customHeight="1">
      <c r="A1226" s="40"/>
      <c r="B1226" s="46"/>
      <c r="C1226" s="323" t="s">
        <v>449</v>
      </c>
      <c r="D1226" s="323" t="s">
        <v>181</v>
      </c>
      <c r="E1226" s="18" t="s">
        <v>1</v>
      </c>
      <c r="F1226" s="324">
        <v>145</v>
      </c>
      <c r="G1226" s="40"/>
      <c r="H1226" s="46"/>
    </row>
    <row r="1227" spans="1:8" s="2" customFormat="1" ht="16.8" customHeight="1">
      <c r="A1227" s="40"/>
      <c r="B1227" s="46"/>
      <c r="C1227" s="319" t="s">
        <v>429</v>
      </c>
      <c r="D1227" s="320" t="s">
        <v>1</v>
      </c>
      <c r="E1227" s="321" t="s">
        <v>1</v>
      </c>
      <c r="F1227" s="322">
        <v>15.75</v>
      </c>
      <c r="G1227" s="40"/>
      <c r="H1227" s="46"/>
    </row>
    <row r="1228" spans="1:8" s="2" customFormat="1" ht="16.8" customHeight="1">
      <c r="A1228" s="40"/>
      <c r="B1228" s="46"/>
      <c r="C1228" s="323" t="s">
        <v>429</v>
      </c>
      <c r="D1228" s="323" t="s">
        <v>152</v>
      </c>
      <c r="E1228" s="18" t="s">
        <v>1</v>
      </c>
      <c r="F1228" s="324">
        <v>15.75</v>
      </c>
      <c r="G1228" s="40"/>
      <c r="H1228" s="46"/>
    </row>
    <row r="1229" spans="1:8" s="2" customFormat="1" ht="16.8" customHeight="1">
      <c r="A1229" s="40"/>
      <c r="B1229" s="46"/>
      <c r="C1229" s="319" t="s">
        <v>1642</v>
      </c>
      <c r="D1229" s="320" t="s">
        <v>1</v>
      </c>
      <c r="E1229" s="321" t="s">
        <v>1</v>
      </c>
      <c r="F1229" s="322">
        <v>3.495</v>
      </c>
      <c r="G1229" s="40"/>
      <c r="H1229" s="46"/>
    </row>
    <row r="1230" spans="1:8" s="2" customFormat="1" ht="16.8" customHeight="1">
      <c r="A1230" s="40"/>
      <c r="B1230" s="46"/>
      <c r="C1230" s="323" t="s">
        <v>1642</v>
      </c>
      <c r="D1230" s="323" t="s">
        <v>1643</v>
      </c>
      <c r="E1230" s="18" t="s">
        <v>1</v>
      </c>
      <c r="F1230" s="324">
        <v>3.495</v>
      </c>
      <c r="G1230" s="40"/>
      <c r="H1230" s="46"/>
    </row>
    <row r="1231" spans="1:8" s="2" customFormat="1" ht="16.8" customHeight="1">
      <c r="A1231" s="40"/>
      <c r="B1231" s="46"/>
      <c r="C1231" s="319" t="s">
        <v>1761</v>
      </c>
      <c r="D1231" s="320" t="s">
        <v>1</v>
      </c>
      <c r="E1231" s="321" t="s">
        <v>1</v>
      </c>
      <c r="F1231" s="322">
        <v>6</v>
      </c>
      <c r="G1231" s="40"/>
      <c r="H1231" s="46"/>
    </row>
    <row r="1232" spans="1:8" s="2" customFormat="1" ht="16.8" customHeight="1">
      <c r="A1232" s="40"/>
      <c r="B1232" s="46"/>
      <c r="C1232" s="323" t="s">
        <v>1761</v>
      </c>
      <c r="D1232" s="323" t="s">
        <v>284</v>
      </c>
      <c r="E1232" s="18" t="s">
        <v>1</v>
      </c>
      <c r="F1232" s="324">
        <v>6</v>
      </c>
      <c r="G1232" s="40"/>
      <c r="H1232" s="46"/>
    </row>
    <row r="1233" spans="1:8" s="2" customFormat="1" ht="16.8" customHeight="1">
      <c r="A1233" s="40"/>
      <c r="B1233" s="46"/>
      <c r="C1233" s="319" t="s">
        <v>1759</v>
      </c>
      <c r="D1233" s="320" t="s">
        <v>1</v>
      </c>
      <c r="E1233" s="321" t="s">
        <v>1</v>
      </c>
      <c r="F1233" s="322">
        <v>15.848</v>
      </c>
      <c r="G1233" s="40"/>
      <c r="H1233" s="46"/>
    </row>
    <row r="1234" spans="1:8" s="2" customFormat="1" ht="16.8" customHeight="1">
      <c r="A1234" s="40"/>
      <c r="B1234" s="46"/>
      <c r="C1234" s="323" t="s">
        <v>1759</v>
      </c>
      <c r="D1234" s="323" t="s">
        <v>1896</v>
      </c>
      <c r="E1234" s="18" t="s">
        <v>1</v>
      </c>
      <c r="F1234" s="324">
        <v>15.848</v>
      </c>
      <c r="G1234" s="40"/>
      <c r="H1234" s="46"/>
    </row>
    <row r="1235" spans="1:8" s="2" customFormat="1" ht="16.8" customHeight="1">
      <c r="A1235" s="40"/>
      <c r="B1235" s="46"/>
      <c r="C1235" s="319" t="s">
        <v>1580</v>
      </c>
      <c r="D1235" s="320" t="s">
        <v>1</v>
      </c>
      <c r="E1235" s="321" t="s">
        <v>1</v>
      </c>
      <c r="F1235" s="322">
        <v>15</v>
      </c>
      <c r="G1235" s="40"/>
      <c r="H1235" s="46"/>
    </row>
    <row r="1236" spans="1:8" s="2" customFormat="1" ht="16.8" customHeight="1">
      <c r="A1236" s="40"/>
      <c r="B1236" s="46"/>
      <c r="C1236" s="323" t="s">
        <v>1580</v>
      </c>
      <c r="D1236" s="323" t="s">
        <v>1655</v>
      </c>
      <c r="E1236" s="18" t="s">
        <v>1</v>
      </c>
      <c r="F1236" s="324">
        <v>15</v>
      </c>
      <c r="G1236" s="40"/>
      <c r="H1236" s="46"/>
    </row>
    <row r="1237" spans="1:8" s="2" customFormat="1" ht="16.8" customHeight="1">
      <c r="A1237" s="40"/>
      <c r="B1237" s="46"/>
      <c r="C1237" s="325" t="s">
        <v>2122</v>
      </c>
      <c r="D1237" s="40"/>
      <c r="E1237" s="40"/>
      <c r="F1237" s="40"/>
      <c r="G1237" s="40"/>
      <c r="H1237" s="46"/>
    </row>
    <row r="1238" spans="1:8" s="2" customFormat="1" ht="16.8" customHeight="1">
      <c r="A1238" s="40"/>
      <c r="B1238" s="46"/>
      <c r="C1238" s="323" t="s">
        <v>1652</v>
      </c>
      <c r="D1238" s="323" t="s">
        <v>1653</v>
      </c>
      <c r="E1238" s="18" t="s">
        <v>275</v>
      </c>
      <c r="F1238" s="324">
        <v>15</v>
      </c>
      <c r="G1238" s="40"/>
      <c r="H1238" s="46"/>
    </row>
    <row r="1239" spans="1:8" s="2" customFormat="1" ht="12">
      <c r="A1239" s="40"/>
      <c r="B1239" s="46"/>
      <c r="C1239" s="323" t="s">
        <v>1711</v>
      </c>
      <c r="D1239" s="323" t="s">
        <v>1712</v>
      </c>
      <c r="E1239" s="18" t="s">
        <v>363</v>
      </c>
      <c r="F1239" s="324">
        <v>4.8</v>
      </c>
      <c r="G1239" s="40"/>
      <c r="H1239" s="46"/>
    </row>
    <row r="1240" spans="1:8" s="2" customFormat="1" ht="16.8" customHeight="1">
      <c r="A1240" s="40"/>
      <c r="B1240" s="46"/>
      <c r="C1240" s="319" t="s">
        <v>1562</v>
      </c>
      <c r="D1240" s="320" t="s">
        <v>1</v>
      </c>
      <c r="E1240" s="321" t="s">
        <v>1</v>
      </c>
      <c r="F1240" s="322">
        <v>15</v>
      </c>
      <c r="G1240" s="40"/>
      <c r="H1240" s="46"/>
    </row>
    <row r="1241" spans="1:8" s="2" customFormat="1" ht="12">
      <c r="A1241" s="40"/>
      <c r="B1241" s="46"/>
      <c r="C1241" s="323" t="s">
        <v>1561</v>
      </c>
      <c r="D1241" s="323" t="s">
        <v>1592</v>
      </c>
      <c r="E1241" s="18" t="s">
        <v>1</v>
      </c>
      <c r="F1241" s="324">
        <v>15</v>
      </c>
      <c r="G1241" s="40"/>
      <c r="H1241" s="46"/>
    </row>
    <row r="1242" spans="1:8" s="2" customFormat="1" ht="16.8" customHeight="1">
      <c r="A1242" s="40"/>
      <c r="B1242" s="46"/>
      <c r="C1242" s="323" t="s">
        <v>1562</v>
      </c>
      <c r="D1242" s="323" t="s">
        <v>253</v>
      </c>
      <c r="E1242" s="18" t="s">
        <v>1</v>
      </c>
      <c r="F1242" s="324">
        <v>15</v>
      </c>
      <c r="G1242" s="40"/>
      <c r="H1242" s="46"/>
    </row>
    <row r="1243" spans="1:8" s="2" customFormat="1" ht="16.8" customHeight="1">
      <c r="A1243" s="40"/>
      <c r="B1243" s="46"/>
      <c r="C1243" s="325" t="s">
        <v>2122</v>
      </c>
      <c r="D1243" s="40"/>
      <c r="E1243" s="40"/>
      <c r="F1243" s="40"/>
      <c r="G1243" s="40"/>
      <c r="H1243" s="46"/>
    </row>
    <row r="1244" spans="1:8" s="2" customFormat="1" ht="12">
      <c r="A1244" s="40"/>
      <c r="B1244" s="46"/>
      <c r="C1244" s="323" t="s">
        <v>247</v>
      </c>
      <c r="D1244" s="323" t="s">
        <v>248</v>
      </c>
      <c r="E1244" s="18" t="s">
        <v>249</v>
      </c>
      <c r="F1244" s="324">
        <v>15.75</v>
      </c>
      <c r="G1244" s="40"/>
      <c r="H1244" s="46"/>
    </row>
    <row r="1245" spans="1:8" s="2" customFormat="1" ht="16.8" customHeight="1">
      <c r="A1245" s="40"/>
      <c r="B1245" s="46"/>
      <c r="C1245" s="323" t="s">
        <v>279</v>
      </c>
      <c r="D1245" s="323" t="s">
        <v>280</v>
      </c>
      <c r="E1245" s="18" t="s">
        <v>281</v>
      </c>
      <c r="F1245" s="324">
        <v>24</v>
      </c>
      <c r="G1245" s="40"/>
      <c r="H1245" s="46"/>
    </row>
    <row r="1246" spans="1:8" s="2" customFormat="1" ht="16.8" customHeight="1">
      <c r="A1246" s="40"/>
      <c r="B1246" s="46"/>
      <c r="C1246" s="323" t="s">
        <v>285</v>
      </c>
      <c r="D1246" s="323" t="s">
        <v>286</v>
      </c>
      <c r="E1246" s="18" t="s">
        <v>287</v>
      </c>
      <c r="F1246" s="324">
        <v>3</v>
      </c>
      <c r="G1246" s="40"/>
      <c r="H1246" s="46"/>
    </row>
    <row r="1247" spans="1:8" s="2" customFormat="1" ht="16.8" customHeight="1">
      <c r="A1247" s="40"/>
      <c r="B1247" s="46"/>
      <c r="C1247" s="323" t="s">
        <v>330</v>
      </c>
      <c r="D1247" s="323" t="s">
        <v>331</v>
      </c>
      <c r="E1247" s="18" t="s">
        <v>249</v>
      </c>
      <c r="F1247" s="324">
        <v>112.98</v>
      </c>
      <c r="G1247" s="40"/>
      <c r="H1247" s="46"/>
    </row>
    <row r="1248" spans="1:8" s="2" customFormat="1" ht="12">
      <c r="A1248" s="40"/>
      <c r="B1248" s="46"/>
      <c r="C1248" s="323" t="s">
        <v>338</v>
      </c>
      <c r="D1248" s="323" t="s">
        <v>339</v>
      </c>
      <c r="E1248" s="18" t="s">
        <v>303</v>
      </c>
      <c r="F1248" s="324">
        <v>24.148</v>
      </c>
      <c r="G1248" s="40"/>
      <c r="H1248" s="46"/>
    </row>
    <row r="1249" spans="1:8" s="2" customFormat="1" ht="16.8" customHeight="1">
      <c r="A1249" s="40"/>
      <c r="B1249" s="46"/>
      <c r="C1249" s="323" t="s">
        <v>381</v>
      </c>
      <c r="D1249" s="323" t="s">
        <v>382</v>
      </c>
      <c r="E1249" s="18" t="s">
        <v>303</v>
      </c>
      <c r="F1249" s="324">
        <v>7.71</v>
      </c>
      <c r="G1249" s="40"/>
      <c r="H1249" s="46"/>
    </row>
    <row r="1250" spans="1:8" s="2" customFormat="1" ht="12">
      <c r="A1250" s="40"/>
      <c r="B1250" s="46"/>
      <c r="C1250" s="323" t="s">
        <v>1629</v>
      </c>
      <c r="D1250" s="323" t="s">
        <v>1630</v>
      </c>
      <c r="E1250" s="18" t="s">
        <v>275</v>
      </c>
      <c r="F1250" s="324">
        <v>15</v>
      </c>
      <c r="G1250" s="40"/>
      <c r="H1250" s="46"/>
    </row>
    <row r="1251" spans="1:8" s="2" customFormat="1" ht="16.8" customHeight="1">
      <c r="A1251" s="40"/>
      <c r="B1251" s="46"/>
      <c r="C1251" s="323" t="s">
        <v>1632</v>
      </c>
      <c r="D1251" s="323" t="s">
        <v>1554</v>
      </c>
      <c r="E1251" s="18" t="s">
        <v>275</v>
      </c>
      <c r="F1251" s="324">
        <v>15</v>
      </c>
      <c r="G1251" s="40"/>
      <c r="H1251" s="46"/>
    </row>
    <row r="1252" spans="1:8" s="2" customFormat="1" ht="16.8" customHeight="1">
      <c r="A1252" s="40"/>
      <c r="B1252" s="46"/>
      <c r="C1252" s="323" t="s">
        <v>1634</v>
      </c>
      <c r="D1252" s="323" t="s">
        <v>1635</v>
      </c>
      <c r="E1252" s="18" t="s">
        <v>275</v>
      </c>
      <c r="F1252" s="324">
        <v>15</v>
      </c>
      <c r="G1252" s="40"/>
      <c r="H1252" s="46"/>
    </row>
    <row r="1253" spans="1:8" s="2" customFormat="1" ht="16.8" customHeight="1">
      <c r="A1253" s="40"/>
      <c r="B1253" s="46"/>
      <c r="C1253" s="323" t="s">
        <v>392</v>
      </c>
      <c r="D1253" s="323" t="s">
        <v>393</v>
      </c>
      <c r="E1253" s="18" t="s">
        <v>303</v>
      </c>
      <c r="F1253" s="324">
        <v>1.575</v>
      </c>
      <c r="G1253" s="40"/>
      <c r="H1253" s="46"/>
    </row>
    <row r="1254" spans="1:8" s="2" customFormat="1" ht="12">
      <c r="A1254" s="40"/>
      <c r="B1254" s="46"/>
      <c r="C1254" s="323" t="s">
        <v>1639</v>
      </c>
      <c r="D1254" s="323" t="s">
        <v>1640</v>
      </c>
      <c r="E1254" s="18" t="s">
        <v>303</v>
      </c>
      <c r="F1254" s="324">
        <v>3.495</v>
      </c>
      <c r="G1254" s="40"/>
      <c r="H1254" s="46"/>
    </row>
    <row r="1255" spans="1:8" s="2" customFormat="1" ht="16.8" customHeight="1">
      <c r="A1255" s="40"/>
      <c r="B1255" s="46"/>
      <c r="C1255" s="323" t="s">
        <v>1652</v>
      </c>
      <c r="D1255" s="323" t="s">
        <v>1653</v>
      </c>
      <c r="E1255" s="18" t="s">
        <v>275</v>
      </c>
      <c r="F1255" s="324">
        <v>15</v>
      </c>
      <c r="G1255" s="40"/>
      <c r="H1255" s="46"/>
    </row>
    <row r="1256" spans="1:8" s="2" customFormat="1" ht="12">
      <c r="A1256" s="40"/>
      <c r="B1256" s="46"/>
      <c r="C1256" s="323" t="s">
        <v>1666</v>
      </c>
      <c r="D1256" s="323" t="s">
        <v>1667</v>
      </c>
      <c r="E1256" s="18" t="s">
        <v>275</v>
      </c>
      <c r="F1256" s="324">
        <v>15</v>
      </c>
      <c r="G1256" s="40"/>
      <c r="H1256" s="46"/>
    </row>
    <row r="1257" spans="1:8" s="2" customFormat="1" ht="16.8" customHeight="1">
      <c r="A1257" s="40"/>
      <c r="B1257" s="46"/>
      <c r="C1257" s="323" t="s">
        <v>726</v>
      </c>
      <c r="D1257" s="323" t="s">
        <v>727</v>
      </c>
      <c r="E1257" s="18" t="s">
        <v>275</v>
      </c>
      <c r="F1257" s="324">
        <v>15</v>
      </c>
      <c r="G1257" s="40"/>
      <c r="H1257" s="46"/>
    </row>
    <row r="1258" spans="1:8" s="2" customFormat="1" ht="16.8" customHeight="1">
      <c r="A1258" s="40"/>
      <c r="B1258" s="46"/>
      <c r="C1258" s="323" t="s">
        <v>784</v>
      </c>
      <c r="D1258" s="323" t="s">
        <v>789</v>
      </c>
      <c r="E1258" s="18" t="s">
        <v>467</v>
      </c>
      <c r="F1258" s="324">
        <v>2</v>
      </c>
      <c r="G1258" s="40"/>
      <c r="H1258" s="46"/>
    </row>
    <row r="1259" spans="1:8" s="2" customFormat="1" ht="16.8" customHeight="1">
      <c r="A1259" s="40"/>
      <c r="B1259" s="46"/>
      <c r="C1259" s="323" t="s">
        <v>1669</v>
      </c>
      <c r="D1259" s="323" t="s">
        <v>1670</v>
      </c>
      <c r="E1259" s="18" t="s">
        <v>275</v>
      </c>
      <c r="F1259" s="324">
        <v>15</v>
      </c>
      <c r="G1259" s="40"/>
      <c r="H1259" s="46"/>
    </row>
    <row r="1260" spans="1:8" s="2" customFormat="1" ht="16.8" customHeight="1">
      <c r="A1260" s="40"/>
      <c r="B1260" s="46"/>
      <c r="C1260" s="319" t="s">
        <v>1561</v>
      </c>
      <c r="D1260" s="320" t="s">
        <v>1</v>
      </c>
      <c r="E1260" s="321" t="s">
        <v>1</v>
      </c>
      <c r="F1260" s="322">
        <v>15</v>
      </c>
      <c r="G1260" s="40"/>
      <c r="H1260" s="46"/>
    </row>
    <row r="1261" spans="1:8" s="2" customFormat="1" ht="12">
      <c r="A1261" s="40"/>
      <c r="B1261" s="46"/>
      <c r="C1261" s="323" t="s">
        <v>1561</v>
      </c>
      <c r="D1261" s="323" t="s">
        <v>1592</v>
      </c>
      <c r="E1261" s="18" t="s">
        <v>1</v>
      </c>
      <c r="F1261" s="324">
        <v>15</v>
      </c>
      <c r="G1261" s="40"/>
      <c r="H1261" s="46"/>
    </row>
    <row r="1262" spans="1:8" s="2" customFormat="1" ht="16.8" customHeight="1">
      <c r="A1262" s="40"/>
      <c r="B1262" s="46"/>
      <c r="C1262" s="325" t="s">
        <v>2122</v>
      </c>
      <c r="D1262" s="40"/>
      <c r="E1262" s="40"/>
      <c r="F1262" s="40"/>
      <c r="G1262" s="40"/>
      <c r="H1262" s="46"/>
    </row>
    <row r="1263" spans="1:8" s="2" customFormat="1" ht="12">
      <c r="A1263" s="40"/>
      <c r="B1263" s="46"/>
      <c r="C1263" s="323" t="s">
        <v>247</v>
      </c>
      <c r="D1263" s="323" t="s">
        <v>248</v>
      </c>
      <c r="E1263" s="18" t="s">
        <v>249</v>
      </c>
      <c r="F1263" s="324">
        <v>15.75</v>
      </c>
      <c r="G1263" s="40"/>
      <c r="H1263" s="46"/>
    </row>
    <row r="1264" spans="1:8" s="2" customFormat="1" ht="12">
      <c r="A1264" s="40"/>
      <c r="B1264" s="46"/>
      <c r="C1264" s="323" t="s">
        <v>1605</v>
      </c>
      <c r="D1264" s="323" t="s">
        <v>1606</v>
      </c>
      <c r="E1264" s="18" t="s">
        <v>303</v>
      </c>
      <c r="F1264" s="324">
        <v>24.148</v>
      </c>
      <c r="G1264" s="40"/>
      <c r="H1264" s="46"/>
    </row>
    <row r="1265" spans="1:8" s="2" customFormat="1" ht="16.8" customHeight="1">
      <c r="A1265" s="40"/>
      <c r="B1265" s="46"/>
      <c r="C1265" s="319" t="s">
        <v>1567</v>
      </c>
      <c r="D1265" s="320" t="s">
        <v>1</v>
      </c>
      <c r="E1265" s="321" t="s">
        <v>1</v>
      </c>
      <c r="F1265" s="322">
        <v>1.884</v>
      </c>
      <c r="G1265" s="40"/>
      <c r="H1265" s="46"/>
    </row>
    <row r="1266" spans="1:8" s="2" customFormat="1" ht="16.8" customHeight="1">
      <c r="A1266" s="40"/>
      <c r="B1266" s="46"/>
      <c r="C1266" s="323" t="s">
        <v>1567</v>
      </c>
      <c r="D1266" s="323" t="s">
        <v>1596</v>
      </c>
      <c r="E1266" s="18" t="s">
        <v>1</v>
      </c>
      <c r="F1266" s="324">
        <v>1.884</v>
      </c>
      <c r="G1266" s="40"/>
      <c r="H1266" s="46"/>
    </row>
    <row r="1267" spans="1:8" s="2" customFormat="1" ht="16.8" customHeight="1">
      <c r="A1267" s="40"/>
      <c r="B1267" s="46"/>
      <c r="C1267" s="325" t="s">
        <v>2122</v>
      </c>
      <c r="D1267" s="40"/>
      <c r="E1267" s="40"/>
      <c r="F1267" s="40"/>
      <c r="G1267" s="40"/>
      <c r="H1267" s="46"/>
    </row>
    <row r="1268" spans="1:8" s="2" customFormat="1" ht="12">
      <c r="A1268" s="40"/>
      <c r="B1268" s="46"/>
      <c r="C1268" s="323" t="s">
        <v>247</v>
      </c>
      <c r="D1268" s="323" t="s">
        <v>248</v>
      </c>
      <c r="E1268" s="18" t="s">
        <v>249</v>
      </c>
      <c r="F1268" s="324">
        <v>15.75</v>
      </c>
      <c r="G1268" s="40"/>
      <c r="H1268" s="46"/>
    </row>
    <row r="1269" spans="1:8" s="2" customFormat="1" ht="12">
      <c r="A1269" s="40"/>
      <c r="B1269" s="46"/>
      <c r="C1269" s="323" t="s">
        <v>1605</v>
      </c>
      <c r="D1269" s="323" t="s">
        <v>1606</v>
      </c>
      <c r="E1269" s="18" t="s">
        <v>303</v>
      </c>
      <c r="F1269" s="324">
        <v>24.148</v>
      </c>
      <c r="G1269" s="40"/>
      <c r="H1269" s="46"/>
    </row>
    <row r="1270" spans="1:8" s="2" customFormat="1" ht="16.8" customHeight="1">
      <c r="A1270" s="40"/>
      <c r="B1270" s="46"/>
      <c r="C1270" s="319" t="s">
        <v>1594</v>
      </c>
      <c r="D1270" s="320" t="s">
        <v>1</v>
      </c>
      <c r="E1270" s="321" t="s">
        <v>1</v>
      </c>
      <c r="F1270" s="322">
        <v>59.315</v>
      </c>
      <c r="G1270" s="40"/>
      <c r="H1270" s="46"/>
    </row>
    <row r="1271" spans="1:8" s="2" customFormat="1" ht="16.8" customHeight="1">
      <c r="A1271" s="40"/>
      <c r="B1271" s="46"/>
      <c r="C1271" s="323" t="s">
        <v>1563</v>
      </c>
      <c r="D1271" s="323" t="s">
        <v>1593</v>
      </c>
      <c r="E1271" s="18" t="s">
        <v>1</v>
      </c>
      <c r="F1271" s="324">
        <v>59.315</v>
      </c>
      <c r="G1271" s="40"/>
      <c r="H1271" s="46"/>
    </row>
    <row r="1272" spans="1:8" s="2" customFormat="1" ht="16.8" customHeight="1">
      <c r="A1272" s="40"/>
      <c r="B1272" s="46"/>
      <c r="C1272" s="323" t="s">
        <v>1594</v>
      </c>
      <c r="D1272" s="323" t="s">
        <v>253</v>
      </c>
      <c r="E1272" s="18" t="s">
        <v>1</v>
      </c>
      <c r="F1272" s="324">
        <v>59.315</v>
      </c>
      <c r="G1272" s="40"/>
      <c r="H1272" s="46"/>
    </row>
    <row r="1273" spans="1:8" s="2" customFormat="1" ht="16.8" customHeight="1">
      <c r="A1273" s="40"/>
      <c r="B1273" s="46"/>
      <c r="C1273" s="319" t="s">
        <v>1563</v>
      </c>
      <c r="D1273" s="320" t="s">
        <v>1</v>
      </c>
      <c r="E1273" s="321" t="s">
        <v>1</v>
      </c>
      <c r="F1273" s="322">
        <v>59.315</v>
      </c>
      <c r="G1273" s="40"/>
      <c r="H1273" s="46"/>
    </row>
    <row r="1274" spans="1:8" s="2" customFormat="1" ht="16.8" customHeight="1">
      <c r="A1274" s="40"/>
      <c r="B1274" s="46"/>
      <c r="C1274" s="323" t="s">
        <v>1563</v>
      </c>
      <c r="D1274" s="323" t="s">
        <v>1593</v>
      </c>
      <c r="E1274" s="18" t="s">
        <v>1</v>
      </c>
      <c r="F1274" s="324">
        <v>59.315</v>
      </c>
      <c r="G1274" s="40"/>
      <c r="H1274" s="46"/>
    </row>
    <row r="1275" spans="1:8" s="2" customFormat="1" ht="16.8" customHeight="1">
      <c r="A1275" s="40"/>
      <c r="B1275" s="46"/>
      <c r="C1275" s="325" t="s">
        <v>2122</v>
      </c>
      <c r="D1275" s="40"/>
      <c r="E1275" s="40"/>
      <c r="F1275" s="40"/>
      <c r="G1275" s="40"/>
      <c r="H1275" s="46"/>
    </row>
    <row r="1276" spans="1:8" s="2" customFormat="1" ht="12">
      <c r="A1276" s="40"/>
      <c r="B1276" s="46"/>
      <c r="C1276" s="323" t="s">
        <v>247</v>
      </c>
      <c r="D1276" s="323" t="s">
        <v>248</v>
      </c>
      <c r="E1276" s="18" t="s">
        <v>249</v>
      </c>
      <c r="F1276" s="324">
        <v>15.75</v>
      </c>
      <c r="G1276" s="40"/>
      <c r="H1276" s="46"/>
    </row>
    <row r="1277" spans="1:8" s="2" customFormat="1" ht="12">
      <c r="A1277" s="40"/>
      <c r="B1277" s="46"/>
      <c r="C1277" s="323" t="s">
        <v>1605</v>
      </c>
      <c r="D1277" s="323" t="s">
        <v>1606</v>
      </c>
      <c r="E1277" s="18" t="s">
        <v>303</v>
      </c>
      <c r="F1277" s="324">
        <v>24.148</v>
      </c>
      <c r="G1277" s="40"/>
      <c r="H1277" s="46"/>
    </row>
    <row r="1278" spans="1:8" s="2" customFormat="1" ht="16.8" customHeight="1">
      <c r="A1278" s="40"/>
      <c r="B1278" s="46"/>
      <c r="C1278" s="319" t="s">
        <v>395</v>
      </c>
      <c r="D1278" s="320" t="s">
        <v>1</v>
      </c>
      <c r="E1278" s="321" t="s">
        <v>1</v>
      </c>
      <c r="F1278" s="322">
        <v>1.575</v>
      </c>
      <c r="G1278" s="40"/>
      <c r="H1278" s="46"/>
    </row>
    <row r="1279" spans="1:8" s="2" customFormat="1" ht="16.8" customHeight="1">
      <c r="A1279" s="40"/>
      <c r="B1279" s="46"/>
      <c r="C1279" s="323" t="s">
        <v>395</v>
      </c>
      <c r="D1279" s="323" t="s">
        <v>1638</v>
      </c>
      <c r="E1279" s="18" t="s">
        <v>1</v>
      </c>
      <c r="F1279" s="324">
        <v>1.575</v>
      </c>
      <c r="G1279" s="40"/>
      <c r="H1279" s="46"/>
    </row>
    <row r="1280" spans="1:8" s="2" customFormat="1" ht="16.8" customHeight="1">
      <c r="A1280" s="40"/>
      <c r="B1280" s="46"/>
      <c r="C1280" s="319" t="s">
        <v>156</v>
      </c>
      <c r="D1280" s="320" t="s">
        <v>1</v>
      </c>
      <c r="E1280" s="321" t="s">
        <v>1</v>
      </c>
      <c r="F1280" s="322">
        <v>1.9</v>
      </c>
      <c r="G1280" s="40"/>
      <c r="H1280" s="46"/>
    </row>
    <row r="1281" spans="1:8" s="2" customFormat="1" ht="16.8" customHeight="1">
      <c r="A1281" s="40"/>
      <c r="B1281" s="46"/>
      <c r="C1281" s="323" t="s">
        <v>156</v>
      </c>
      <c r="D1281" s="323" t="s">
        <v>1798</v>
      </c>
      <c r="E1281" s="18" t="s">
        <v>1</v>
      </c>
      <c r="F1281" s="324">
        <v>1.9</v>
      </c>
      <c r="G1281" s="40"/>
      <c r="H1281" s="46"/>
    </row>
    <row r="1282" spans="1:8" s="2" customFormat="1" ht="16.8" customHeight="1">
      <c r="A1282" s="40"/>
      <c r="B1282" s="46"/>
      <c r="C1282" s="319" t="s">
        <v>179</v>
      </c>
      <c r="D1282" s="320" t="s">
        <v>1</v>
      </c>
      <c r="E1282" s="321" t="s">
        <v>1</v>
      </c>
      <c r="F1282" s="322">
        <v>7.71</v>
      </c>
      <c r="G1282" s="40"/>
      <c r="H1282" s="46"/>
    </row>
    <row r="1283" spans="1:8" s="2" customFormat="1" ht="16.8" customHeight="1">
      <c r="A1283" s="40"/>
      <c r="B1283" s="46"/>
      <c r="C1283" s="323" t="s">
        <v>179</v>
      </c>
      <c r="D1283" s="323" t="s">
        <v>1626</v>
      </c>
      <c r="E1283" s="18" t="s">
        <v>1</v>
      </c>
      <c r="F1283" s="324">
        <v>7.71</v>
      </c>
      <c r="G1283" s="40"/>
      <c r="H1283" s="46"/>
    </row>
    <row r="1284" spans="1:8" s="2" customFormat="1" ht="16.8" customHeight="1">
      <c r="A1284" s="40"/>
      <c r="B1284" s="46"/>
      <c r="C1284" s="325" t="s">
        <v>2122</v>
      </c>
      <c r="D1284" s="40"/>
      <c r="E1284" s="40"/>
      <c r="F1284" s="40"/>
      <c r="G1284" s="40"/>
      <c r="H1284" s="46"/>
    </row>
    <row r="1285" spans="1:8" s="2" customFormat="1" ht="16.8" customHeight="1">
      <c r="A1285" s="40"/>
      <c r="B1285" s="46"/>
      <c r="C1285" s="323" t="s">
        <v>381</v>
      </c>
      <c r="D1285" s="323" t="s">
        <v>382</v>
      </c>
      <c r="E1285" s="18" t="s">
        <v>303</v>
      </c>
      <c r="F1285" s="324">
        <v>7.71</v>
      </c>
      <c r="G1285" s="40"/>
      <c r="H1285" s="46"/>
    </row>
    <row r="1286" spans="1:8" s="2" customFormat="1" ht="16.8" customHeight="1">
      <c r="A1286" s="40"/>
      <c r="B1286" s="46"/>
      <c r="C1286" s="323" t="s">
        <v>386</v>
      </c>
      <c r="D1286" s="323" t="s">
        <v>387</v>
      </c>
      <c r="E1286" s="18" t="s">
        <v>363</v>
      </c>
      <c r="F1286" s="324">
        <v>15.42</v>
      </c>
      <c r="G1286" s="40"/>
      <c r="H1286" s="46"/>
    </row>
    <row r="1287" spans="1:8" s="2" customFormat="1" ht="16.8" customHeight="1">
      <c r="A1287" s="40"/>
      <c r="B1287" s="46"/>
      <c r="C1287" s="319" t="s">
        <v>150</v>
      </c>
      <c r="D1287" s="320" t="s">
        <v>1</v>
      </c>
      <c r="E1287" s="321" t="s">
        <v>1</v>
      </c>
      <c r="F1287" s="322">
        <v>15.75</v>
      </c>
      <c r="G1287" s="40"/>
      <c r="H1287" s="46"/>
    </row>
    <row r="1288" spans="1:8" s="2" customFormat="1" ht="16.8" customHeight="1">
      <c r="A1288" s="40"/>
      <c r="B1288" s="46"/>
      <c r="C1288" s="323" t="s">
        <v>150</v>
      </c>
      <c r="D1288" s="323" t="s">
        <v>1597</v>
      </c>
      <c r="E1288" s="18" t="s">
        <v>1</v>
      </c>
      <c r="F1288" s="324">
        <v>15.75</v>
      </c>
      <c r="G1288" s="40"/>
      <c r="H1288" s="46"/>
    </row>
    <row r="1289" spans="1:8" s="2" customFormat="1" ht="16.8" customHeight="1">
      <c r="A1289" s="40"/>
      <c r="B1289" s="46"/>
      <c r="C1289" s="325" t="s">
        <v>2122</v>
      </c>
      <c r="D1289" s="40"/>
      <c r="E1289" s="40"/>
      <c r="F1289" s="40"/>
      <c r="G1289" s="40"/>
      <c r="H1289" s="46"/>
    </row>
    <row r="1290" spans="1:8" s="2" customFormat="1" ht="12">
      <c r="A1290" s="40"/>
      <c r="B1290" s="46"/>
      <c r="C1290" s="323" t="s">
        <v>247</v>
      </c>
      <c r="D1290" s="323" t="s">
        <v>248</v>
      </c>
      <c r="E1290" s="18" t="s">
        <v>249</v>
      </c>
      <c r="F1290" s="324">
        <v>15.75</v>
      </c>
      <c r="G1290" s="40"/>
      <c r="H1290" s="46"/>
    </row>
    <row r="1291" spans="1:8" s="2" customFormat="1" ht="16.8" customHeight="1">
      <c r="A1291" s="40"/>
      <c r="B1291" s="46"/>
      <c r="C1291" s="323" t="s">
        <v>960</v>
      </c>
      <c r="D1291" s="323" t="s">
        <v>961</v>
      </c>
      <c r="E1291" s="18" t="s">
        <v>249</v>
      </c>
      <c r="F1291" s="324">
        <v>15.75</v>
      </c>
      <c r="G1291" s="40"/>
      <c r="H1291" s="46"/>
    </row>
    <row r="1292" spans="1:8" s="2" customFormat="1" ht="16.8" customHeight="1">
      <c r="A1292" s="40"/>
      <c r="B1292" s="46"/>
      <c r="C1292" s="323" t="s">
        <v>414</v>
      </c>
      <c r="D1292" s="323" t="s">
        <v>415</v>
      </c>
      <c r="E1292" s="18" t="s">
        <v>249</v>
      </c>
      <c r="F1292" s="324">
        <v>15.75</v>
      </c>
      <c r="G1292" s="40"/>
      <c r="H1292" s="46"/>
    </row>
    <row r="1293" spans="1:8" s="2" customFormat="1" ht="16.8" customHeight="1">
      <c r="A1293" s="40"/>
      <c r="B1293" s="46"/>
      <c r="C1293" s="323" t="s">
        <v>420</v>
      </c>
      <c r="D1293" s="323" t="s">
        <v>421</v>
      </c>
      <c r="E1293" s="18" t="s">
        <v>249</v>
      </c>
      <c r="F1293" s="324">
        <v>31.5</v>
      </c>
      <c r="G1293" s="40"/>
      <c r="H1293" s="46"/>
    </row>
    <row r="1294" spans="1:8" s="2" customFormat="1" ht="16.8" customHeight="1">
      <c r="A1294" s="40"/>
      <c r="B1294" s="46"/>
      <c r="C1294" s="323" t="s">
        <v>852</v>
      </c>
      <c r="D1294" s="323" t="s">
        <v>362</v>
      </c>
      <c r="E1294" s="18" t="s">
        <v>363</v>
      </c>
      <c r="F1294" s="324">
        <v>11.813</v>
      </c>
      <c r="G1294" s="40"/>
      <c r="H1294" s="46"/>
    </row>
    <row r="1295" spans="1:8" s="2" customFormat="1" ht="16.8" customHeight="1">
      <c r="A1295" s="40"/>
      <c r="B1295" s="46"/>
      <c r="C1295" s="319" t="s">
        <v>152</v>
      </c>
      <c r="D1295" s="320" t="s">
        <v>1</v>
      </c>
      <c r="E1295" s="321" t="s">
        <v>1</v>
      </c>
      <c r="F1295" s="322">
        <v>15.75</v>
      </c>
      <c r="G1295" s="40"/>
      <c r="H1295" s="46"/>
    </row>
    <row r="1296" spans="1:8" s="2" customFormat="1" ht="16.8" customHeight="1">
      <c r="A1296" s="40"/>
      <c r="B1296" s="46"/>
      <c r="C1296" s="323" t="s">
        <v>152</v>
      </c>
      <c r="D1296" s="323" t="s">
        <v>150</v>
      </c>
      <c r="E1296" s="18" t="s">
        <v>1</v>
      </c>
      <c r="F1296" s="324">
        <v>15.75</v>
      </c>
      <c r="G1296" s="40"/>
      <c r="H1296" s="46"/>
    </row>
    <row r="1297" spans="1:8" s="2" customFormat="1" ht="16.8" customHeight="1">
      <c r="A1297" s="40"/>
      <c r="B1297" s="46"/>
      <c r="C1297" s="325" t="s">
        <v>2122</v>
      </c>
      <c r="D1297" s="40"/>
      <c r="E1297" s="40"/>
      <c r="F1297" s="40"/>
      <c r="G1297" s="40"/>
      <c r="H1297" s="46"/>
    </row>
    <row r="1298" spans="1:8" s="2" customFormat="1" ht="16.8" customHeight="1">
      <c r="A1298" s="40"/>
      <c r="B1298" s="46"/>
      <c r="C1298" s="323" t="s">
        <v>960</v>
      </c>
      <c r="D1298" s="323" t="s">
        <v>961</v>
      </c>
      <c r="E1298" s="18" t="s">
        <v>249</v>
      </c>
      <c r="F1298" s="324">
        <v>15.75</v>
      </c>
      <c r="G1298" s="40"/>
      <c r="H1298" s="46"/>
    </row>
    <row r="1299" spans="1:8" s="2" customFormat="1" ht="12">
      <c r="A1299" s="40"/>
      <c r="B1299" s="46"/>
      <c r="C1299" s="323" t="s">
        <v>269</v>
      </c>
      <c r="D1299" s="323" t="s">
        <v>270</v>
      </c>
      <c r="E1299" s="18" t="s">
        <v>249</v>
      </c>
      <c r="F1299" s="324">
        <v>129.25</v>
      </c>
      <c r="G1299" s="40"/>
      <c r="H1299" s="46"/>
    </row>
    <row r="1300" spans="1:8" s="2" customFormat="1" ht="16.8" customHeight="1">
      <c r="A1300" s="40"/>
      <c r="B1300" s="46"/>
      <c r="C1300" s="323" t="s">
        <v>426</v>
      </c>
      <c r="D1300" s="323" t="s">
        <v>427</v>
      </c>
      <c r="E1300" s="18" t="s">
        <v>249</v>
      </c>
      <c r="F1300" s="324">
        <v>15.75</v>
      </c>
      <c r="G1300" s="40"/>
      <c r="H1300" s="46"/>
    </row>
    <row r="1301" spans="1:8" s="2" customFormat="1" ht="16.8" customHeight="1">
      <c r="A1301" s="40"/>
      <c r="B1301" s="46"/>
      <c r="C1301" s="323" t="s">
        <v>431</v>
      </c>
      <c r="D1301" s="323" t="s">
        <v>432</v>
      </c>
      <c r="E1301" s="18" t="s">
        <v>249</v>
      </c>
      <c r="F1301" s="324">
        <v>15.75</v>
      </c>
      <c r="G1301" s="40"/>
      <c r="H1301" s="46"/>
    </row>
    <row r="1302" spans="1:8" s="2" customFormat="1" ht="16.8" customHeight="1">
      <c r="A1302" s="40"/>
      <c r="B1302" s="46"/>
      <c r="C1302" s="323" t="s">
        <v>436</v>
      </c>
      <c r="D1302" s="323" t="s">
        <v>437</v>
      </c>
      <c r="E1302" s="18" t="s">
        <v>249</v>
      </c>
      <c r="F1302" s="324">
        <v>15.75</v>
      </c>
      <c r="G1302" s="40"/>
      <c r="H1302" s="46"/>
    </row>
    <row r="1303" spans="1:8" s="2" customFormat="1" ht="16.8" customHeight="1">
      <c r="A1303" s="40"/>
      <c r="B1303" s="46"/>
      <c r="C1303" s="323" t="s">
        <v>441</v>
      </c>
      <c r="D1303" s="323" t="s">
        <v>442</v>
      </c>
      <c r="E1303" s="18" t="s">
        <v>249</v>
      </c>
      <c r="F1303" s="324">
        <v>145</v>
      </c>
      <c r="G1303" s="40"/>
      <c r="H1303" s="46"/>
    </row>
    <row r="1304" spans="1:8" s="2" customFormat="1" ht="12">
      <c r="A1304" s="40"/>
      <c r="B1304" s="46"/>
      <c r="C1304" s="323" t="s">
        <v>847</v>
      </c>
      <c r="D1304" s="323" t="s">
        <v>848</v>
      </c>
      <c r="E1304" s="18" t="s">
        <v>363</v>
      </c>
      <c r="F1304" s="324">
        <v>21.951</v>
      </c>
      <c r="G1304" s="40"/>
      <c r="H1304" s="46"/>
    </row>
    <row r="1305" spans="1:8" s="2" customFormat="1" ht="16.8" customHeight="1">
      <c r="A1305" s="40"/>
      <c r="B1305" s="46"/>
      <c r="C1305" s="319" t="s">
        <v>154</v>
      </c>
      <c r="D1305" s="320" t="s">
        <v>1</v>
      </c>
      <c r="E1305" s="321" t="s">
        <v>1</v>
      </c>
      <c r="F1305" s="322">
        <v>129.25</v>
      </c>
      <c r="G1305" s="40"/>
      <c r="H1305" s="46"/>
    </row>
    <row r="1306" spans="1:8" s="2" customFormat="1" ht="16.8" customHeight="1">
      <c r="A1306" s="40"/>
      <c r="B1306" s="46"/>
      <c r="C1306" s="323" t="s">
        <v>154</v>
      </c>
      <c r="D1306" s="323" t="s">
        <v>1600</v>
      </c>
      <c r="E1306" s="18" t="s">
        <v>1</v>
      </c>
      <c r="F1306" s="324">
        <v>129.25</v>
      </c>
      <c r="G1306" s="40"/>
      <c r="H1306" s="46"/>
    </row>
    <row r="1307" spans="1:8" s="2" customFormat="1" ht="16.8" customHeight="1">
      <c r="A1307" s="40"/>
      <c r="B1307" s="46"/>
      <c r="C1307" s="325" t="s">
        <v>2122</v>
      </c>
      <c r="D1307" s="40"/>
      <c r="E1307" s="40"/>
      <c r="F1307" s="40"/>
      <c r="G1307" s="40"/>
      <c r="H1307" s="46"/>
    </row>
    <row r="1308" spans="1:8" s="2" customFormat="1" ht="12">
      <c r="A1308" s="40"/>
      <c r="B1308" s="46"/>
      <c r="C1308" s="323" t="s">
        <v>269</v>
      </c>
      <c r="D1308" s="323" t="s">
        <v>270</v>
      </c>
      <c r="E1308" s="18" t="s">
        <v>249</v>
      </c>
      <c r="F1308" s="324">
        <v>129.25</v>
      </c>
      <c r="G1308" s="40"/>
      <c r="H1308" s="46"/>
    </row>
    <row r="1309" spans="1:8" s="2" customFormat="1" ht="16.8" customHeight="1">
      <c r="A1309" s="40"/>
      <c r="B1309" s="46"/>
      <c r="C1309" s="323" t="s">
        <v>441</v>
      </c>
      <c r="D1309" s="323" t="s">
        <v>442</v>
      </c>
      <c r="E1309" s="18" t="s">
        <v>249</v>
      </c>
      <c r="F1309" s="324">
        <v>145</v>
      </c>
      <c r="G1309" s="40"/>
      <c r="H1309" s="46"/>
    </row>
    <row r="1310" spans="1:8" s="2" customFormat="1" ht="12">
      <c r="A1310" s="40"/>
      <c r="B1310" s="46"/>
      <c r="C1310" s="323" t="s">
        <v>847</v>
      </c>
      <c r="D1310" s="323" t="s">
        <v>848</v>
      </c>
      <c r="E1310" s="18" t="s">
        <v>363</v>
      </c>
      <c r="F1310" s="324">
        <v>21.951</v>
      </c>
      <c r="G1310" s="40"/>
      <c r="H1310" s="46"/>
    </row>
    <row r="1311" spans="1:8" s="2" customFormat="1" ht="16.8" customHeight="1">
      <c r="A1311" s="40"/>
      <c r="B1311" s="46"/>
      <c r="C1311" s="319" t="s">
        <v>176</v>
      </c>
      <c r="D1311" s="320" t="s">
        <v>1</v>
      </c>
      <c r="E1311" s="321" t="s">
        <v>1</v>
      </c>
      <c r="F1311" s="322">
        <v>48.296</v>
      </c>
      <c r="G1311" s="40"/>
      <c r="H1311" s="46"/>
    </row>
    <row r="1312" spans="1:8" s="2" customFormat="1" ht="16.8" customHeight="1">
      <c r="A1312" s="40"/>
      <c r="B1312" s="46"/>
      <c r="C1312" s="323" t="s">
        <v>176</v>
      </c>
      <c r="D1312" s="323" t="s">
        <v>365</v>
      </c>
      <c r="E1312" s="18" t="s">
        <v>1</v>
      </c>
      <c r="F1312" s="324">
        <v>48.296</v>
      </c>
      <c r="G1312" s="40"/>
      <c r="H1312" s="46"/>
    </row>
    <row r="1313" spans="1:8" s="2" customFormat="1" ht="16.8" customHeight="1">
      <c r="A1313" s="40"/>
      <c r="B1313" s="46"/>
      <c r="C1313" s="325" t="s">
        <v>2122</v>
      </c>
      <c r="D1313" s="40"/>
      <c r="E1313" s="40"/>
      <c r="F1313" s="40"/>
      <c r="G1313" s="40"/>
      <c r="H1313" s="46"/>
    </row>
    <row r="1314" spans="1:8" s="2" customFormat="1" ht="16.8" customHeight="1">
      <c r="A1314" s="40"/>
      <c r="B1314" s="46"/>
      <c r="C1314" s="323" t="s">
        <v>361</v>
      </c>
      <c r="D1314" s="323" t="s">
        <v>362</v>
      </c>
      <c r="E1314" s="18" t="s">
        <v>363</v>
      </c>
      <c r="F1314" s="324">
        <v>96.592</v>
      </c>
      <c r="G1314" s="40"/>
      <c r="H1314" s="46"/>
    </row>
    <row r="1315" spans="1:8" s="2" customFormat="1" ht="16.8" customHeight="1">
      <c r="A1315" s="40"/>
      <c r="B1315" s="46"/>
      <c r="C1315" s="319" t="s">
        <v>174</v>
      </c>
      <c r="D1315" s="320" t="s">
        <v>1</v>
      </c>
      <c r="E1315" s="321" t="s">
        <v>1</v>
      </c>
      <c r="F1315" s="322">
        <v>24.148</v>
      </c>
      <c r="G1315" s="40"/>
      <c r="H1315" s="46"/>
    </row>
    <row r="1316" spans="1:8" s="2" customFormat="1" ht="16.8" customHeight="1">
      <c r="A1316" s="40"/>
      <c r="B1316" s="46"/>
      <c r="C1316" s="323" t="s">
        <v>174</v>
      </c>
      <c r="D1316" s="323" t="s">
        <v>345</v>
      </c>
      <c r="E1316" s="18" t="s">
        <v>1</v>
      </c>
      <c r="F1316" s="324">
        <v>24.148</v>
      </c>
      <c r="G1316" s="40"/>
      <c r="H1316" s="46"/>
    </row>
    <row r="1317" spans="1:8" s="2" customFormat="1" ht="16.8" customHeight="1">
      <c r="A1317" s="40"/>
      <c r="B1317" s="46"/>
      <c r="C1317" s="325" t="s">
        <v>2122</v>
      </c>
      <c r="D1317" s="40"/>
      <c r="E1317" s="40"/>
      <c r="F1317" s="40"/>
      <c r="G1317" s="40"/>
      <c r="H1317" s="46"/>
    </row>
    <row r="1318" spans="1:8" s="2" customFormat="1" ht="12">
      <c r="A1318" s="40"/>
      <c r="B1318" s="46"/>
      <c r="C1318" s="323" t="s">
        <v>338</v>
      </c>
      <c r="D1318" s="323" t="s">
        <v>339</v>
      </c>
      <c r="E1318" s="18" t="s">
        <v>303</v>
      </c>
      <c r="F1318" s="324">
        <v>24.148</v>
      </c>
      <c r="G1318" s="40"/>
      <c r="H1318" s="46"/>
    </row>
    <row r="1319" spans="1:8" s="2" customFormat="1" ht="12">
      <c r="A1319" s="40"/>
      <c r="B1319" s="46"/>
      <c r="C1319" s="323" t="s">
        <v>346</v>
      </c>
      <c r="D1319" s="323" t="s">
        <v>347</v>
      </c>
      <c r="E1319" s="18" t="s">
        <v>303</v>
      </c>
      <c r="F1319" s="324">
        <v>531.256</v>
      </c>
      <c r="G1319" s="40"/>
      <c r="H1319" s="46"/>
    </row>
    <row r="1320" spans="1:8" s="2" customFormat="1" ht="16.8" customHeight="1">
      <c r="A1320" s="40"/>
      <c r="B1320" s="46"/>
      <c r="C1320" s="323" t="s">
        <v>361</v>
      </c>
      <c r="D1320" s="323" t="s">
        <v>362</v>
      </c>
      <c r="E1320" s="18" t="s">
        <v>363</v>
      </c>
      <c r="F1320" s="324">
        <v>96.592</v>
      </c>
      <c r="G1320" s="40"/>
      <c r="H1320" s="46"/>
    </row>
    <row r="1321" spans="1:8" s="2" customFormat="1" ht="16.8" customHeight="1">
      <c r="A1321" s="40"/>
      <c r="B1321" s="46"/>
      <c r="C1321" s="319" t="s">
        <v>175</v>
      </c>
      <c r="D1321" s="320" t="s">
        <v>1</v>
      </c>
      <c r="E1321" s="321" t="s">
        <v>1</v>
      </c>
      <c r="F1321" s="322">
        <v>24.148</v>
      </c>
      <c r="G1321" s="40"/>
      <c r="H1321" s="46"/>
    </row>
    <row r="1322" spans="1:8" s="2" customFormat="1" ht="16.8" customHeight="1">
      <c r="A1322" s="40"/>
      <c r="B1322" s="46"/>
      <c r="C1322" s="323" t="s">
        <v>1</v>
      </c>
      <c r="D1322" s="323" t="s">
        <v>341</v>
      </c>
      <c r="E1322" s="18" t="s">
        <v>1</v>
      </c>
      <c r="F1322" s="324">
        <v>0</v>
      </c>
      <c r="G1322" s="40"/>
      <c r="H1322" s="46"/>
    </row>
    <row r="1323" spans="1:8" s="2" customFormat="1" ht="16.8" customHeight="1">
      <c r="A1323" s="40"/>
      <c r="B1323" s="46"/>
      <c r="C1323" s="323" t="s">
        <v>175</v>
      </c>
      <c r="D1323" s="323" t="s">
        <v>355</v>
      </c>
      <c r="E1323" s="18" t="s">
        <v>1</v>
      </c>
      <c r="F1323" s="324">
        <v>24.148</v>
      </c>
      <c r="G1323" s="40"/>
      <c r="H1323" s="46"/>
    </row>
    <row r="1324" spans="1:8" s="2" customFormat="1" ht="16.8" customHeight="1">
      <c r="A1324" s="40"/>
      <c r="B1324" s="46"/>
      <c r="C1324" s="325" t="s">
        <v>2122</v>
      </c>
      <c r="D1324" s="40"/>
      <c r="E1324" s="40"/>
      <c r="F1324" s="40"/>
      <c r="G1324" s="40"/>
      <c r="H1324" s="46"/>
    </row>
    <row r="1325" spans="1:8" s="2" customFormat="1" ht="12">
      <c r="A1325" s="40"/>
      <c r="B1325" s="46"/>
      <c r="C1325" s="323" t="s">
        <v>352</v>
      </c>
      <c r="D1325" s="323" t="s">
        <v>353</v>
      </c>
      <c r="E1325" s="18" t="s">
        <v>303</v>
      </c>
      <c r="F1325" s="324">
        <v>24.148</v>
      </c>
      <c r="G1325" s="40"/>
      <c r="H1325" s="46"/>
    </row>
    <row r="1326" spans="1:8" s="2" customFormat="1" ht="12">
      <c r="A1326" s="40"/>
      <c r="B1326" s="46"/>
      <c r="C1326" s="323" t="s">
        <v>357</v>
      </c>
      <c r="D1326" s="323" t="s">
        <v>358</v>
      </c>
      <c r="E1326" s="18" t="s">
        <v>303</v>
      </c>
      <c r="F1326" s="324">
        <v>531.256</v>
      </c>
      <c r="G1326" s="40"/>
      <c r="H1326" s="46"/>
    </row>
    <row r="1327" spans="1:8" s="2" customFormat="1" ht="16.8" customHeight="1">
      <c r="A1327" s="40"/>
      <c r="B1327" s="46"/>
      <c r="C1327" s="323" t="s">
        <v>361</v>
      </c>
      <c r="D1327" s="323" t="s">
        <v>362</v>
      </c>
      <c r="E1327" s="18" t="s">
        <v>363</v>
      </c>
      <c r="F1327" s="324">
        <v>96.592</v>
      </c>
      <c r="G1327" s="40"/>
      <c r="H1327" s="46"/>
    </row>
    <row r="1328" spans="1:8" s="2" customFormat="1" ht="16.8" customHeight="1">
      <c r="A1328" s="40"/>
      <c r="B1328" s="46"/>
      <c r="C1328" s="319" t="s">
        <v>169</v>
      </c>
      <c r="D1328" s="320" t="s">
        <v>1</v>
      </c>
      <c r="E1328" s="321" t="s">
        <v>1</v>
      </c>
      <c r="F1328" s="322">
        <v>112.98</v>
      </c>
      <c r="G1328" s="40"/>
      <c r="H1328" s="46"/>
    </row>
    <row r="1329" spans="1:8" s="2" customFormat="1" ht="16.8" customHeight="1">
      <c r="A1329" s="40"/>
      <c r="B1329" s="46"/>
      <c r="C1329" s="323" t="s">
        <v>169</v>
      </c>
      <c r="D1329" s="323" t="s">
        <v>1615</v>
      </c>
      <c r="E1329" s="18" t="s">
        <v>1</v>
      </c>
      <c r="F1329" s="324">
        <v>112.98</v>
      </c>
      <c r="G1329" s="40"/>
      <c r="H1329" s="46"/>
    </row>
    <row r="1330" spans="1:8" s="2" customFormat="1" ht="16.8" customHeight="1">
      <c r="A1330" s="40"/>
      <c r="B1330" s="46"/>
      <c r="C1330" s="325" t="s">
        <v>2122</v>
      </c>
      <c r="D1330" s="40"/>
      <c r="E1330" s="40"/>
      <c r="F1330" s="40"/>
      <c r="G1330" s="40"/>
      <c r="H1330" s="46"/>
    </row>
    <row r="1331" spans="1:8" s="2" customFormat="1" ht="16.8" customHeight="1">
      <c r="A1331" s="40"/>
      <c r="B1331" s="46"/>
      <c r="C1331" s="323" t="s">
        <v>330</v>
      </c>
      <c r="D1331" s="323" t="s">
        <v>331</v>
      </c>
      <c r="E1331" s="18" t="s">
        <v>249</v>
      </c>
      <c r="F1331" s="324">
        <v>112.98</v>
      </c>
      <c r="G1331" s="40"/>
      <c r="H1331" s="46"/>
    </row>
    <row r="1332" spans="1:8" s="2" customFormat="1" ht="16.8" customHeight="1">
      <c r="A1332" s="40"/>
      <c r="B1332" s="46"/>
      <c r="C1332" s="323" t="s">
        <v>335</v>
      </c>
      <c r="D1332" s="323" t="s">
        <v>336</v>
      </c>
      <c r="E1332" s="18" t="s">
        <v>249</v>
      </c>
      <c r="F1332" s="324">
        <v>112.98</v>
      </c>
      <c r="G1332" s="40"/>
      <c r="H1332" s="46"/>
    </row>
    <row r="1333" spans="1:8" s="2" customFormat="1" ht="16.8" customHeight="1">
      <c r="A1333" s="40"/>
      <c r="B1333" s="46"/>
      <c r="C1333" s="319" t="s">
        <v>417</v>
      </c>
      <c r="D1333" s="320" t="s">
        <v>1</v>
      </c>
      <c r="E1333" s="321" t="s">
        <v>1</v>
      </c>
      <c r="F1333" s="322">
        <v>15.75</v>
      </c>
      <c r="G1333" s="40"/>
      <c r="H1333" s="46"/>
    </row>
    <row r="1334" spans="1:8" s="2" customFormat="1" ht="16.8" customHeight="1">
      <c r="A1334" s="40"/>
      <c r="B1334" s="46"/>
      <c r="C1334" s="323" t="s">
        <v>417</v>
      </c>
      <c r="D1334" s="323" t="s">
        <v>418</v>
      </c>
      <c r="E1334" s="18" t="s">
        <v>1</v>
      </c>
      <c r="F1334" s="324">
        <v>15.75</v>
      </c>
      <c r="G1334" s="40"/>
      <c r="H1334" s="46"/>
    </row>
    <row r="1335" spans="1:8" s="2" customFormat="1" ht="16.8" customHeight="1">
      <c r="A1335" s="40"/>
      <c r="B1335" s="46"/>
      <c r="C1335" s="319" t="s">
        <v>1646</v>
      </c>
      <c r="D1335" s="320" t="s">
        <v>1</v>
      </c>
      <c r="E1335" s="321" t="s">
        <v>1</v>
      </c>
      <c r="F1335" s="322">
        <v>31.5</v>
      </c>
      <c r="G1335" s="40"/>
      <c r="H1335" s="46"/>
    </row>
    <row r="1336" spans="1:8" s="2" customFormat="1" ht="16.8" customHeight="1">
      <c r="A1336" s="40"/>
      <c r="B1336" s="46"/>
      <c r="C1336" s="323" t="s">
        <v>1646</v>
      </c>
      <c r="D1336" s="323" t="s">
        <v>424</v>
      </c>
      <c r="E1336" s="18" t="s">
        <v>1</v>
      </c>
      <c r="F1336" s="324">
        <v>31.5</v>
      </c>
      <c r="G1336" s="40"/>
      <c r="H1336" s="46"/>
    </row>
    <row r="1337" spans="1:8" s="2" customFormat="1" ht="16.8" customHeight="1">
      <c r="A1337" s="40"/>
      <c r="B1337" s="46"/>
      <c r="C1337" s="319" t="s">
        <v>1765</v>
      </c>
      <c r="D1337" s="320" t="s">
        <v>1</v>
      </c>
      <c r="E1337" s="321" t="s">
        <v>1</v>
      </c>
      <c r="F1337" s="322">
        <v>0.6</v>
      </c>
      <c r="G1337" s="40"/>
      <c r="H1337" s="46"/>
    </row>
    <row r="1338" spans="1:8" s="2" customFormat="1" ht="16.8" customHeight="1">
      <c r="A1338" s="40"/>
      <c r="B1338" s="46"/>
      <c r="C1338" s="323" t="s">
        <v>1765</v>
      </c>
      <c r="D1338" s="323" t="s">
        <v>1993</v>
      </c>
      <c r="E1338" s="18" t="s">
        <v>1</v>
      </c>
      <c r="F1338" s="324">
        <v>0.6</v>
      </c>
      <c r="G1338" s="40"/>
      <c r="H1338" s="46"/>
    </row>
    <row r="1339" spans="1:8" s="2" customFormat="1" ht="16.8" customHeight="1">
      <c r="A1339" s="40"/>
      <c r="B1339" s="46"/>
      <c r="C1339" s="319" t="s">
        <v>439</v>
      </c>
      <c r="D1339" s="320" t="s">
        <v>1</v>
      </c>
      <c r="E1339" s="321" t="s">
        <v>1</v>
      </c>
      <c r="F1339" s="322">
        <v>15.75</v>
      </c>
      <c r="G1339" s="40"/>
      <c r="H1339" s="46"/>
    </row>
    <row r="1340" spans="1:8" s="2" customFormat="1" ht="16.8" customHeight="1">
      <c r="A1340" s="40"/>
      <c r="B1340" s="46"/>
      <c r="C1340" s="323" t="s">
        <v>439</v>
      </c>
      <c r="D1340" s="323" t="s">
        <v>152</v>
      </c>
      <c r="E1340" s="18" t="s">
        <v>1</v>
      </c>
      <c r="F1340" s="324">
        <v>15.75</v>
      </c>
      <c r="G1340" s="40"/>
      <c r="H1340" s="46"/>
    </row>
    <row r="1341" spans="1:8" s="2" customFormat="1" ht="16.8" customHeight="1">
      <c r="A1341" s="40"/>
      <c r="B1341" s="46"/>
      <c r="C1341" s="319" t="s">
        <v>181</v>
      </c>
      <c r="D1341" s="320" t="s">
        <v>1</v>
      </c>
      <c r="E1341" s="321" t="s">
        <v>1</v>
      </c>
      <c r="F1341" s="322">
        <v>145</v>
      </c>
      <c r="G1341" s="40"/>
      <c r="H1341" s="46"/>
    </row>
    <row r="1342" spans="1:8" s="2" customFormat="1" ht="16.8" customHeight="1">
      <c r="A1342" s="40"/>
      <c r="B1342" s="46"/>
      <c r="C1342" s="323" t="s">
        <v>181</v>
      </c>
      <c r="D1342" s="323" t="s">
        <v>444</v>
      </c>
      <c r="E1342" s="18" t="s">
        <v>1</v>
      </c>
      <c r="F1342" s="324">
        <v>145</v>
      </c>
      <c r="G1342" s="40"/>
      <c r="H1342" s="46"/>
    </row>
    <row r="1343" spans="1:8" s="2" customFormat="1" ht="16.8" customHeight="1">
      <c r="A1343" s="40"/>
      <c r="B1343" s="46"/>
      <c r="C1343" s="325" t="s">
        <v>2122</v>
      </c>
      <c r="D1343" s="40"/>
      <c r="E1343" s="40"/>
      <c r="F1343" s="40"/>
      <c r="G1343" s="40"/>
      <c r="H1343" s="46"/>
    </row>
    <row r="1344" spans="1:8" s="2" customFormat="1" ht="16.8" customHeight="1">
      <c r="A1344" s="40"/>
      <c r="B1344" s="46"/>
      <c r="C1344" s="323" t="s">
        <v>441</v>
      </c>
      <c r="D1344" s="323" t="s">
        <v>442</v>
      </c>
      <c r="E1344" s="18" t="s">
        <v>249</v>
      </c>
      <c r="F1344" s="324">
        <v>145</v>
      </c>
      <c r="G1344" s="40"/>
      <c r="H1344" s="46"/>
    </row>
    <row r="1345" spans="1:8" s="2" customFormat="1" ht="12">
      <c r="A1345" s="40"/>
      <c r="B1345" s="46"/>
      <c r="C1345" s="323" t="s">
        <v>446</v>
      </c>
      <c r="D1345" s="323" t="s">
        <v>447</v>
      </c>
      <c r="E1345" s="18" t="s">
        <v>249</v>
      </c>
      <c r="F1345" s="324">
        <v>145</v>
      </c>
      <c r="G1345" s="40"/>
      <c r="H1345" s="46"/>
    </row>
    <row r="1346" spans="1:8" s="2" customFormat="1" ht="16.8" customHeight="1">
      <c r="A1346" s="40"/>
      <c r="B1346" s="46"/>
      <c r="C1346" s="319" t="s">
        <v>1581</v>
      </c>
      <c r="D1346" s="320" t="s">
        <v>1</v>
      </c>
      <c r="E1346" s="321" t="s">
        <v>1</v>
      </c>
      <c r="F1346" s="322">
        <v>3</v>
      </c>
      <c r="G1346" s="40"/>
      <c r="H1346" s="46"/>
    </row>
    <row r="1347" spans="1:8" s="2" customFormat="1" ht="16.8" customHeight="1">
      <c r="A1347" s="40"/>
      <c r="B1347" s="46"/>
      <c r="C1347" s="323" t="s">
        <v>1581</v>
      </c>
      <c r="D1347" s="323" t="s">
        <v>1659</v>
      </c>
      <c r="E1347" s="18" t="s">
        <v>1</v>
      </c>
      <c r="F1347" s="324">
        <v>3</v>
      </c>
      <c r="G1347" s="40"/>
      <c r="H1347" s="46"/>
    </row>
    <row r="1348" spans="1:8" s="2" customFormat="1" ht="16.8" customHeight="1">
      <c r="A1348" s="40"/>
      <c r="B1348" s="46"/>
      <c r="C1348" s="325" t="s">
        <v>2122</v>
      </c>
      <c r="D1348" s="40"/>
      <c r="E1348" s="40"/>
      <c r="F1348" s="40"/>
      <c r="G1348" s="40"/>
      <c r="H1348" s="46"/>
    </row>
    <row r="1349" spans="1:8" s="2" customFormat="1" ht="12">
      <c r="A1349" s="40"/>
      <c r="B1349" s="46"/>
      <c r="C1349" s="323" t="s">
        <v>1656</v>
      </c>
      <c r="D1349" s="323" t="s">
        <v>1657</v>
      </c>
      <c r="E1349" s="18" t="s">
        <v>467</v>
      </c>
      <c r="F1349" s="324">
        <v>3</v>
      </c>
      <c r="G1349" s="40"/>
      <c r="H1349" s="46"/>
    </row>
    <row r="1350" spans="1:8" s="2" customFormat="1" ht="16.8" customHeight="1">
      <c r="A1350" s="40"/>
      <c r="B1350" s="46"/>
      <c r="C1350" s="323" t="s">
        <v>1679</v>
      </c>
      <c r="D1350" s="323" t="s">
        <v>1680</v>
      </c>
      <c r="E1350" s="18" t="s">
        <v>303</v>
      </c>
      <c r="F1350" s="324">
        <v>2.308</v>
      </c>
      <c r="G1350" s="40"/>
      <c r="H1350" s="46"/>
    </row>
    <row r="1351" spans="1:8" s="2" customFormat="1" ht="16.8" customHeight="1">
      <c r="A1351" s="40"/>
      <c r="B1351" s="46"/>
      <c r="C1351" s="323" t="s">
        <v>1683</v>
      </c>
      <c r="D1351" s="323" t="s">
        <v>1684</v>
      </c>
      <c r="E1351" s="18" t="s">
        <v>249</v>
      </c>
      <c r="F1351" s="324">
        <v>5.67</v>
      </c>
      <c r="G1351" s="40"/>
      <c r="H1351" s="46"/>
    </row>
    <row r="1352" spans="1:8" s="2" customFormat="1" ht="16.8" customHeight="1">
      <c r="A1352" s="40"/>
      <c r="B1352" s="46"/>
      <c r="C1352" s="323" t="s">
        <v>1660</v>
      </c>
      <c r="D1352" s="323" t="s">
        <v>1661</v>
      </c>
      <c r="E1352" s="18" t="s">
        <v>467</v>
      </c>
      <c r="F1352" s="324">
        <v>3</v>
      </c>
      <c r="G1352" s="40"/>
      <c r="H1352" s="46"/>
    </row>
    <row r="1353" spans="1:8" s="2" customFormat="1" ht="16.8" customHeight="1">
      <c r="A1353" s="40"/>
      <c r="B1353" s="46"/>
      <c r="C1353" s="323" t="s">
        <v>1663</v>
      </c>
      <c r="D1353" s="323" t="s">
        <v>1664</v>
      </c>
      <c r="E1353" s="18" t="s">
        <v>467</v>
      </c>
      <c r="F1353" s="324">
        <v>3</v>
      </c>
      <c r="G1353" s="40"/>
      <c r="H1353" s="46"/>
    </row>
    <row r="1354" spans="1:8" s="2" customFormat="1" ht="16.8" customHeight="1">
      <c r="A1354" s="40"/>
      <c r="B1354" s="46"/>
      <c r="C1354" s="319" t="s">
        <v>1565</v>
      </c>
      <c r="D1354" s="320" t="s">
        <v>1</v>
      </c>
      <c r="E1354" s="321" t="s">
        <v>1</v>
      </c>
      <c r="F1354" s="322">
        <v>3.766</v>
      </c>
      <c r="G1354" s="40"/>
      <c r="H1354" s="46"/>
    </row>
    <row r="1355" spans="1:8" s="2" customFormat="1" ht="16.8" customHeight="1">
      <c r="A1355" s="40"/>
      <c r="B1355" s="46"/>
      <c r="C1355" s="323" t="s">
        <v>1565</v>
      </c>
      <c r="D1355" s="323" t="s">
        <v>1595</v>
      </c>
      <c r="E1355" s="18" t="s">
        <v>1</v>
      </c>
      <c r="F1355" s="324">
        <v>3.766</v>
      </c>
      <c r="G1355" s="40"/>
      <c r="H1355" s="46"/>
    </row>
    <row r="1356" spans="1:8" s="2" customFormat="1" ht="16.8" customHeight="1">
      <c r="A1356" s="40"/>
      <c r="B1356" s="46"/>
      <c r="C1356" s="325" t="s">
        <v>2122</v>
      </c>
      <c r="D1356" s="40"/>
      <c r="E1356" s="40"/>
      <c r="F1356" s="40"/>
      <c r="G1356" s="40"/>
      <c r="H1356" s="46"/>
    </row>
    <row r="1357" spans="1:8" s="2" customFormat="1" ht="12">
      <c r="A1357" s="40"/>
      <c r="B1357" s="46"/>
      <c r="C1357" s="323" t="s">
        <v>247</v>
      </c>
      <c r="D1357" s="323" t="s">
        <v>248</v>
      </c>
      <c r="E1357" s="18" t="s">
        <v>249</v>
      </c>
      <c r="F1357" s="324">
        <v>15.75</v>
      </c>
      <c r="G1357" s="40"/>
      <c r="H1357" s="46"/>
    </row>
    <row r="1358" spans="1:8" s="2" customFormat="1" ht="16.8" customHeight="1">
      <c r="A1358" s="40"/>
      <c r="B1358" s="46"/>
      <c r="C1358" s="323" t="s">
        <v>330</v>
      </c>
      <c r="D1358" s="323" t="s">
        <v>331</v>
      </c>
      <c r="E1358" s="18" t="s">
        <v>249</v>
      </c>
      <c r="F1358" s="324">
        <v>112.98</v>
      </c>
      <c r="G1358" s="40"/>
      <c r="H1358" s="46"/>
    </row>
    <row r="1359" spans="1:8" s="2" customFormat="1" ht="16.8" customHeight="1">
      <c r="A1359" s="40"/>
      <c r="B1359" s="46"/>
      <c r="C1359" s="319" t="s">
        <v>202</v>
      </c>
      <c r="D1359" s="320" t="s">
        <v>1</v>
      </c>
      <c r="E1359" s="321" t="s">
        <v>1</v>
      </c>
      <c r="F1359" s="322">
        <v>1.173</v>
      </c>
      <c r="G1359" s="40"/>
      <c r="H1359" s="46"/>
    </row>
    <row r="1360" spans="1:8" s="2" customFormat="1" ht="16.8" customHeight="1">
      <c r="A1360" s="40"/>
      <c r="B1360" s="46"/>
      <c r="C1360" s="323" t="s">
        <v>202</v>
      </c>
      <c r="D1360" s="323" t="s">
        <v>1721</v>
      </c>
      <c r="E1360" s="18" t="s">
        <v>1</v>
      </c>
      <c r="F1360" s="324">
        <v>1.173</v>
      </c>
      <c r="G1360" s="40"/>
      <c r="H1360" s="46"/>
    </row>
    <row r="1361" spans="1:8" s="2" customFormat="1" ht="16.8" customHeight="1">
      <c r="A1361" s="40"/>
      <c r="B1361" s="46"/>
      <c r="C1361" s="325" t="s">
        <v>2122</v>
      </c>
      <c r="D1361" s="40"/>
      <c r="E1361" s="40"/>
      <c r="F1361" s="40"/>
      <c r="G1361" s="40"/>
      <c r="H1361" s="46"/>
    </row>
    <row r="1362" spans="1:8" s="2" customFormat="1" ht="16.8" customHeight="1">
      <c r="A1362" s="40"/>
      <c r="B1362" s="46"/>
      <c r="C1362" s="323" t="s">
        <v>1718</v>
      </c>
      <c r="D1362" s="323" t="s">
        <v>1719</v>
      </c>
      <c r="E1362" s="18" t="s">
        <v>363</v>
      </c>
      <c r="F1362" s="324">
        <v>1.173</v>
      </c>
      <c r="G1362" s="40"/>
      <c r="H1362" s="46"/>
    </row>
    <row r="1363" spans="1:8" s="2" customFormat="1" ht="12">
      <c r="A1363" s="40"/>
      <c r="B1363" s="46"/>
      <c r="C1363" s="323" t="s">
        <v>1722</v>
      </c>
      <c r="D1363" s="323" t="s">
        <v>1723</v>
      </c>
      <c r="E1363" s="18" t="s">
        <v>363</v>
      </c>
      <c r="F1363" s="324">
        <v>1.173</v>
      </c>
      <c r="G1363" s="40"/>
      <c r="H1363" s="46"/>
    </row>
    <row r="1364" spans="1:8" s="2" customFormat="1" ht="16.8" customHeight="1">
      <c r="A1364" s="40"/>
      <c r="B1364" s="46"/>
      <c r="C1364" s="319" t="s">
        <v>1586</v>
      </c>
      <c r="D1364" s="320" t="s">
        <v>1</v>
      </c>
      <c r="E1364" s="321" t="s">
        <v>1</v>
      </c>
      <c r="F1364" s="322">
        <v>4.8</v>
      </c>
      <c r="G1364" s="40"/>
      <c r="H1364" s="46"/>
    </row>
    <row r="1365" spans="1:8" s="2" customFormat="1" ht="16.8" customHeight="1">
      <c r="A1365" s="40"/>
      <c r="B1365" s="46"/>
      <c r="C1365" s="323" t="s">
        <v>1586</v>
      </c>
      <c r="D1365" s="323" t="s">
        <v>1714</v>
      </c>
      <c r="E1365" s="18" t="s">
        <v>1</v>
      </c>
      <c r="F1365" s="324">
        <v>4.8</v>
      </c>
      <c r="G1365" s="40"/>
      <c r="H1365" s="46"/>
    </row>
    <row r="1366" spans="1:8" s="2" customFormat="1" ht="16.8" customHeight="1">
      <c r="A1366" s="40"/>
      <c r="B1366" s="46"/>
      <c r="C1366" s="325" t="s">
        <v>2122</v>
      </c>
      <c r="D1366" s="40"/>
      <c r="E1366" s="40"/>
      <c r="F1366" s="40"/>
      <c r="G1366" s="40"/>
      <c r="H1366" s="46"/>
    </row>
    <row r="1367" spans="1:8" s="2" customFormat="1" ht="12">
      <c r="A1367" s="40"/>
      <c r="B1367" s="46"/>
      <c r="C1367" s="323" t="s">
        <v>1711</v>
      </c>
      <c r="D1367" s="323" t="s">
        <v>1712</v>
      </c>
      <c r="E1367" s="18" t="s">
        <v>363</v>
      </c>
      <c r="F1367" s="324">
        <v>4.8</v>
      </c>
      <c r="G1367" s="40"/>
      <c r="H1367" s="46"/>
    </row>
    <row r="1368" spans="1:8" s="2" customFormat="1" ht="16.8" customHeight="1">
      <c r="A1368" s="40"/>
      <c r="B1368" s="46"/>
      <c r="C1368" s="323" t="s">
        <v>814</v>
      </c>
      <c r="D1368" s="323" t="s">
        <v>815</v>
      </c>
      <c r="E1368" s="18" t="s">
        <v>363</v>
      </c>
      <c r="F1368" s="324">
        <v>4.8</v>
      </c>
      <c r="G1368" s="40"/>
      <c r="H1368" s="46"/>
    </row>
    <row r="1369" spans="1:8" s="2" customFormat="1" ht="16.8" customHeight="1">
      <c r="A1369" s="40"/>
      <c r="B1369" s="46"/>
      <c r="C1369" s="323" t="s">
        <v>833</v>
      </c>
      <c r="D1369" s="323" t="s">
        <v>834</v>
      </c>
      <c r="E1369" s="18" t="s">
        <v>363</v>
      </c>
      <c r="F1369" s="324">
        <v>4.8</v>
      </c>
      <c r="G1369" s="40"/>
      <c r="H1369" s="46"/>
    </row>
    <row r="1370" spans="1:8" s="2" customFormat="1" ht="16.8" customHeight="1">
      <c r="A1370" s="40"/>
      <c r="B1370" s="46"/>
      <c r="C1370" s="319" t="s">
        <v>1587</v>
      </c>
      <c r="D1370" s="320" t="s">
        <v>1</v>
      </c>
      <c r="E1370" s="321" t="s">
        <v>1</v>
      </c>
      <c r="F1370" s="322">
        <v>4.8</v>
      </c>
      <c r="G1370" s="40"/>
      <c r="H1370" s="46"/>
    </row>
    <row r="1371" spans="1:8" s="2" customFormat="1" ht="16.8" customHeight="1">
      <c r="A1371" s="40"/>
      <c r="B1371" s="46"/>
      <c r="C1371" s="323" t="s">
        <v>1587</v>
      </c>
      <c r="D1371" s="323" t="s">
        <v>1586</v>
      </c>
      <c r="E1371" s="18" t="s">
        <v>1</v>
      </c>
      <c r="F1371" s="324">
        <v>4.8</v>
      </c>
      <c r="G1371" s="40"/>
      <c r="H1371" s="46"/>
    </row>
    <row r="1372" spans="1:8" s="2" customFormat="1" ht="16.8" customHeight="1">
      <c r="A1372" s="40"/>
      <c r="B1372" s="46"/>
      <c r="C1372" s="325" t="s">
        <v>2122</v>
      </c>
      <c r="D1372" s="40"/>
      <c r="E1372" s="40"/>
      <c r="F1372" s="40"/>
      <c r="G1372" s="40"/>
      <c r="H1372" s="46"/>
    </row>
    <row r="1373" spans="1:8" s="2" customFormat="1" ht="16.8" customHeight="1">
      <c r="A1373" s="40"/>
      <c r="B1373" s="46"/>
      <c r="C1373" s="323" t="s">
        <v>814</v>
      </c>
      <c r="D1373" s="323" t="s">
        <v>815</v>
      </c>
      <c r="E1373" s="18" t="s">
        <v>363</v>
      </c>
      <c r="F1373" s="324">
        <v>4.8</v>
      </c>
      <c r="G1373" s="40"/>
      <c r="H1373" s="46"/>
    </row>
    <row r="1374" spans="1:8" s="2" customFormat="1" ht="16.8" customHeight="1">
      <c r="A1374" s="40"/>
      <c r="B1374" s="46"/>
      <c r="C1374" s="323" t="s">
        <v>818</v>
      </c>
      <c r="D1374" s="323" t="s">
        <v>819</v>
      </c>
      <c r="E1374" s="18" t="s">
        <v>363</v>
      </c>
      <c r="F1374" s="324">
        <v>148.8</v>
      </c>
      <c r="G1374" s="40"/>
      <c r="H1374" s="46"/>
    </row>
    <row r="1375" spans="1:8" s="2" customFormat="1" ht="16.8" customHeight="1">
      <c r="A1375" s="40"/>
      <c r="B1375" s="46"/>
      <c r="C1375" s="319" t="s">
        <v>1584</v>
      </c>
      <c r="D1375" s="320" t="s">
        <v>1</v>
      </c>
      <c r="E1375" s="321" t="s">
        <v>1</v>
      </c>
      <c r="F1375" s="322">
        <v>33.764</v>
      </c>
      <c r="G1375" s="40"/>
      <c r="H1375" s="46"/>
    </row>
    <row r="1376" spans="1:8" s="2" customFormat="1" ht="16.8" customHeight="1">
      <c r="A1376" s="40"/>
      <c r="B1376" s="46"/>
      <c r="C1376" s="323" t="s">
        <v>1584</v>
      </c>
      <c r="D1376" s="323" t="s">
        <v>807</v>
      </c>
      <c r="E1376" s="18" t="s">
        <v>1</v>
      </c>
      <c r="F1376" s="324">
        <v>33.764</v>
      </c>
      <c r="G1376" s="40"/>
      <c r="H1376" s="46"/>
    </row>
    <row r="1377" spans="1:8" s="2" customFormat="1" ht="16.8" customHeight="1">
      <c r="A1377" s="40"/>
      <c r="B1377" s="46"/>
      <c r="C1377" s="325" t="s">
        <v>2122</v>
      </c>
      <c r="D1377" s="40"/>
      <c r="E1377" s="40"/>
      <c r="F1377" s="40"/>
      <c r="G1377" s="40"/>
      <c r="H1377" s="46"/>
    </row>
    <row r="1378" spans="1:8" s="2" customFormat="1" ht="16.8" customHeight="1">
      <c r="A1378" s="40"/>
      <c r="B1378" s="46"/>
      <c r="C1378" s="323" t="s">
        <v>804</v>
      </c>
      <c r="D1378" s="323" t="s">
        <v>805</v>
      </c>
      <c r="E1378" s="18" t="s">
        <v>363</v>
      </c>
      <c r="F1378" s="324">
        <v>33.764</v>
      </c>
      <c r="G1378" s="40"/>
      <c r="H1378" s="46"/>
    </row>
    <row r="1379" spans="1:8" s="2" customFormat="1" ht="16.8" customHeight="1">
      <c r="A1379" s="40"/>
      <c r="B1379" s="46"/>
      <c r="C1379" s="323" t="s">
        <v>809</v>
      </c>
      <c r="D1379" s="323" t="s">
        <v>810</v>
      </c>
      <c r="E1379" s="18" t="s">
        <v>363</v>
      </c>
      <c r="F1379" s="324">
        <v>1046.684</v>
      </c>
      <c r="G1379" s="40"/>
      <c r="H1379" s="46"/>
    </row>
    <row r="1380" spans="1:8" s="2" customFormat="1" ht="16.8" customHeight="1">
      <c r="A1380" s="40"/>
      <c r="B1380" s="46"/>
      <c r="C1380" s="319" t="s">
        <v>185</v>
      </c>
      <c r="D1380" s="320" t="s">
        <v>1</v>
      </c>
      <c r="E1380" s="321" t="s">
        <v>1</v>
      </c>
      <c r="F1380" s="322">
        <v>11.813</v>
      </c>
      <c r="G1380" s="40"/>
      <c r="H1380" s="46"/>
    </row>
    <row r="1381" spans="1:8" s="2" customFormat="1" ht="16.8" customHeight="1">
      <c r="A1381" s="40"/>
      <c r="B1381" s="46"/>
      <c r="C1381" s="323" t="s">
        <v>185</v>
      </c>
      <c r="D1381" s="323" t="s">
        <v>1717</v>
      </c>
      <c r="E1381" s="18" t="s">
        <v>1</v>
      </c>
      <c r="F1381" s="324">
        <v>11.813</v>
      </c>
      <c r="G1381" s="40"/>
      <c r="H1381" s="46"/>
    </row>
    <row r="1382" spans="1:8" s="2" customFormat="1" ht="16.8" customHeight="1">
      <c r="A1382" s="40"/>
      <c r="B1382" s="46"/>
      <c r="C1382" s="325" t="s">
        <v>2122</v>
      </c>
      <c r="D1382" s="40"/>
      <c r="E1382" s="40"/>
      <c r="F1382" s="40"/>
      <c r="G1382" s="40"/>
      <c r="H1382" s="46"/>
    </row>
    <row r="1383" spans="1:8" s="2" customFormat="1" ht="16.8" customHeight="1">
      <c r="A1383" s="40"/>
      <c r="B1383" s="46"/>
      <c r="C1383" s="323" t="s">
        <v>852</v>
      </c>
      <c r="D1383" s="323" t="s">
        <v>362</v>
      </c>
      <c r="E1383" s="18" t="s">
        <v>363</v>
      </c>
      <c r="F1383" s="324">
        <v>11.813</v>
      </c>
      <c r="G1383" s="40"/>
      <c r="H1383" s="46"/>
    </row>
    <row r="1384" spans="1:8" s="2" customFormat="1" ht="16.8" customHeight="1">
      <c r="A1384" s="40"/>
      <c r="B1384" s="46"/>
      <c r="C1384" s="323" t="s">
        <v>804</v>
      </c>
      <c r="D1384" s="323" t="s">
        <v>805</v>
      </c>
      <c r="E1384" s="18" t="s">
        <v>363</v>
      </c>
      <c r="F1384" s="324">
        <v>33.764</v>
      </c>
      <c r="G1384" s="40"/>
      <c r="H1384" s="46"/>
    </row>
    <row r="1385" spans="1:8" s="2" customFormat="1" ht="16.8" customHeight="1">
      <c r="A1385" s="40"/>
      <c r="B1385" s="46"/>
      <c r="C1385" s="319" t="s">
        <v>187</v>
      </c>
      <c r="D1385" s="320" t="s">
        <v>1</v>
      </c>
      <c r="E1385" s="321" t="s">
        <v>1</v>
      </c>
      <c r="F1385" s="322">
        <v>21.951</v>
      </c>
      <c r="G1385" s="40"/>
      <c r="H1385" s="46"/>
    </row>
    <row r="1386" spans="1:8" s="2" customFormat="1" ht="12">
      <c r="A1386" s="40"/>
      <c r="B1386" s="46"/>
      <c r="C1386" s="323" t="s">
        <v>187</v>
      </c>
      <c r="D1386" s="323" t="s">
        <v>1260</v>
      </c>
      <c r="E1386" s="18" t="s">
        <v>1</v>
      </c>
      <c r="F1386" s="324">
        <v>21.951</v>
      </c>
      <c r="G1386" s="40"/>
      <c r="H1386" s="46"/>
    </row>
    <row r="1387" spans="1:8" s="2" customFormat="1" ht="16.8" customHeight="1">
      <c r="A1387" s="40"/>
      <c r="B1387" s="46"/>
      <c r="C1387" s="325" t="s">
        <v>2122</v>
      </c>
      <c r="D1387" s="40"/>
      <c r="E1387" s="40"/>
      <c r="F1387" s="40"/>
      <c r="G1387" s="40"/>
      <c r="H1387" s="46"/>
    </row>
    <row r="1388" spans="1:8" s="2" customFormat="1" ht="12">
      <c r="A1388" s="40"/>
      <c r="B1388" s="46"/>
      <c r="C1388" s="323" t="s">
        <v>847</v>
      </c>
      <c r="D1388" s="323" t="s">
        <v>848</v>
      </c>
      <c r="E1388" s="18" t="s">
        <v>363</v>
      </c>
      <c r="F1388" s="324">
        <v>21.951</v>
      </c>
      <c r="G1388" s="40"/>
      <c r="H1388" s="46"/>
    </row>
    <row r="1389" spans="1:8" s="2" customFormat="1" ht="16.8" customHeight="1">
      <c r="A1389" s="40"/>
      <c r="B1389" s="46"/>
      <c r="C1389" s="323" t="s">
        <v>804</v>
      </c>
      <c r="D1389" s="323" t="s">
        <v>805</v>
      </c>
      <c r="E1389" s="18" t="s">
        <v>363</v>
      </c>
      <c r="F1389" s="324">
        <v>33.764</v>
      </c>
      <c r="G1389" s="40"/>
      <c r="H1389" s="46"/>
    </row>
    <row r="1390" spans="1:8" s="2" customFormat="1" ht="16.8" customHeight="1">
      <c r="A1390" s="40"/>
      <c r="B1390" s="46"/>
      <c r="C1390" s="319" t="s">
        <v>183</v>
      </c>
      <c r="D1390" s="320" t="s">
        <v>1</v>
      </c>
      <c r="E1390" s="321" t="s">
        <v>1</v>
      </c>
      <c r="F1390" s="322">
        <v>10</v>
      </c>
      <c r="G1390" s="40"/>
      <c r="H1390" s="46"/>
    </row>
    <row r="1391" spans="1:8" s="2" customFormat="1" ht="16.8" customHeight="1">
      <c r="A1391" s="40"/>
      <c r="B1391" s="46"/>
      <c r="C1391" s="323" t="s">
        <v>183</v>
      </c>
      <c r="D1391" s="323" t="s">
        <v>1689</v>
      </c>
      <c r="E1391" s="18" t="s">
        <v>1</v>
      </c>
      <c r="F1391" s="324">
        <v>10</v>
      </c>
      <c r="G1391" s="40"/>
      <c r="H1391" s="46"/>
    </row>
    <row r="1392" spans="1:8" s="2" customFormat="1" ht="16.8" customHeight="1">
      <c r="A1392" s="40"/>
      <c r="B1392" s="46"/>
      <c r="C1392" s="325" t="s">
        <v>2122</v>
      </c>
      <c r="D1392" s="40"/>
      <c r="E1392" s="40"/>
      <c r="F1392" s="40"/>
      <c r="G1392" s="40"/>
      <c r="H1392" s="46"/>
    </row>
    <row r="1393" spans="1:8" s="2" customFormat="1" ht="16.8" customHeight="1">
      <c r="A1393" s="40"/>
      <c r="B1393" s="46"/>
      <c r="C1393" s="323" t="s">
        <v>744</v>
      </c>
      <c r="D1393" s="323" t="s">
        <v>745</v>
      </c>
      <c r="E1393" s="18" t="s">
        <v>275</v>
      </c>
      <c r="F1393" s="324">
        <v>10</v>
      </c>
      <c r="G1393" s="40"/>
      <c r="H1393" s="46"/>
    </row>
    <row r="1394" spans="1:8" s="2" customFormat="1" ht="16.8" customHeight="1">
      <c r="A1394" s="40"/>
      <c r="B1394" s="46"/>
      <c r="C1394" s="323" t="s">
        <v>749</v>
      </c>
      <c r="D1394" s="323" t="s">
        <v>750</v>
      </c>
      <c r="E1394" s="18" t="s">
        <v>275</v>
      </c>
      <c r="F1394" s="324">
        <v>20</v>
      </c>
      <c r="G1394" s="40"/>
      <c r="H1394" s="46"/>
    </row>
    <row r="1395" spans="1:8" s="2" customFormat="1" ht="16.8" customHeight="1">
      <c r="A1395" s="40"/>
      <c r="B1395" s="46"/>
      <c r="C1395" s="319" t="s">
        <v>972</v>
      </c>
      <c r="D1395" s="320" t="s">
        <v>1</v>
      </c>
      <c r="E1395" s="321" t="s">
        <v>1</v>
      </c>
      <c r="F1395" s="322">
        <v>50.18</v>
      </c>
      <c r="G1395" s="40"/>
      <c r="H1395" s="46"/>
    </row>
    <row r="1396" spans="1:8" s="2" customFormat="1" ht="16.8" customHeight="1">
      <c r="A1396" s="40"/>
      <c r="B1396" s="46"/>
      <c r="C1396" s="323" t="s">
        <v>972</v>
      </c>
      <c r="D1396" s="323" t="s">
        <v>1608</v>
      </c>
      <c r="E1396" s="18" t="s">
        <v>1</v>
      </c>
      <c r="F1396" s="324">
        <v>50.18</v>
      </c>
      <c r="G1396" s="40"/>
      <c r="H1396" s="46"/>
    </row>
    <row r="1397" spans="1:8" s="2" customFormat="1" ht="16.8" customHeight="1">
      <c r="A1397" s="40"/>
      <c r="B1397" s="46"/>
      <c r="C1397" s="319" t="s">
        <v>165</v>
      </c>
      <c r="D1397" s="320" t="s">
        <v>1</v>
      </c>
      <c r="E1397" s="321" t="s">
        <v>1</v>
      </c>
      <c r="F1397" s="322">
        <v>48.296</v>
      </c>
      <c r="G1397" s="40"/>
      <c r="H1397" s="46"/>
    </row>
    <row r="1398" spans="1:8" s="2" customFormat="1" ht="16.8" customHeight="1">
      <c r="A1398" s="40"/>
      <c r="B1398" s="46"/>
      <c r="C1398" s="323" t="s">
        <v>165</v>
      </c>
      <c r="D1398" s="323" t="s">
        <v>307</v>
      </c>
      <c r="E1398" s="18" t="s">
        <v>1</v>
      </c>
      <c r="F1398" s="324">
        <v>48.296</v>
      </c>
      <c r="G1398" s="40"/>
      <c r="H1398" s="46"/>
    </row>
    <row r="1399" spans="1:8" s="2" customFormat="1" ht="16.8" customHeight="1">
      <c r="A1399" s="40"/>
      <c r="B1399" s="46"/>
      <c r="C1399" s="325" t="s">
        <v>2122</v>
      </c>
      <c r="D1399" s="40"/>
      <c r="E1399" s="40"/>
      <c r="F1399" s="40"/>
      <c r="G1399" s="40"/>
      <c r="H1399" s="46"/>
    </row>
    <row r="1400" spans="1:8" s="2" customFormat="1" ht="12">
      <c r="A1400" s="40"/>
      <c r="B1400" s="46"/>
      <c r="C1400" s="323" t="s">
        <v>1605</v>
      </c>
      <c r="D1400" s="323" t="s">
        <v>1606</v>
      </c>
      <c r="E1400" s="18" t="s">
        <v>303</v>
      </c>
      <c r="F1400" s="324">
        <v>24.148</v>
      </c>
      <c r="G1400" s="40"/>
      <c r="H1400" s="46"/>
    </row>
    <row r="1401" spans="1:8" s="2" customFormat="1" ht="12">
      <c r="A1401" s="40"/>
      <c r="B1401" s="46"/>
      <c r="C1401" s="323" t="s">
        <v>1611</v>
      </c>
      <c r="D1401" s="323" t="s">
        <v>1612</v>
      </c>
      <c r="E1401" s="18" t="s">
        <v>303</v>
      </c>
      <c r="F1401" s="324">
        <v>24.148</v>
      </c>
      <c r="G1401" s="40"/>
      <c r="H1401" s="46"/>
    </row>
    <row r="1402" spans="1:8" s="2" customFormat="1" ht="12">
      <c r="A1402" s="40"/>
      <c r="B1402" s="46"/>
      <c r="C1402" s="323" t="s">
        <v>338</v>
      </c>
      <c r="D1402" s="323" t="s">
        <v>339</v>
      </c>
      <c r="E1402" s="18" t="s">
        <v>303</v>
      </c>
      <c r="F1402" s="324">
        <v>24.148</v>
      </c>
      <c r="G1402" s="40"/>
      <c r="H1402" s="46"/>
    </row>
    <row r="1403" spans="1:8" s="2" customFormat="1" ht="12">
      <c r="A1403" s="40"/>
      <c r="B1403" s="46"/>
      <c r="C1403" s="323" t="s">
        <v>352</v>
      </c>
      <c r="D1403" s="323" t="s">
        <v>353</v>
      </c>
      <c r="E1403" s="18" t="s">
        <v>303</v>
      </c>
      <c r="F1403" s="324">
        <v>24.148</v>
      </c>
      <c r="G1403" s="40"/>
      <c r="H1403" s="46"/>
    </row>
    <row r="1404" spans="1:8" s="2" customFormat="1" ht="16.8" customHeight="1">
      <c r="A1404" s="40"/>
      <c r="B1404" s="46"/>
      <c r="C1404" s="319" t="s">
        <v>164</v>
      </c>
      <c r="D1404" s="320" t="s">
        <v>1</v>
      </c>
      <c r="E1404" s="321" t="s">
        <v>1</v>
      </c>
      <c r="F1404" s="322">
        <v>0</v>
      </c>
      <c r="G1404" s="40"/>
      <c r="H1404" s="46"/>
    </row>
    <row r="1405" spans="1:8" s="2" customFormat="1" ht="16.8" customHeight="1">
      <c r="A1405" s="40"/>
      <c r="B1405" s="46"/>
      <c r="C1405" s="323" t="s">
        <v>164</v>
      </c>
      <c r="D1405" s="323" t="s">
        <v>1610</v>
      </c>
      <c r="E1405" s="18" t="s">
        <v>1</v>
      </c>
      <c r="F1405" s="324">
        <v>0</v>
      </c>
      <c r="G1405" s="40"/>
      <c r="H1405" s="46"/>
    </row>
    <row r="1406" spans="1:8" s="2" customFormat="1" ht="16.8" customHeight="1">
      <c r="A1406" s="40"/>
      <c r="B1406" s="46"/>
      <c r="C1406" s="325" t="s">
        <v>2122</v>
      </c>
      <c r="D1406" s="40"/>
      <c r="E1406" s="40"/>
      <c r="F1406" s="40"/>
      <c r="G1406" s="40"/>
      <c r="H1406" s="46"/>
    </row>
    <row r="1407" spans="1:8" s="2" customFormat="1" ht="12">
      <c r="A1407" s="40"/>
      <c r="B1407" s="46"/>
      <c r="C1407" s="323" t="s">
        <v>1605</v>
      </c>
      <c r="D1407" s="323" t="s">
        <v>1606</v>
      </c>
      <c r="E1407" s="18" t="s">
        <v>303</v>
      </c>
      <c r="F1407" s="324">
        <v>24.148</v>
      </c>
      <c r="G1407" s="40"/>
      <c r="H1407" s="46"/>
    </row>
    <row r="1408" spans="1:8" s="2" customFormat="1" ht="16.8" customHeight="1">
      <c r="A1408" s="40"/>
      <c r="B1408" s="46"/>
      <c r="C1408" s="323" t="s">
        <v>368</v>
      </c>
      <c r="D1408" s="323" t="s">
        <v>369</v>
      </c>
      <c r="E1408" s="18" t="s">
        <v>303</v>
      </c>
      <c r="F1408" s="324">
        <v>35.516</v>
      </c>
      <c r="G1408" s="40"/>
      <c r="H1408" s="46"/>
    </row>
    <row r="1409" spans="1:8" s="2" customFormat="1" ht="16.8" customHeight="1">
      <c r="A1409" s="40"/>
      <c r="B1409" s="46"/>
      <c r="C1409" s="319" t="s">
        <v>162</v>
      </c>
      <c r="D1409" s="320" t="s">
        <v>1</v>
      </c>
      <c r="E1409" s="321" t="s">
        <v>1</v>
      </c>
      <c r="F1409" s="322">
        <v>48.296</v>
      </c>
      <c r="G1409" s="40"/>
      <c r="H1409" s="46"/>
    </row>
    <row r="1410" spans="1:8" s="2" customFormat="1" ht="16.8" customHeight="1">
      <c r="A1410" s="40"/>
      <c r="B1410" s="46"/>
      <c r="C1410" s="323" t="s">
        <v>972</v>
      </c>
      <c r="D1410" s="323" t="s">
        <v>1608</v>
      </c>
      <c r="E1410" s="18" t="s">
        <v>1</v>
      </c>
      <c r="F1410" s="324">
        <v>50.18</v>
      </c>
      <c r="G1410" s="40"/>
      <c r="H1410" s="46"/>
    </row>
    <row r="1411" spans="1:8" s="2" customFormat="1" ht="16.8" customHeight="1">
      <c r="A1411" s="40"/>
      <c r="B1411" s="46"/>
      <c r="C1411" s="323" t="s">
        <v>1</v>
      </c>
      <c r="D1411" s="323" t="s">
        <v>1609</v>
      </c>
      <c r="E1411" s="18" t="s">
        <v>1</v>
      </c>
      <c r="F1411" s="324">
        <v>-1.884</v>
      </c>
      <c r="G1411" s="40"/>
      <c r="H1411" s="46"/>
    </row>
    <row r="1412" spans="1:8" s="2" customFormat="1" ht="16.8" customHeight="1">
      <c r="A1412" s="40"/>
      <c r="B1412" s="46"/>
      <c r="C1412" s="323" t="s">
        <v>162</v>
      </c>
      <c r="D1412" s="323" t="s">
        <v>253</v>
      </c>
      <c r="E1412" s="18" t="s">
        <v>1</v>
      </c>
      <c r="F1412" s="324">
        <v>48.296</v>
      </c>
      <c r="G1412" s="40"/>
      <c r="H1412" s="46"/>
    </row>
    <row r="1413" spans="1:8" s="2" customFormat="1" ht="16.8" customHeight="1">
      <c r="A1413" s="40"/>
      <c r="B1413" s="46"/>
      <c r="C1413" s="325" t="s">
        <v>2122</v>
      </c>
      <c r="D1413" s="40"/>
      <c r="E1413" s="40"/>
      <c r="F1413" s="40"/>
      <c r="G1413" s="40"/>
      <c r="H1413" s="46"/>
    </row>
    <row r="1414" spans="1:8" s="2" customFormat="1" ht="12">
      <c r="A1414" s="40"/>
      <c r="B1414" s="46"/>
      <c r="C1414" s="323" t="s">
        <v>1605</v>
      </c>
      <c r="D1414" s="323" t="s">
        <v>1606</v>
      </c>
      <c r="E1414" s="18" t="s">
        <v>303</v>
      </c>
      <c r="F1414" s="324">
        <v>24.148</v>
      </c>
      <c r="G1414" s="40"/>
      <c r="H1414" s="46"/>
    </row>
    <row r="1415" spans="1:8" s="2" customFormat="1" ht="12">
      <c r="A1415" s="40"/>
      <c r="B1415" s="46"/>
      <c r="C1415" s="323" t="s">
        <v>338</v>
      </c>
      <c r="D1415" s="323" t="s">
        <v>339</v>
      </c>
      <c r="E1415" s="18" t="s">
        <v>303</v>
      </c>
      <c r="F1415" s="324">
        <v>24.148</v>
      </c>
      <c r="G1415" s="40"/>
      <c r="H1415" s="46"/>
    </row>
    <row r="1416" spans="1:8" s="2" customFormat="1" ht="12">
      <c r="A1416" s="40"/>
      <c r="B1416" s="46"/>
      <c r="C1416" s="323" t="s">
        <v>352</v>
      </c>
      <c r="D1416" s="323" t="s">
        <v>353</v>
      </c>
      <c r="E1416" s="18" t="s">
        <v>303</v>
      </c>
      <c r="F1416" s="324">
        <v>24.148</v>
      </c>
      <c r="G1416" s="40"/>
      <c r="H1416" s="46"/>
    </row>
    <row r="1417" spans="1:8" s="2" customFormat="1" ht="16.8" customHeight="1">
      <c r="A1417" s="40"/>
      <c r="B1417" s="46"/>
      <c r="C1417" s="323" t="s">
        <v>368</v>
      </c>
      <c r="D1417" s="323" t="s">
        <v>369</v>
      </c>
      <c r="E1417" s="18" t="s">
        <v>303</v>
      </c>
      <c r="F1417" s="324">
        <v>35.516</v>
      </c>
      <c r="G1417" s="40"/>
      <c r="H1417" s="46"/>
    </row>
    <row r="1418" spans="1:8" s="2" customFormat="1" ht="16.8" customHeight="1">
      <c r="A1418" s="40"/>
      <c r="B1418" s="46"/>
      <c r="C1418" s="319" t="s">
        <v>166</v>
      </c>
      <c r="D1418" s="320" t="s">
        <v>1</v>
      </c>
      <c r="E1418" s="321" t="s">
        <v>1</v>
      </c>
      <c r="F1418" s="322">
        <v>24.148</v>
      </c>
      <c r="G1418" s="40"/>
      <c r="H1418" s="46"/>
    </row>
    <row r="1419" spans="1:8" s="2" customFormat="1" ht="16.8" customHeight="1">
      <c r="A1419" s="40"/>
      <c r="B1419" s="46"/>
      <c r="C1419" s="323" t="s">
        <v>166</v>
      </c>
      <c r="D1419" s="323" t="s">
        <v>308</v>
      </c>
      <c r="E1419" s="18" t="s">
        <v>1</v>
      </c>
      <c r="F1419" s="324">
        <v>24.148</v>
      </c>
      <c r="G1419" s="40"/>
      <c r="H1419" s="46"/>
    </row>
    <row r="1420" spans="1:8" s="2" customFormat="1" ht="16.8" customHeight="1">
      <c r="A1420" s="40"/>
      <c r="B1420" s="46"/>
      <c r="C1420" s="325" t="s">
        <v>2122</v>
      </c>
      <c r="D1420" s="40"/>
      <c r="E1420" s="40"/>
      <c r="F1420" s="40"/>
      <c r="G1420" s="40"/>
      <c r="H1420" s="46"/>
    </row>
    <row r="1421" spans="1:8" s="2" customFormat="1" ht="12">
      <c r="A1421" s="40"/>
      <c r="B1421" s="46"/>
      <c r="C1421" s="323" t="s">
        <v>1605</v>
      </c>
      <c r="D1421" s="323" t="s">
        <v>1606</v>
      </c>
      <c r="E1421" s="18" t="s">
        <v>303</v>
      </c>
      <c r="F1421" s="324">
        <v>24.148</v>
      </c>
      <c r="G1421" s="40"/>
      <c r="H1421" s="46"/>
    </row>
    <row r="1422" spans="1:8" s="2" customFormat="1" ht="12">
      <c r="A1422" s="40"/>
      <c r="B1422" s="46"/>
      <c r="C1422" s="323" t="s">
        <v>338</v>
      </c>
      <c r="D1422" s="323" t="s">
        <v>339</v>
      </c>
      <c r="E1422" s="18" t="s">
        <v>303</v>
      </c>
      <c r="F1422" s="324">
        <v>24.148</v>
      </c>
      <c r="G1422" s="40"/>
      <c r="H1422" s="46"/>
    </row>
    <row r="1423" spans="1:8" s="2" customFormat="1" ht="16.8" customHeight="1">
      <c r="A1423" s="40"/>
      <c r="B1423" s="46"/>
      <c r="C1423" s="319" t="s">
        <v>168</v>
      </c>
      <c r="D1423" s="320" t="s">
        <v>1</v>
      </c>
      <c r="E1423" s="321" t="s">
        <v>1</v>
      </c>
      <c r="F1423" s="322">
        <v>24.148</v>
      </c>
      <c r="G1423" s="40"/>
      <c r="H1423" s="46"/>
    </row>
    <row r="1424" spans="1:8" s="2" customFormat="1" ht="16.8" customHeight="1">
      <c r="A1424" s="40"/>
      <c r="B1424" s="46"/>
      <c r="C1424" s="323" t="s">
        <v>168</v>
      </c>
      <c r="D1424" s="323" t="s">
        <v>308</v>
      </c>
      <c r="E1424" s="18" t="s">
        <v>1</v>
      </c>
      <c r="F1424" s="324">
        <v>24.148</v>
      </c>
      <c r="G1424" s="40"/>
      <c r="H1424" s="46"/>
    </row>
    <row r="1425" spans="1:8" s="2" customFormat="1" ht="16.8" customHeight="1">
      <c r="A1425" s="40"/>
      <c r="B1425" s="46"/>
      <c r="C1425" s="325" t="s">
        <v>2122</v>
      </c>
      <c r="D1425" s="40"/>
      <c r="E1425" s="40"/>
      <c r="F1425" s="40"/>
      <c r="G1425" s="40"/>
      <c r="H1425" s="46"/>
    </row>
    <row r="1426" spans="1:8" s="2" customFormat="1" ht="12">
      <c r="A1426" s="40"/>
      <c r="B1426" s="46"/>
      <c r="C1426" s="323" t="s">
        <v>1611</v>
      </c>
      <c r="D1426" s="323" t="s">
        <v>1612</v>
      </c>
      <c r="E1426" s="18" t="s">
        <v>303</v>
      </c>
      <c r="F1426" s="324">
        <v>24.148</v>
      </c>
      <c r="G1426" s="40"/>
      <c r="H1426" s="46"/>
    </row>
    <row r="1427" spans="1:8" s="2" customFormat="1" ht="12">
      <c r="A1427" s="40"/>
      <c r="B1427" s="46"/>
      <c r="C1427" s="323" t="s">
        <v>352</v>
      </c>
      <c r="D1427" s="323" t="s">
        <v>353</v>
      </c>
      <c r="E1427" s="18" t="s">
        <v>303</v>
      </c>
      <c r="F1427" s="324">
        <v>24.148</v>
      </c>
      <c r="G1427" s="40"/>
      <c r="H1427" s="46"/>
    </row>
    <row r="1428" spans="1:8" s="2" customFormat="1" ht="16.8" customHeight="1">
      <c r="A1428" s="40"/>
      <c r="B1428" s="46"/>
      <c r="C1428" s="319" t="s">
        <v>173</v>
      </c>
      <c r="D1428" s="320" t="s">
        <v>1</v>
      </c>
      <c r="E1428" s="321" t="s">
        <v>1</v>
      </c>
      <c r="F1428" s="322">
        <v>0</v>
      </c>
      <c r="G1428" s="40"/>
      <c r="H1428" s="46"/>
    </row>
    <row r="1429" spans="1:8" s="2" customFormat="1" ht="16.8" customHeight="1">
      <c r="A1429" s="40"/>
      <c r="B1429" s="46"/>
      <c r="C1429" s="323" t="s">
        <v>173</v>
      </c>
      <c r="D1429" s="323" t="s">
        <v>344</v>
      </c>
      <c r="E1429" s="18" t="s">
        <v>1</v>
      </c>
      <c r="F1429" s="324">
        <v>0</v>
      </c>
      <c r="G1429" s="40"/>
      <c r="H1429" s="46"/>
    </row>
    <row r="1430" spans="1:8" s="2" customFormat="1" ht="16.8" customHeight="1">
      <c r="A1430" s="40"/>
      <c r="B1430" s="46"/>
      <c r="C1430" s="325" t="s">
        <v>2122</v>
      </c>
      <c r="D1430" s="40"/>
      <c r="E1430" s="40"/>
      <c r="F1430" s="40"/>
      <c r="G1430" s="40"/>
      <c r="H1430" s="46"/>
    </row>
    <row r="1431" spans="1:8" s="2" customFormat="1" ht="12">
      <c r="A1431" s="40"/>
      <c r="B1431" s="46"/>
      <c r="C1431" s="323" t="s">
        <v>338</v>
      </c>
      <c r="D1431" s="323" t="s">
        <v>339</v>
      </c>
      <c r="E1431" s="18" t="s">
        <v>303</v>
      </c>
      <c r="F1431" s="324">
        <v>24.148</v>
      </c>
      <c r="G1431" s="40"/>
      <c r="H1431" s="46"/>
    </row>
    <row r="1432" spans="1:8" s="2" customFormat="1" ht="12">
      <c r="A1432" s="40"/>
      <c r="B1432" s="46"/>
      <c r="C1432" s="323" t="s">
        <v>352</v>
      </c>
      <c r="D1432" s="323" t="s">
        <v>353</v>
      </c>
      <c r="E1432" s="18" t="s">
        <v>303</v>
      </c>
      <c r="F1432" s="324">
        <v>24.148</v>
      </c>
      <c r="G1432" s="40"/>
      <c r="H1432" s="46"/>
    </row>
    <row r="1433" spans="1:8" s="2" customFormat="1" ht="16.8" customHeight="1">
      <c r="A1433" s="40"/>
      <c r="B1433" s="46"/>
      <c r="C1433" s="323" t="s">
        <v>368</v>
      </c>
      <c r="D1433" s="323" t="s">
        <v>369</v>
      </c>
      <c r="E1433" s="18" t="s">
        <v>303</v>
      </c>
      <c r="F1433" s="324">
        <v>35.516</v>
      </c>
      <c r="G1433" s="40"/>
      <c r="H1433" s="46"/>
    </row>
    <row r="1434" spans="1:8" s="2" customFormat="1" ht="16.8" customHeight="1">
      <c r="A1434" s="40"/>
      <c r="B1434" s="46"/>
      <c r="C1434" s="319" t="s">
        <v>171</v>
      </c>
      <c r="D1434" s="320" t="s">
        <v>1</v>
      </c>
      <c r="E1434" s="321" t="s">
        <v>1</v>
      </c>
      <c r="F1434" s="322">
        <v>12.78</v>
      </c>
      <c r="G1434" s="40"/>
      <c r="H1434" s="46"/>
    </row>
    <row r="1435" spans="1:8" s="2" customFormat="1" ht="16.8" customHeight="1">
      <c r="A1435" s="40"/>
      <c r="B1435" s="46"/>
      <c r="C1435" s="323" t="s">
        <v>1</v>
      </c>
      <c r="D1435" s="323" t="s">
        <v>341</v>
      </c>
      <c r="E1435" s="18" t="s">
        <v>1</v>
      </c>
      <c r="F1435" s="324">
        <v>0</v>
      </c>
      <c r="G1435" s="40"/>
      <c r="H1435" s="46"/>
    </row>
    <row r="1436" spans="1:8" s="2" customFormat="1" ht="12">
      <c r="A1436" s="40"/>
      <c r="B1436" s="46"/>
      <c r="C1436" s="323" t="s">
        <v>171</v>
      </c>
      <c r="D1436" s="323" t="s">
        <v>1618</v>
      </c>
      <c r="E1436" s="18" t="s">
        <v>1</v>
      </c>
      <c r="F1436" s="324">
        <v>12.78</v>
      </c>
      <c r="G1436" s="40"/>
      <c r="H1436" s="46"/>
    </row>
    <row r="1437" spans="1:8" s="2" customFormat="1" ht="16.8" customHeight="1">
      <c r="A1437" s="40"/>
      <c r="B1437" s="46"/>
      <c r="C1437" s="325" t="s">
        <v>2122</v>
      </c>
      <c r="D1437" s="40"/>
      <c r="E1437" s="40"/>
      <c r="F1437" s="40"/>
      <c r="G1437" s="40"/>
      <c r="H1437" s="46"/>
    </row>
    <row r="1438" spans="1:8" s="2" customFormat="1" ht="12">
      <c r="A1438" s="40"/>
      <c r="B1438" s="46"/>
      <c r="C1438" s="323" t="s">
        <v>338</v>
      </c>
      <c r="D1438" s="323" t="s">
        <v>339</v>
      </c>
      <c r="E1438" s="18" t="s">
        <v>303</v>
      </c>
      <c r="F1438" s="324">
        <v>24.148</v>
      </c>
      <c r="G1438" s="40"/>
      <c r="H1438" s="46"/>
    </row>
    <row r="1439" spans="1:8" s="2" customFormat="1" ht="16.8" customHeight="1">
      <c r="A1439" s="40"/>
      <c r="B1439" s="46"/>
      <c r="C1439" s="323" t="s">
        <v>368</v>
      </c>
      <c r="D1439" s="323" t="s">
        <v>369</v>
      </c>
      <c r="E1439" s="18" t="s">
        <v>303</v>
      </c>
      <c r="F1439" s="324">
        <v>35.516</v>
      </c>
      <c r="G1439" s="40"/>
      <c r="H1439" s="46"/>
    </row>
    <row r="1440" spans="1:8" s="2" customFormat="1" ht="16.8" customHeight="1">
      <c r="A1440" s="40"/>
      <c r="B1440" s="46"/>
      <c r="C1440" s="319" t="s">
        <v>160</v>
      </c>
      <c r="D1440" s="320" t="s">
        <v>1</v>
      </c>
      <c r="E1440" s="321" t="s">
        <v>1</v>
      </c>
      <c r="F1440" s="322">
        <v>3.15</v>
      </c>
      <c r="G1440" s="40"/>
      <c r="H1440" s="46"/>
    </row>
    <row r="1441" spans="1:8" s="2" customFormat="1" ht="16.8" customHeight="1">
      <c r="A1441" s="40"/>
      <c r="B1441" s="46"/>
      <c r="C1441" s="323" t="s">
        <v>160</v>
      </c>
      <c r="D1441" s="323" t="s">
        <v>1804</v>
      </c>
      <c r="E1441" s="18" t="s">
        <v>1</v>
      </c>
      <c r="F1441" s="324">
        <v>3.15</v>
      </c>
      <c r="G1441" s="40"/>
      <c r="H1441" s="46"/>
    </row>
    <row r="1442" spans="1:8" s="2" customFormat="1" ht="16.8" customHeight="1">
      <c r="A1442" s="40"/>
      <c r="B1442" s="46"/>
      <c r="C1442" s="319" t="s">
        <v>158</v>
      </c>
      <c r="D1442" s="320" t="s">
        <v>1</v>
      </c>
      <c r="E1442" s="321" t="s">
        <v>1</v>
      </c>
      <c r="F1442" s="322">
        <v>32.55</v>
      </c>
      <c r="G1442" s="40"/>
      <c r="H1442" s="46"/>
    </row>
    <row r="1443" spans="1:8" s="2" customFormat="1" ht="16.8" customHeight="1">
      <c r="A1443" s="40"/>
      <c r="B1443" s="46"/>
      <c r="C1443" s="323" t="s">
        <v>158</v>
      </c>
      <c r="D1443" s="323" t="s">
        <v>1802</v>
      </c>
      <c r="E1443" s="18" t="s">
        <v>1</v>
      </c>
      <c r="F1443" s="324">
        <v>32.55</v>
      </c>
      <c r="G1443" s="40"/>
      <c r="H1443" s="46"/>
    </row>
    <row r="1444" spans="1:8" s="2" customFormat="1" ht="16.8" customHeight="1">
      <c r="A1444" s="40"/>
      <c r="B1444" s="46"/>
      <c r="C1444" s="319" t="s">
        <v>374</v>
      </c>
      <c r="D1444" s="320" t="s">
        <v>1</v>
      </c>
      <c r="E1444" s="321" t="s">
        <v>1</v>
      </c>
      <c r="F1444" s="322">
        <v>35.516</v>
      </c>
      <c r="G1444" s="40"/>
      <c r="H1444" s="46"/>
    </row>
    <row r="1445" spans="1:8" s="2" customFormat="1" ht="16.8" customHeight="1">
      <c r="A1445" s="40"/>
      <c r="B1445" s="46"/>
      <c r="C1445" s="323" t="s">
        <v>177</v>
      </c>
      <c r="D1445" s="323" t="s">
        <v>992</v>
      </c>
      <c r="E1445" s="18" t="s">
        <v>1</v>
      </c>
      <c r="F1445" s="324">
        <v>35.516</v>
      </c>
      <c r="G1445" s="40"/>
      <c r="H1445" s="46"/>
    </row>
    <row r="1446" spans="1:8" s="2" customFormat="1" ht="16.8" customHeight="1">
      <c r="A1446" s="40"/>
      <c r="B1446" s="46"/>
      <c r="C1446" s="323" t="s">
        <v>372</v>
      </c>
      <c r="D1446" s="323" t="s">
        <v>373</v>
      </c>
      <c r="E1446" s="18" t="s">
        <v>1</v>
      </c>
      <c r="F1446" s="324">
        <v>0</v>
      </c>
      <c r="G1446" s="40"/>
      <c r="H1446" s="46"/>
    </row>
    <row r="1447" spans="1:8" s="2" customFormat="1" ht="16.8" customHeight="1">
      <c r="A1447" s="40"/>
      <c r="B1447" s="46"/>
      <c r="C1447" s="323" t="s">
        <v>374</v>
      </c>
      <c r="D1447" s="323" t="s">
        <v>320</v>
      </c>
      <c r="E1447" s="18" t="s">
        <v>1</v>
      </c>
      <c r="F1447" s="324">
        <v>35.516</v>
      </c>
      <c r="G1447" s="40"/>
      <c r="H1447" s="46"/>
    </row>
    <row r="1448" spans="1:8" s="2" customFormat="1" ht="16.8" customHeight="1">
      <c r="A1448" s="40"/>
      <c r="B1448" s="46"/>
      <c r="C1448" s="319" t="s">
        <v>372</v>
      </c>
      <c r="D1448" s="320" t="s">
        <v>1</v>
      </c>
      <c r="E1448" s="321" t="s">
        <v>1</v>
      </c>
      <c r="F1448" s="322">
        <v>0</v>
      </c>
      <c r="G1448" s="40"/>
      <c r="H1448" s="46"/>
    </row>
    <row r="1449" spans="1:8" s="2" customFormat="1" ht="16.8" customHeight="1">
      <c r="A1449" s="40"/>
      <c r="B1449" s="46"/>
      <c r="C1449" s="323" t="s">
        <v>372</v>
      </c>
      <c r="D1449" s="323" t="s">
        <v>373</v>
      </c>
      <c r="E1449" s="18" t="s">
        <v>1</v>
      </c>
      <c r="F1449" s="324">
        <v>0</v>
      </c>
      <c r="G1449" s="40"/>
      <c r="H1449" s="46"/>
    </row>
    <row r="1450" spans="1:8" s="2" customFormat="1" ht="16.8" customHeight="1">
      <c r="A1450" s="40"/>
      <c r="B1450" s="46"/>
      <c r="C1450" s="319" t="s">
        <v>177</v>
      </c>
      <c r="D1450" s="320" t="s">
        <v>1</v>
      </c>
      <c r="E1450" s="321" t="s">
        <v>1</v>
      </c>
      <c r="F1450" s="322">
        <v>35.516</v>
      </c>
      <c r="G1450" s="40"/>
      <c r="H1450" s="46"/>
    </row>
    <row r="1451" spans="1:8" s="2" customFormat="1" ht="16.8" customHeight="1">
      <c r="A1451" s="40"/>
      <c r="B1451" s="46"/>
      <c r="C1451" s="323" t="s">
        <v>177</v>
      </c>
      <c r="D1451" s="323" t="s">
        <v>992</v>
      </c>
      <c r="E1451" s="18" t="s">
        <v>1</v>
      </c>
      <c r="F1451" s="324">
        <v>35.516</v>
      </c>
      <c r="G1451" s="40"/>
      <c r="H1451" s="46"/>
    </row>
    <row r="1452" spans="1:8" s="2" customFormat="1" ht="16.8" customHeight="1">
      <c r="A1452" s="40"/>
      <c r="B1452" s="46"/>
      <c r="C1452" s="325" t="s">
        <v>2122</v>
      </c>
      <c r="D1452" s="40"/>
      <c r="E1452" s="40"/>
      <c r="F1452" s="40"/>
      <c r="G1452" s="40"/>
      <c r="H1452" s="46"/>
    </row>
    <row r="1453" spans="1:8" s="2" customFormat="1" ht="16.8" customHeight="1">
      <c r="A1453" s="40"/>
      <c r="B1453" s="46"/>
      <c r="C1453" s="323" t="s">
        <v>368</v>
      </c>
      <c r="D1453" s="323" t="s">
        <v>369</v>
      </c>
      <c r="E1453" s="18" t="s">
        <v>303</v>
      </c>
      <c r="F1453" s="324">
        <v>35.516</v>
      </c>
      <c r="G1453" s="40"/>
      <c r="H1453" s="46"/>
    </row>
    <row r="1454" spans="1:8" s="2" customFormat="1" ht="16.8" customHeight="1">
      <c r="A1454" s="40"/>
      <c r="B1454" s="46"/>
      <c r="C1454" s="323" t="s">
        <v>376</v>
      </c>
      <c r="D1454" s="323" t="s">
        <v>377</v>
      </c>
      <c r="E1454" s="18" t="s">
        <v>363</v>
      </c>
      <c r="F1454" s="324">
        <v>71.032</v>
      </c>
      <c r="G1454" s="40"/>
      <c r="H1454" s="46"/>
    </row>
    <row r="1455" spans="1:8" s="2" customFormat="1" ht="26.4" customHeight="1">
      <c r="A1455" s="40"/>
      <c r="B1455" s="46"/>
      <c r="C1455" s="318" t="s">
        <v>2139</v>
      </c>
      <c r="D1455" s="318" t="s">
        <v>123</v>
      </c>
      <c r="E1455" s="40"/>
      <c r="F1455" s="40"/>
      <c r="G1455" s="40"/>
      <c r="H1455" s="46"/>
    </row>
    <row r="1456" spans="1:8" s="2" customFormat="1" ht="16.8" customHeight="1">
      <c r="A1456" s="40"/>
      <c r="B1456" s="46"/>
      <c r="C1456" s="319" t="s">
        <v>449</v>
      </c>
      <c r="D1456" s="320" t="s">
        <v>1</v>
      </c>
      <c r="E1456" s="321" t="s">
        <v>1</v>
      </c>
      <c r="F1456" s="322">
        <v>508</v>
      </c>
      <c r="G1456" s="40"/>
      <c r="H1456" s="46"/>
    </row>
    <row r="1457" spans="1:8" s="2" customFormat="1" ht="16.8" customHeight="1">
      <c r="A1457" s="40"/>
      <c r="B1457" s="46"/>
      <c r="C1457" s="323" t="s">
        <v>449</v>
      </c>
      <c r="D1457" s="323" t="s">
        <v>181</v>
      </c>
      <c r="E1457" s="18" t="s">
        <v>1</v>
      </c>
      <c r="F1457" s="324">
        <v>508</v>
      </c>
      <c r="G1457" s="40"/>
      <c r="H1457" s="46"/>
    </row>
    <row r="1458" spans="1:8" s="2" customFormat="1" ht="16.8" customHeight="1">
      <c r="A1458" s="40"/>
      <c r="B1458" s="46"/>
      <c r="C1458" s="319" t="s">
        <v>429</v>
      </c>
      <c r="D1458" s="320" t="s">
        <v>1</v>
      </c>
      <c r="E1458" s="321" t="s">
        <v>1</v>
      </c>
      <c r="F1458" s="322">
        <v>249.021</v>
      </c>
      <c r="G1458" s="40"/>
      <c r="H1458" s="46"/>
    </row>
    <row r="1459" spans="1:8" s="2" customFormat="1" ht="16.8" customHeight="1">
      <c r="A1459" s="40"/>
      <c r="B1459" s="46"/>
      <c r="C1459" s="323" t="s">
        <v>429</v>
      </c>
      <c r="D1459" s="323" t="s">
        <v>152</v>
      </c>
      <c r="E1459" s="18" t="s">
        <v>1</v>
      </c>
      <c r="F1459" s="324">
        <v>249.021</v>
      </c>
      <c r="G1459" s="40"/>
      <c r="H1459" s="46"/>
    </row>
    <row r="1460" spans="1:8" s="2" customFormat="1" ht="16.8" customHeight="1">
      <c r="A1460" s="40"/>
      <c r="B1460" s="46"/>
      <c r="C1460" s="319" t="s">
        <v>1642</v>
      </c>
      <c r="D1460" s="320" t="s">
        <v>1</v>
      </c>
      <c r="E1460" s="321" t="s">
        <v>1</v>
      </c>
      <c r="F1460" s="322">
        <v>48.536</v>
      </c>
      <c r="G1460" s="40"/>
      <c r="H1460" s="46"/>
    </row>
    <row r="1461" spans="1:8" s="2" customFormat="1" ht="16.8" customHeight="1">
      <c r="A1461" s="40"/>
      <c r="B1461" s="46"/>
      <c r="C1461" s="323" t="s">
        <v>1642</v>
      </c>
      <c r="D1461" s="323" t="s">
        <v>1834</v>
      </c>
      <c r="E1461" s="18" t="s">
        <v>1</v>
      </c>
      <c r="F1461" s="324">
        <v>48.536</v>
      </c>
      <c r="G1461" s="40"/>
      <c r="H1461" s="46"/>
    </row>
    <row r="1462" spans="1:8" s="2" customFormat="1" ht="16.8" customHeight="1">
      <c r="A1462" s="40"/>
      <c r="B1462" s="46"/>
      <c r="C1462" s="319" t="s">
        <v>1761</v>
      </c>
      <c r="D1462" s="320" t="s">
        <v>1</v>
      </c>
      <c r="E1462" s="321" t="s">
        <v>1</v>
      </c>
      <c r="F1462" s="322">
        <v>6</v>
      </c>
      <c r="G1462" s="40"/>
      <c r="H1462" s="46"/>
    </row>
    <row r="1463" spans="1:8" s="2" customFormat="1" ht="16.8" customHeight="1">
      <c r="A1463" s="40"/>
      <c r="B1463" s="46"/>
      <c r="C1463" s="323" t="s">
        <v>1761</v>
      </c>
      <c r="D1463" s="323" t="s">
        <v>284</v>
      </c>
      <c r="E1463" s="18" t="s">
        <v>1</v>
      </c>
      <c r="F1463" s="324">
        <v>6</v>
      </c>
      <c r="G1463" s="40"/>
      <c r="H1463" s="46"/>
    </row>
    <row r="1464" spans="1:8" s="2" customFormat="1" ht="16.8" customHeight="1">
      <c r="A1464" s="40"/>
      <c r="B1464" s="46"/>
      <c r="C1464" s="325" t="s">
        <v>2122</v>
      </c>
      <c r="D1464" s="40"/>
      <c r="E1464" s="40"/>
      <c r="F1464" s="40"/>
      <c r="G1464" s="40"/>
      <c r="H1464" s="46"/>
    </row>
    <row r="1465" spans="1:8" s="2" customFormat="1" ht="16.8" customHeight="1">
      <c r="A1465" s="40"/>
      <c r="B1465" s="46"/>
      <c r="C1465" s="323" t="s">
        <v>697</v>
      </c>
      <c r="D1465" s="323" t="s">
        <v>698</v>
      </c>
      <c r="E1465" s="18" t="s">
        <v>467</v>
      </c>
      <c r="F1465" s="324">
        <v>6</v>
      </c>
      <c r="G1465" s="40"/>
      <c r="H1465" s="46"/>
    </row>
    <row r="1466" spans="1:8" s="2" customFormat="1" ht="12">
      <c r="A1466" s="40"/>
      <c r="B1466" s="46"/>
      <c r="C1466" s="323" t="s">
        <v>1945</v>
      </c>
      <c r="D1466" s="323" t="s">
        <v>1946</v>
      </c>
      <c r="E1466" s="18" t="s">
        <v>467</v>
      </c>
      <c r="F1466" s="324">
        <v>6</v>
      </c>
      <c r="G1466" s="40"/>
      <c r="H1466" s="46"/>
    </row>
    <row r="1467" spans="1:8" s="2" customFormat="1" ht="16.8" customHeight="1">
      <c r="A1467" s="40"/>
      <c r="B1467" s="46"/>
      <c r="C1467" s="323" t="s">
        <v>837</v>
      </c>
      <c r="D1467" s="323" t="s">
        <v>838</v>
      </c>
      <c r="E1467" s="18" t="s">
        <v>363</v>
      </c>
      <c r="F1467" s="324">
        <v>0.6</v>
      </c>
      <c r="G1467" s="40"/>
      <c r="H1467" s="46"/>
    </row>
    <row r="1468" spans="1:8" s="2" customFormat="1" ht="16.8" customHeight="1">
      <c r="A1468" s="40"/>
      <c r="B1468" s="46"/>
      <c r="C1468" s="319" t="s">
        <v>1759</v>
      </c>
      <c r="D1468" s="320" t="s">
        <v>1</v>
      </c>
      <c r="E1468" s="321" t="s">
        <v>1</v>
      </c>
      <c r="F1468" s="322">
        <v>15.848</v>
      </c>
      <c r="G1468" s="40"/>
      <c r="H1468" s="46"/>
    </row>
    <row r="1469" spans="1:8" s="2" customFormat="1" ht="16.8" customHeight="1">
      <c r="A1469" s="40"/>
      <c r="B1469" s="46"/>
      <c r="C1469" s="323" t="s">
        <v>1759</v>
      </c>
      <c r="D1469" s="323" t="s">
        <v>1896</v>
      </c>
      <c r="E1469" s="18" t="s">
        <v>1</v>
      </c>
      <c r="F1469" s="324">
        <v>15.848</v>
      </c>
      <c r="G1469" s="40"/>
      <c r="H1469" s="46"/>
    </row>
    <row r="1470" spans="1:8" s="2" customFormat="1" ht="16.8" customHeight="1">
      <c r="A1470" s="40"/>
      <c r="B1470" s="46"/>
      <c r="C1470" s="325" t="s">
        <v>2122</v>
      </c>
      <c r="D1470" s="40"/>
      <c r="E1470" s="40"/>
      <c r="F1470" s="40"/>
      <c r="G1470" s="40"/>
      <c r="H1470" s="46"/>
    </row>
    <row r="1471" spans="1:8" s="2" customFormat="1" ht="16.8" customHeight="1">
      <c r="A1471" s="40"/>
      <c r="B1471" s="46"/>
      <c r="C1471" s="323" t="s">
        <v>1893</v>
      </c>
      <c r="D1471" s="323" t="s">
        <v>1894</v>
      </c>
      <c r="E1471" s="18" t="s">
        <v>303</v>
      </c>
      <c r="F1471" s="324">
        <v>15.848</v>
      </c>
      <c r="G1471" s="40"/>
      <c r="H1471" s="46"/>
    </row>
    <row r="1472" spans="1:8" s="2" customFormat="1" ht="12">
      <c r="A1472" s="40"/>
      <c r="B1472" s="46"/>
      <c r="C1472" s="323" t="s">
        <v>1711</v>
      </c>
      <c r="D1472" s="323" t="s">
        <v>1712</v>
      </c>
      <c r="E1472" s="18" t="s">
        <v>363</v>
      </c>
      <c r="F1472" s="324">
        <v>71.431</v>
      </c>
      <c r="G1472" s="40"/>
      <c r="H1472" s="46"/>
    </row>
    <row r="1473" spans="1:8" s="2" customFormat="1" ht="16.8" customHeight="1">
      <c r="A1473" s="40"/>
      <c r="B1473" s="46"/>
      <c r="C1473" s="319" t="s">
        <v>1742</v>
      </c>
      <c r="D1473" s="320" t="s">
        <v>1</v>
      </c>
      <c r="E1473" s="321" t="s">
        <v>1</v>
      </c>
      <c r="F1473" s="322">
        <v>19</v>
      </c>
      <c r="G1473" s="40"/>
      <c r="H1473" s="46"/>
    </row>
    <row r="1474" spans="1:8" s="2" customFormat="1" ht="16.8" customHeight="1">
      <c r="A1474" s="40"/>
      <c r="B1474" s="46"/>
      <c r="C1474" s="323" t="s">
        <v>1742</v>
      </c>
      <c r="D1474" s="323" t="s">
        <v>1846</v>
      </c>
      <c r="E1474" s="18" t="s">
        <v>1</v>
      </c>
      <c r="F1474" s="324">
        <v>19</v>
      </c>
      <c r="G1474" s="40"/>
      <c r="H1474" s="46"/>
    </row>
    <row r="1475" spans="1:8" s="2" customFormat="1" ht="16.8" customHeight="1">
      <c r="A1475" s="40"/>
      <c r="B1475" s="46"/>
      <c r="C1475" s="325" t="s">
        <v>2122</v>
      </c>
      <c r="D1475" s="40"/>
      <c r="E1475" s="40"/>
      <c r="F1475" s="40"/>
      <c r="G1475" s="40"/>
      <c r="H1475" s="46"/>
    </row>
    <row r="1476" spans="1:8" s="2" customFormat="1" ht="16.8" customHeight="1">
      <c r="A1476" s="40"/>
      <c r="B1476" s="46"/>
      <c r="C1476" s="323" t="s">
        <v>1843</v>
      </c>
      <c r="D1476" s="323" t="s">
        <v>1844</v>
      </c>
      <c r="E1476" s="18" t="s">
        <v>275</v>
      </c>
      <c r="F1476" s="324">
        <v>19</v>
      </c>
      <c r="G1476" s="40"/>
      <c r="H1476" s="46"/>
    </row>
    <row r="1477" spans="1:8" s="2" customFormat="1" ht="12">
      <c r="A1477" s="40"/>
      <c r="B1477" s="46"/>
      <c r="C1477" s="323" t="s">
        <v>1711</v>
      </c>
      <c r="D1477" s="323" t="s">
        <v>1712</v>
      </c>
      <c r="E1477" s="18" t="s">
        <v>363</v>
      </c>
      <c r="F1477" s="324">
        <v>71.431</v>
      </c>
      <c r="G1477" s="40"/>
      <c r="H1477" s="46"/>
    </row>
    <row r="1478" spans="1:8" s="2" customFormat="1" ht="16.8" customHeight="1">
      <c r="A1478" s="40"/>
      <c r="B1478" s="46"/>
      <c r="C1478" s="319" t="s">
        <v>1747</v>
      </c>
      <c r="D1478" s="320" t="s">
        <v>1</v>
      </c>
      <c r="E1478" s="321" t="s">
        <v>1</v>
      </c>
      <c r="F1478" s="322">
        <v>19</v>
      </c>
      <c r="G1478" s="40"/>
      <c r="H1478" s="46"/>
    </row>
    <row r="1479" spans="1:8" s="2" customFormat="1" ht="16.8" customHeight="1">
      <c r="A1479" s="40"/>
      <c r="B1479" s="46"/>
      <c r="C1479" s="323" t="s">
        <v>1745</v>
      </c>
      <c r="D1479" s="323" t="s">
        <v>1775</v>
      </c>
      <c r="E1479" s="18" t="s">
        <v>1</v>
      </c>
      <c r="F1479" s="324">
        <v>18</v>
      </c>
      <c r="G1479" s="40"/>
      <c r="H1479" s="46"/>
    </row>
    <row r="1480" spans="1:8" s="2" customFormat="1" ht="16.8" customHeight="1">
      <c r="A1480" s="40"/>
      <c r="B1480" s="46"/>
      <c r="C1480" s="323" t="s">
        <v>1746</v>
      </c>
      <c r="D1480" s="323" t="s">
        <v>1776</v>
      </c>
      <c r="E1480" s="18" t="s">
        <v>1</v>
      </c>
      <c r="F1480" s="324">
        <v>1</v>
      </c>
      <c r="G1480" s="40"/>
      <c r="H1480" s="46"/>
    </row>
    <row r="1481" spans="1:8" s="2" customFormat="1" ht="16.8" customHeight="1">
      <c r="A1481" s="40"/>
      <c r="B1481" s="46"/>
      <c r="C1481" s="323" t="s">
        <v>1747</v>
      </c>
      <c r="D1481" s="323" t="s">
        <v>253</v>
      </c>
      <c r="E1481" s="18" t="s">
        <v>1</v>
      </c>
      <c r="F1481" s="324">
        <v>19</v>
      </c>
      <c r="G1481" s="40"/>
      <c r="H1481" s="46"/>
    </row>
    <row r="1482" spans="1:8" s="2" customFormat="1" ht="16.8" customHeight="1">
      <c r="A1482" s="40"/>
      <c r="B1482" s="46"/>
      <c r="C1482" s="325" t="s">
        <v>2122</v>
      </c>
      <c r="D1482" s="40"/>
      <c r="E1482" s="40"/>
      <c r="F1482" s="40"/>
      <c r="G1482" s="40"/>
      <c r="H1482" s="46"/>
    </row>
    <row r="1483" spans="1:8" s="2" customFormat="1" ht="16.8" customHeight="1">
      <c r="A1483" s="40"/>
      <c r="B1483" s="46"/>
      <c r="C1483" s="323" t="s">
        <v>937</v>
      </c>
      <c r="D1483" s="323" t="s">
        <v>938</v>
      </c>
      <c r="E1483" s="18" t="s">
        <v>249</v>
      </c>
      <c r="F1483" s="324">
        <v>1.8</v>
      </c>
      <c r="G1483" s="40"/>
      <c r="H1483" s="46"/>
    </row>
    <row r="1484" spans="1:8" s="2" customFormat="1" ht="16.8" customHeight="1">
      <c r="A1484" s="40"/>
      <c r="B1484" s="46"/>
      <c r="C1484" s="323" t="s">
        <v>330</v>
      </c>
      <c r="D1484" s="323" t="s">
        <v>331</v>
      </c>
      <c r="E1484" s="18" t="s">
        <v>249</v>
      </c>
      <c r="F1484" s="324">
        <v>935.612</v>
      </c>
      <c r="G1484" s="40"/>
      <c r="H1484" s="46"/>
    </row>
    <row r="1485" spans="1:8" s="2" customFormat="1" ht="12">
      <c r="A1485" s="40"/>
      <c r="B1485" s="46"/>
      <c r="C1485" s="323" t="s">
        <v>338</v>
      </c>
      <c r="D1485" s="323" t="s">
        <v>339</v>
      </c>
      <c r="E1485" s="18" t="s">
        <v>303</v>
      </c>
      <c r="F1485" s="324">
        <v>179.882</v>
      </c>
      <c r="G1485" s="40"/>
      <c r="H1485" s="46"/>
    </row>
    <row r="1486" spans="1:8" s="2" customFormat="1" ht="16.8" customHeight="1">
      <c r="A1486" s="40"/>
      <c r="B1486" s="46"/>
      <c r="C1486" s="323" t="s">
        <v>381</v>
      </c>
      <c r="D1486" s="323" t="s">
        <v>382</v>
      </c>
      <c r="E1486" s="18" t="s">
        <v>303</v>
      </c>
      <c r="F1486" s="324">
        <v>107.155</v>
      </c>
      <c r="G1486" s="40"/>
      <c r="H1486" s="46"/>
    </row>
    <row r="1487" spans="1:8" s="2" customFormat="1" ht="16.8" customHeight="1">
      <c r="A1487" s="40"/>
      <c r="B1487" s="46"/>
      <c r="C1487" s="323" t="s">
        <v>392</v>
      </c>
      <c r="D1487" s="323" t="s">
        <v>393</v>
      </c>
      <c r="E1487" s="18" t="s">
        <v>303</v>
      </c>
      <c r="F1487" s="324">
        <v>22.144</v>
      </c>
      <c r="G1487" s="40"/>
      <c r="H1487" s="46"/>
    </row>
    <row r="1488" spans="1:8" s="2" customFormat="1" ht="12">
      <c r="A1488" s="40"/>
      <c r="B1488" s="46"/>
      <c r="C1488" s="323" t="s">
        <v>1639</v>
      </c>
      <c r="D1488" s="323" t="s">
        <v>1640</v>
      </c>
      <c r="E1488" s="18" t="s">
        <v>303</v>
      </c>
      <c r="F1488" s="324">
        <v>48.536</v>
      </c>
      <c r="G1488" s="40"/>
      <c r="H1488" s="46"/>
    </row>
    <row r="1489" spans="1:8" s="2" customFormat="1" ht="16.8" customHeight="1">
      <c r="A1489" s="40"/>
      <c r="B1489" s="46"/>
      <c r="C1489" s="323" t="s">
        <v>1843</v>
      </c>
      <c r="D1489" s="323" t="s">
        <v>1844</v>
      </c>
      <c r="E1489" s="18" t="s">
        <v>275</v>
      </c>
      <c r="F1489" s="324">
        <v>19</v>
      </c>
      <c r="G1489" s="40"/>
      <c r="H1489" s="46"/>
    </row>
    <row r="1490" spans="1:8" s="2" customFormat="1" ht="12">
      <c r="A1490" s="40"/>
      <c r="B1490" s="46"/>
      <c r="C1490" s="323" t="s">
        <v>1855</v>
      </c>
      <c r="D1490" s="323" t="s">
        <v>1856</v>
      </c>
      <c r="E1490" s="18" t="s">
        <v>275</v>
      </c>
      <c r="F1490" s="324">
        <v>19</v>
      </c>
      <c r="G1490" s="40"/>
      <c r="H1490" s="46"/>
    </row>
    <row r="1491" spans="1:8" s="2" customFormat="1" ht="16.8" customHeight="1">
      <c r="A1491" s="40"/>
      <c r="B1491" s="46"/>
      <c r="C1491" s="323" t="s">
        <v>726</v>
      </c>
      <c r="D1491" s="323" t="s">
        <v>727</v>
      </c>
      <c r="E1491" s="18" t="s">
        <v>275</v>
      </c>
      <c r="F1491" s="324">
        <v>213.61</v>
      </c>
      <c r="G1491" s="40"/>
      <c r="H1491" s="46"/>
    </row>
    <row r="1492" spans="1:8" s="2" customFormat="1" ht="16.8" customHeight="1">
      <c r="A1492" s="40"/>
      <c r="B1492" s="46"/>
      <c r="C1492" s="323" t="s">
        <v>784</v>
      </c>
      <c r="D1492" s="323" t="s">
        <v>789</v>
      </c>
      <c r="E1492" s="18" t="s">
        <v>467</v>
      </c>
      <c r="F1492" s="324">
        <v>5</v>
      </c>
      <c r="G1492" s="40"/>
      <c r="H1492" s="46"/>
    </row>
    <row r="1493" spans="1:8" s="2" customFormat="1" ht="16.8" customHeight="1">
      <c r="A1493" s="40"/>
      <c r="B1493" s="46"/>
      <c r="C1493" s="323" t="s">
        <v>1858</v>
      </c>
      <c r="D1493" s="323" t="s">
        <v>1859</v>
      </c>
      <c r="E1493" s="18" t="s">
        <v>275</v>
      </c>
      <c r="F1493" s="324">
        <v>19</v>
      </c>
      <c r="G1493" s="40"/>
      <c r="H1493" s="46"/>
    </row>
    <row r="1494" spans="1:8" s="2" customFormat="1" ht="16.8" customHeight="1">
      <c r="A1494" s="40"/>
      <c r="B1494" s="46"/>
      <c r="C1494" s="319" t="s">
        <v>1746</v>
      </c>
      <c r="D1494" s="320" t="s">
        <v>1</v>
      </c>
      <c r="E1494" s="321" t="s">
        <v>1</v>
      </c>
      <c r="F1494" s="322">
        <v>1</v>
      </c>
      <c r="G1494" s="40"/>
      <c r="H1494" s="46"/>
    </row>
    <row r="1495" spans="1:8" s="2" customFormat="1" ht="16.8" customHeight="1">
      <c r="A1495" s="40"/>
      <c r="B1495" s="46"/>
      <c r="C1495" s="323" t="s">
        <v>1746</v>
      </c>
      <c r="D1495" s="323" t="s">
        <v>1776</v>
      </c>
      <c r="E1495" s="18" t="s">
        <v>1</v>
      </c>
      <c r="F1495" s="324">
        <v>1</v>
      </c>
      <c r="G1495" s="40"/>
      <c r="H1495" s="46"/>
    </row>
    <row r="1496" spans="1:8" s="2" customFormat="1" ht="16.8" customHeight="1">
      <c r="A1496" s="40"/>
      <c r="B1496" s="46"/>
      <c r="C1496" s="325" t="s">
        <v>2122</v>
      </c>
      <c r="D1496" s="40"/>
      <c r="E1496" s="40"/>
      <c r="F1496" s="40"/>
      <c r="G1496" s="40"/>
      <c r="H1496" s="46"/>
    </row>
    <row r="1497" spans="1:8" s="2" customFormat="1" ht="16.8" customHeight="1">
      <c r="A1497" s="40"/>
      <c r="B1497" s="46"/>
      <c r="C1497" s="323" t="s">
        <v>937</v>
      </c>
      <c r="D1497" s="323" t="s">
        <v>938</v>
      </c>
      <c r="E1497" s="18" t="s">
        <v>249</v>
      </c>
      <c r="F1497" s="324">
        <v>1.8</v>
      </c>
      <c r="G1497" s="40"/>
      <c r="H1497" s="46"/>
    </row>
    <row r="1498" spans="1:8" s="2" customFormat="1" ht="16.8" customHeight="1">
      <c r="A1498" s="40"/>
      <c r="B1498" s="46"/>
      <c r="C1498" s="323" t="s">
        <v>955</v>
      </c>
      <c r="D1498" s="323" t="s">
        <v>956</v>
      </c>
      <c r="E1498" s="18" t="s">
        <v>249</v>
      </c>
      <c r="F1498" s="324">
        <v>0.9</v>
      </c>
      <c r="G1498" s="40"/>
      <c r="H1498" s="46"/>
    </row>
    <row r="1499" spans="1:8" s="2" customFormat="1" ht="12">
      <c r="A1499" s="40"/>
      <c r="B1499" s="46"/>
      <c r="C1499" s="323" t="s">
        <v>1805</v>
      </c>
      <c r="D1499" s="323" t="s">
        <v>1806</v>
      </c>
      <c r="E1499" s="18" t="s">
        <v>303</v>
      </c>
      <c r="F1499" s="324">
        <v>179.882</v>
      </c>
      <c r="G1499" s="40"/>
      <c r="H1499" s="46"/>
    </row>
    <row r="1500" spans="1:8" s="2" customFormat="1" ht="16.8" customHeight="1">
      <c r="A1500" s="40"/>
      <c r="B1500" s="46"/>
      <c r="C1500" s="319" t="s">
        <v>1745</v>
      </c>
      <c r="D1500" s="320" t="s">
        <v>1</v>
      </c>
      <c r="E1500" s="321" t="s">
        <v>1</v>
      </c>
      <c r="F1500" s="322">
        <v>18</v>
      </c>
      <c r="G1500" s="40"/>
      <c r="H1500" s="46"/>
    </row>
    <row r="1501" spans="1:8" s="2" customFormat="1" ht="16.8" customHeight="1">
      <c r="A1501" s="40"/>
      <c r="B1501" s="46"/>
      <c r="C1501" s="323" t="s">
        <v>1745</v>
      </c>
      <c r="D1501" s="323" t="s">
        <v>1775</v>
      </c>
      <c r="E1501" s="18" t="s">
        <v>1</v>
      </c>
      <c r="F1501" s="324">
        <v>18</v>
      </c>
      <c r="G1501" s="40"/>
      <c r="H1501" s="46"/>
    </row>
    <row r="1502" spans="1:8" s="2" customFormat="1" ht="16.8" customHeight="1">
      <c r="A1502" s="40"/>
      <c r="B1502" s="46"/>
      <c r="C1502" s="325" t="s">
        <v>2122</v>
      </c>
      <c r="D1502" s="40"/>
      <c r="E1502" s="40"/>
      <c r="F1502" s="40"/>
      <c r="G1502" s="40"/>
      <c r="H1502" s="46"/>
    </row>
    <row r="1503" spans="1:8" s="2" customFormat="1" ht="16.8" customHeight="1">
      <c r="A1503" s="40"/>
      <c r="B1503" s="46"/>
      <c r="C1503" s="323" t="s">
        <v>937</v>
      </c>
      <c r="D1503" s="323" t="s">
        <v>938</v>
      </c>
      <c r="E1503" s="18" t="s">
        <v>249</v>
      </c>
      <c r="F1503" s="324">
        <v>1.8</v>
      </c>
      <c r="G1503" s="40"/>
      <c r="H1503" s="46"/>
    </row>
    <row r="1504" spans="1:8" s="2" customFormat="1" ht="16.8" customHeight="1">
      <c r="A1504" s="40"/>
      <c r="B1504" s="46"/>
      <c r="C1504" s="323" t="s">
        <v>1788</v>
      </c>
      <c r="D1504" s="323" t="s">
        <v>1789</v>
      </c>
      <c r="E1504" s="18" t="s">
        <v>249</v>
      </c>
      <c r="F1504" s="324">
        <v>249.021</v>
      </c>
      <c r="G1504" s="40"/>
      <c r="H1504" s="46"/>
    </row>
    <row r="1505" spans="1:8" s="2" customFormat="1" ht="12">
      <c r="A1505" s="40"/>
      <c r="B1505" s="46"/>
      <c r="C1505" s="323" t="s">
        <v>1805</v>
      </c>
      <c r="D1505" s="323" t="s">
        <v>1806</v>
      </c>
      <c r="E1505" s="18" t="s">
        <v>303</v>
      </c>
      <c r="F1505" s="324">
        <v>179.882</v>
      </c>
      <c r="G1505" s="40"/>
      <c r="H1505" s="46"/>
    </row>
    <row r="1506" spans="1:8" s="2" customFormat="1" ht="16.8" customHeight="1">
      <c r="A1506" s="40"/>
      <c r="B1506" s="46"/>
      <c r="C1506" s="319" t="s">
        <v>1580</v>
      </c>
      <c r="D1506" s="320" t="s">
        <v>1</v>
      </c>
      <c r="E1506" s="321" t="s">
        <v>1</v>
      </c>
      <c r="F1506" s="322">
        <v>182.82</v>
      </c>
      <c r="G1506" s="40"/>
      <c r="H1506" s="46"/>
    </row>
    <row r="1507" spans="1:8" s="2" customFormat="1" ht="16.8" customHeight="1">
      <c r="A1507" s="40"/>
      <c r="B1507" s="46"/>
      <c r="C1507" s="323" t="s">
        <v>1580</v>
      </c>
      <c r="D1507" s="323" t="s">
        <v>1848</v>
      </c>
      <c r="E1507" s="18" t="s">
        <v>1</v>
      </c>
      <c r="F1507" s="324">
        <v>182.82</v>
      </c>
      <c r="G1507" s="40"/>
      <c r="H1507" s="46"/>
    </row>
    <row r="1508" spans="1:8" s="2" customFormat="1" ht="16.8" customHeight="1">
      <c r="A1508" s="40"/>
      <c r="B1508" s="46"/>
      <c r="C1508" s="325" t="s">
        <v>2122</v>
      </c>
      <c r="D1508" s="40"/>
      <c r="E1508" s="40"/>
      <c r="F1508" s="40"/>
      <c r="G1508" s="40"/>
      <c r="H1508" s="46"/>
    </row>
    <row r="1509" spans="1:8" s="2" customFormat="1" ht="16.8" customHeight="1">
      <c r="A1509" s="40"/>
      <c r="B1509" s="46"/>
      <c r="C1509" s="323" t="s">
        <v>1652</v>
      </c>
      <c r="D1509" s="323" t="s">
        <v>1653</v>
      </c>
      <c r="E1509" s="18" t="s">
        <v>275</v>
      </c>
      <c r="F1509" s="324">
        <v>182.82</v>
      </c>
      <c r="G1509" s="40"/>
      <c r="H1509" s="46"/>
    </row>
    <row r="1510" spans="1:8" s="2" customFormat="1" ht="12">
      <c r="A1510" s="40"/>
      <c r="B1510" s="46"/>
      <c r="C1510" s="323" t="s">
        <v>1711</v>
      </c>
      <c r="D1510" s="323" t="s">
        <v>1712</v>
      </c>
      <c r="E1510" s="18" t="s">
        <v>363</v>
      </c>
      <c r="F1510" s="324">
        <v>71.431</v>
      </c>
      <c r="G1510" s="40"/>
      <c r="H1510" s="46"/>
    </row>
    <row r="1511" spans="1:8" s="2" customFormat="1" ht="16.8" customHeight="1">
      <c r="A1511" s="40"/>
      <c r="B1511" s="46"/>
      <c r="C1511" s="319" t="s">
        <v>1562</v>
      </c>
      <c r="D1511" s="320" t="s">
        <v>1</v>
      </c>
      <c r="E1511" s="321" t="s">
        <v>1</v>
      </c>
      <c r="F1511" s="322">
        <v>194.61</v>
      </c>
      <c r="G1511" s="40"/>
      <c r="H1511" s="46"/>
    </row>
    <row r="1512" spans="1:8" s="2" customFormat="1" ht="16.8" customHeight="1">
      <c r="A1512" s="40"/>
      <c r="B1512" s="46"/>
      <c r="C1512" s="323" t="s">
        <v>1561</v>
      </c>
      <c r="D1512" s="323" t="s">
        <v>1774</v>
      </c>
      <c r="E1512" s="18" t="s">
        <v>1</v>
      </c>
      <c r="F1512" s="324">
        <v>194.61</v>
      </c>
      <c r="G1512" s="40"/>
      <c r="H1512" s="46"/>
    </row>
    <row r="1513" spans="1:8" s="2" customFormat="1" ht="16.8" customHeight="1">
      <c r="A1513" s="40"/>
      <c r="B1513" s="46"/>
      <c r="C1513" s="323" t="s">
        <v>1562</v>
      </c>
      <c r="D1513" s="323" t="s">
        <v>253</v>
      </c>
      <c r="E1513" s="18" t="s">
        <v>1</v>
      </c>
      <c r="F1513" s="324">
        <v>194.61</v>
      </c>
      <c r="G1513" s="40"/>
      <c r="H1513" s="46"/>
    </row>
    <row r="1514" spans="1:8" s="2" customFormat="1" ht="16.8" customHeight="1">
      <c r="A1514" s="40"/>
      <c r="B1514" s="46"/>
      <c r="C1514" s="325" t="s">
        <v>2122</v>
      </c>
      <c r="D1514" s="40"/>
      <c r="E1514" s="40"/>
      <c r="F1514" s="40"/>
      <c r="G1514" s="40"/>
      <c r="H1514" s="46"/>
    </row>
    <row r="1515" spans="1:8" s="2" customFormat="1" ht="16.8" customHeight="1">
      <c r="A1515" s="40"/>
      <c r="B1515" s="46"/>
      <c r="C1515" s="323" t="s">
        <v>937</v>
      </c>
      <c r="D1515" s="323" t="s">
        <v>938</v>
      </c>
      <c r="E1515" s="18" t="s">
        <v>249</v>
      </c>
      <c r="F1515" s="324">
        <v>1.8</v>
      </c>
      <c r="G1515" s="40"/>
      <c r="H1515" s="46"/>
    </row>
    <row r="1516" spans="1:8" s="2" customFormat="1" ht="16.8" customHeight="1">
      <c r="A1516" s="40"/>
      <c r="B1516" s="46"/>
      <c r="C1516" s="323" t="s">
        <v>279</v>
      </c>
      <c r="D1516" s="323" t="s">
        <v>280</v>
      </c>
      <c r="E1516" s="18" t="s">
        <v>281</v>
      </c>
      <c r="F1516" s="324">
        <v>311.376</v>
      </c>
      <c r="G1516" s="40"/>
      <c r="H1516" s="46"/>
    </row>
    <row r="1517" spans="1:8" s="2" customFormat="1" ht="16.8" customHeight="1">
      <c r="A1517" s="40"/>
      <c r="B1517" s="46"/>
      <c r="C1517" s="323" t="s">
        <v>285</v>
      </c>
      <c r="D1517" s="323" t="s">
        <v>286</v>
      </c>
      <c r="E1517" s="18" t="s">
        <v>287</v>
      </c>
      <c r="F1517" s="324">
        <v>38.922</v>
      </c>
      <c r="G1517" s="40"/>
      <c r="H1517" s="46"/>
    </row>
    <row r="1518" spans="1:8" s="2" customFormat="1" ht="16.8" customHeight="1">
      <c r="A1518" s="40"/>
      <c r="B1518" s="46"/>
      <c r="C1518" s="323" t="s">
        <v>330</v>
      </c>
      <c r="D1518" s="323" t="s">
        <v>331</v>
      </c>
      <c r="E1518" s="18" t="s">
        <v>249</v>
      </c>
      <c r="F1518" s="324">
        <v>935.612</v>
      </c>
      <c r="G1518" s="40"/>
      <c r="H1518" s="46"/>
    </row>
    <row r="1519" spans="1:8" s="2" customFormat="1" ht="12">
      <c r="A1519" s="40"/>
      <c r="B1519" s="46"/>
      <c r="C1519" s="323" t="s">
        <v>338</v>
      </c>
      <c r="D1519" s="323" t="s">
        <v>339</v>
      </c>
      <c r="E1519" s="18" t="s">
        <v>303</v>
      </c>
      <c r="F1519" s="324">
        <v>179.882</v>
      </c>
      <c r="G1519" s="40"/>
      <c r="H1519" s="46"/>
    </row>
    <row r="1520" spans="1:8" s="2" customFormat="1" ht="16.8" customHeight="1">
      <c r="A1520" s="40"/>
      <c r="B1520" s="46"/>
      <c r="C1520" s="323" t="s">
        <v>381</v>
      </c>
      <c r="D1520" s="323" t="s">
        <v>382</v>
      </c>
      <c r="E1520" s="18" t="s">
        <v>303</v>
      </c>
      <c r="F1520" s="324">
        <v>107.155</v>
      </c>
      <c r="G1520" s="40"/>
      <c r="H1520" s="46"/>
    </row>
    <row r="1521" spans="1:8" s="2" customFormat="1" ht="12">
      <c r="A1521" s="40"/>
      <c r="B1521" s="46"/>
      <c r="C1521" s="323" t="s">
        <v>1629</v>
      </c>
      <c r="D1521" s="323" t="s">
        <v>1630</v>
      </c>
      <c r="E1521" s="18" t="s">
        <v>275</v>
      </c>
      <c r="F1521" s="324">
        <v>194.61</v>
      </c>
      <c r="G1521" s="40"/>
      <c r="H1521" s="46"/>
    </row>
    <row r="1522" spans="1:8" s="2" customFormat="1" ht="16.8" customHeight="1">
      <c r="A1522" s="40"/>
      <c r="B1522" s="46"/>
      <c r="C1522" s="323" t="s">
        <v>1632</v>
      </c>
      <c r="D1522" s="323" t="s">
        <v>1554</v>
      </c>
      <c r="E1522" s="18" t="s">
        <v>275</v>
      </c>
      <c r="F1522" s="324">
        <v>194.61</v>
      </c>
      <c r="G1522" s="40"/>
      <c r="H1522" s="46"/>
    </row>
    <row r="1523" spans="1:8" s="2" customFormat="1" ht="16.8" customHeight="1">
      <c r="A1523" s="40"/>
      <c r="B1523" s="46"/>
      <c r="C1523" s="323" t="s">
        <v>1634</v>
      </c>
      <c r="D1523" s="323" t="s">
        <v>1635</v>
      </c>
      <c r="E1523" s="18" t="s">
        <v>275</v>
      </c>
      <c r="F1523" s="324">
        <v>194.61</v>
      </c>
      <c r="G1523" s="40"/>
      <c r="H1523" s="46"/>
    </row>
    <row r="1524" spans="1:8" s="2" customFormat="1" ht="16.8" customHeight="1">
      <c r="A1524" s="40"/>
      <c r="B1524" s="46"/>
      <c r="C1524" s="323" t="s">
        <v>392</v>
      </c>
      <c r="D1524" s="323" t="s">
        <v>393</v>
      </c>
      <c r="E1524" s="18" t="s">
        <v>303</v>
      </c>
      <c r="F1524" s="324">
        <v>22.144</v>
      </c>
      <c r="G1524" s="40"/>
      <c r="H1524" s="46"/>
    </row>
    <row r="1525" spans="1:8" s="2" customFormat="1" ht="12">
      <c r="A1525" s="40"/>
      <c r="B1525" s="46"/>
      <c r="C1525" s="323" t="s">
        <v>1639</v>
      </c>
      <c r="D1525" s="323" t="s">
        <v>1640</v>
      </c>
      <c r="E1525" s="18" t="s">
        <v>303</v>
      </c>
      <c r="F1525" s="324">
        <v>48.536</v>
      </c>
      <c r="G1525" s="40"/>
      <c r="H1525" s="46"/>
    </row>
    <row r="1526" spans="1:8" s="2" customFormat="1" ht="16.8" customHeight="1">
      <c r="A1526" s="40"/>
      <c r="B1526" s="46"/>
      <c r="C1526" s="323" t="s">
        <v>1652</v>
      </c>
      <c r="D1526" s="323" t="s">
        <v>1653</v>
      </c>
      <c r="E1526" s="18" t="s">
        <v>275</v>
      </c>
      <c r="F1526" s="324">
        <v>182.82</v>
      </c>
      <c r="G1526" s="40"/>
      <c r="H1526" s="46"/>
    </row>
    <row r="1527" spans="1:8" s="2" customFormat="1" ht="12">
      <c r="A1527" s="40"/>
      <c r="B1527" s="46"/>
      <c r="C1527" s="323" t="s">
        <v>1666</v>
      </c>
      <c r="D1527" s="323" t="s">
        <v>1667</v>
      </c>
      <c r="E1527" s="18" t="s">
        <v>275</v>
      </c>
      <c r="F1527" s="324">
        <v>194.61</v>
      </c>
      <c r="G1527" s="40"/>
      <c r="H1527" s="46"/>
    </row>
    <row r="1528" spans="1:8" s="2" customFormat="1" ht="16.8" customHeight="1">
      <c r="A1528" s="40"/>
      <c r="B1528" s="46"/>
      <c r="C1528" s="323" t="s">
        <v>726</v>
      </c>
      <c r="D1528" s="323" t="s">
        <v>727</v>
      </c>
      <c r="E1528" s="18" t="s">
        <v>275</v>
      </c>
      <c r="F1528" s="324">
        <v>213.61</v>
      </c>
      <c r="G1528" s="40"/>
      <c r="H1528" s="46"/>
    </row>
    <row r="1529" spans="1:8" s="2" customFormat="1" ht="16.8" customHeight="1">
      <c r="A1529" s="40"/>
      <c r="B1529" s="46"/>
      <c r="C1529" s="323" t="s">
        <v>784</v>
      </c>
      <c r="D1529" s="323" t="s">
        <v>789</v>
      </c>
      <c r="E1529" s="18" t="s">
        <v>467</v>
      </c>
      <c r="F1529" s="324">
        <v>5</v>
      </c>
      <c r="G1529" s="40"/>
      <c r="H1529" s="46"/>
    </row>
    <row r="1530" spans="1:8" s="2" customFormat="1" ht="16.8" customHeight="1">
      <c r="A1530" s="40"/>
      <c r="B1530" s="46"/>
      <c r="C1530" s="323" t="s">
        <v>1669</v>
      </c>
      <c r="D1530" s="323" t="s">
        <v>1670</v>
      </c>
      <c r="E1530" s="18" t="s">
        <v>275</v>
      </c>
      <c r="F1530" s="324">
        <v>194.61</v>
      </c>
      <c r="G1530" s="40"/>
      <c r="H1530" s="46"/>
    </row>
    <row r="1531" spans="1:8" s="2" customFormat="1" ht="16.8" customHeight="1">
      <c r="A1531" s="40"/>
      <c r="B1531" s="46"/>
      <c r="C1531" s="319" t="s">
        <v>1561</v>
      </c>
      <c r="D1531" s="320" t="s">
        <v>1</v>
      </c>
      <c r="E1531" s="321" t="s">
        <v>1</v>
      </c>
      <c r="F1531" s="322">
        <v>194.61</v>
      </c>
      <c r="G1531" s="40"/>
      <c r="H1531" s="46"/>
    </row>
    <row r="1532" spans="1:8" s="2" customFormat="1" ht="16.8" customHeight="1">
      <c r="A1532" s="40"/>
      <c r="B1532" s="46"/>
      <c r="C1532" s="323" t="s">
        <v>1561</v>
      </c>
      <c r="D1532" s="323" t="s">
        <v>1774</v>
      </c>
      <c r="E1532" s="18" t="s">
        <v>1</v>
      </c>
      <c r="F1532" s="324">
        <v>194.61</v>
      </c>
      <c r="G1532" s="40"/>
      <c r="H1532" s="46"/>
    </row>
    <row r="1533" spans="1:8" s="2" customFormat="1" ht="16.8" customHeight="1">
      <c r="A1533" s="40"/>
      <c r="B1533" s="46"/>
      <c r="C1533" s="325" t="s">
        <v>2122</v>
      </c>
      <c r="D1533" s="40"/>
      <c r="E1533" s="40"/>
      <c r="F1533" s="40"/>
      <c r="G1533" s="40"/>
      <c r="H1533" s="46"/>
    </row>
    <row r="1534" spans="1:8" s="2" customFormat="1" ht="16.8" customHeight="1">
      <c r="A1534" s="40"/>
      <c r="B1534" s="46"/>
      <c r="C1534" s="323" t="s">
        <v>937</v>
      </c>
      <c r="D1534" s="323" t="s">
        <v>938</v>
      </c>
      <c r="E1534" s="18" t="s">
        <v>249</v>
      </c>
      <c r="F1534" s="324">
        <v>1.8</v>
      </c>
      <c r="G1534" s="40"/>
      <c r="H1534" s="46"/>
    </row>
    <row r="1535" spans="1:8" s="2" customFormat="1" ht="16.8" customHeight="1">
      <c r="A1535" s="40"/>
      <c r="B1535" s="46"/>
      <c r="C1535" s="323" t="s">
        <v>1788</v>
      </c>
      <c r="D1535" s="323" t="s">
        <v>1789</v>
      </c>
      <c r="E1535" s="18" t="s">
        <v>249</v>
      </c>
      <c r="F1535" s="324">
        <v>249.021</v>
      </c>
      <c r="G1535" s="40"/>
      <c r="H1535" s="46"/>
    </row>
    <row r="1536" spans="1:8" s="2" customFormat="1" ht="12">
      <c r="A1536" s="40"/>
      <c r="B1536" s="46"/>
      <c r="C1536" s="323" t="s">
        <v>1805</v>
      </c>
      <c r="D1536" s="323" t="s">
        <v>1806</v>
      </c>
      <c r="E1536" s="18" t="s">
        <v>303</v>
      </c>
      <c r="F1536" s="324">
        <v>179.882</v>
      </c>
      <c r="G1536" s="40"/>
      <c r="H1536" s="46"/>
    </row>
    <row r="1537" spans="1:8" s="2" customFormat="1" ht="16.8" customHeight="1">
      <c r="A1537" s="40"/>
      <c r="B1537" s="46"/>
      <c r="C1537" s="319" t="s">
        <v>933</v>
      </c>
      <c r="D1537" s="320" t="s">
        <v>1</v>
      </c>
      <c r="E1537" s="321" t="s">
        <v>1</v>
      </c>
      <c r="F1537" s="322">
        <v>1.8</v>
      </c>
      <c r="G1537" s="40"/>
      <c r="H1537" s="46"/>
    </row>
    <row r="1538" spans="1:8" s="2" customFormat="1" ht="16.8" customHeight="1">
      <c r="A1538" s="40"/>
      <c r="B1538" s="46"/>
      <c r="C1538" s="323" t="s">
        <v>933</v>
      </c>
      <c r="D1538" s="323" t="s">
        <v>1787</v>
      </c>
      <c r="E1538" s="18" t="s">
        <v>1</v>
      </c>
      <c r="F1538" s="324">
        <v>1.8</v>
      </c>
      <c r="G1538" s="40"/>
      <c r="H1538" s="46"/>
    </row>
    <row r="1539" spans="1:8" s="2" customFormat="1" ht="16.8" customHeight="1">
      <c r="A1539" s="40"/>
      <c r="B1539" s="46"/>
      <c r="C1539" s="325" t="s">
        <v>2122</v>
      </c>
      <c r="D1539" s="40"/>
      <c r="E1539" s="40"/>
      <c r="F1539" s="40"/>
      <c r="G1539" s="40"/>
      <c r="H1539" s="46"/>
    </row>
    <row r="1540" spans="1:8" s="2" customFormat="1" ht="16.8" customHeight="1">
      <c r="A1540" s="40"/>
      <c r="B1540" s="46"/>
      <c r="C1540" s="323" t="s">
        <v>937</v>
      </c>
      <c r="D1540" s="323" t="s">
        <v>938</v>
      </c>
      <c r="E1540" s="18" t="s">
        <v>249</v>
      </c>
      <c r="F1540" s="324">
        <v>1.8</v>
      </c>
      <c r="G1540" s="40"/>
      <c r="H1540" s="46"/>
    </row>
    <row r="1541" spans="1:8" s="2" customFormat="1" ht="12">
      <c r="A1541" s="40"/>
      <c r="B1541" s="46"/>
      <c r="C1541" s="323" t="s">
        <v>1014</v>
      </c>
      <c r="D1541" s="323" t="s">
        <v>1015</v>
      </c>
      <c r="E1541" s="18" t="s">
        <v>249</v>
      </c>
      <c r="F1541" s="324">
        <v>1.8</v>
      </c>
      <c r="G1541" s="40"/>
      <c r="H1541" s="46"/>
    </row>
    <row r="1542" spans="1:8" s="2" customFormat="1" ht="12">
      <c r="A1542" s="40"/>
      <c r="B1542" s="46"/>
      <c r="C1542" s="323" t="s">
        <v>1029</v>
      </c>
      <c r="D1542" s="323" t="s">
        <v>1030</v>
      </c>
      <c r="E1542" s="18" t="s">
        <v>249</v>
      </c>
      <c r="F1542" s="324">
        <v>1.8</v>
      </c>
      <c r="G1542" s="40"/>
      <c r="H1542" s="46"/>
    </row>
    <row r="1543" spans="1:8" s="2" customFormat="1" ht="16.8" customHeight="1">
      <c r="A1543" s="40"/>
      <c r="B1543" s="46"/>
      <c r="C1543" s="319" t="s">
        <v>1768</v>
      </c>
      <c r="D1543" s="320" t="s">
        <v>1</v>
      </c>
      <c r="E1543" s="321" t="s">
        <v>1</v>
      </c>
      <c r="F1543" s="322">
        <v>16.2</v>
      </c>
      <c r="G1543" s="40"/>
      <c r="H1543" s="46"/>
    </row>
    <row r="1544" spans="1:8" s="2" customFormat="1" ht="12">
      <c r="A1544" s="40"/>
      <c r="B1544" s="46"/>
      <c r="C1544" s="323" t="s">
        <v>1768</v>
      </c>
      <c r="D1544" s="323" t="s">
        <v>2008</v>
      </c>
      <c r="E1544" s="18" t="s">
        <v>1</v>
      </c>
      <c r="F1544" s="324">
        <v>16.2</v>
      </c>
      <c r="G1544" s="40"/>
      <c r="H1544" s="46"/>
    </row>
    <row r="1545" spans="1:8" s="2" customFormat="1" ht="16.8" customHeight="1">
      <c r="A1545" s="40"/>
      <c r="B1545" s="46"/>
      <c r="C1545" s="325" t="s">
        <v>2122</v>
      </c>
      <c r="D1545" s="40"/>
      <c r="E1545" s="40"/>
      <c r="F1545" s="40"/>
      <c r="G1545" s="40"/>
      <c r="H1545" s="46"/>
    </row>
    <row r="1546" spans="1:8" s="2" customFormat="1" ht="16.8" customHeight="1">
      <c r="A1546" s="40"/>
      <c r="B1546" s="46"/>
      <c r="C1546" s="323" t="s">
        <v>2005</v>
      </c>
      <c r="D1546" s="323" t="s">
        <v>2006</v>
      </c>
      <c r="E1546" s="18" t="s">
        <v>275</v>
      </c>
      <c r="F1546" s="324">
        <v>16.2</v>
      </c>
      <c r="G1546" s="40"/>
      <c r="H1546" s="46"/>
    </row>
    <row r="1547" spans="1:8" s="2" customFormat="1" ht="16.8" customHeight="1">
      <c r="A1547" s="40"/>
      <c r="B1547" s="46"/>
      <c r="C1547" s="323" t="s">
        <v>2009</v>
      </c>
      <c r="D1547" s="323" t="s">
        <v>2010</v>
      </c>
      <c r="E1547" s="18" t="s">
        <v>275</v>
      </c>
      <c r="F1547" s="324">
        <v>16.2</v>
      </c>
      <c r="G1547" s="40"/>
      <c r="H1547" s="46"/>
    </row>
    <row r="1548" spans="1:8" s="2" customFormat="1" ht="16.8" customHeight="1">
      <c r="A1548" s="40"/>
      <c r="B1548" s="46"/>
      <c r="C1548" s="319" t="s">
        <v>1567</v>
      </c>
      <c r="D1548" s="320" t="s">
        <v>1</v>
      </c>
      <c r="E1548" s="321" t="s">
        <v>1</v>
      </c>
      <c r="F1548" s="322">
        <v>25.785</v>
      </c>
      <c r="G1548" s="40"/>
      <c r="H1548" s="46"/>
    </row>
    <row r="1549" spans="1:8" s="2" customFormat="1" ht="16.8" customHeight="1">
      <c r="A1549" s="40"/>
      <c r="B1549" s="46"/>
      <c r="C1549" s="323" t="s">
        <v>1567</v>
      </c>
      <c r="D1549" s="323" t="s">
        <v>1785</v>
      </c>
      <c r="E1549" s="18" t="s">
        <v>1</v>
      </c>
      <c r="F1549" s="324">
        <v>25.785</v>
      </c>
      <c r="G1549" s="40"/>
      <c r="H1549" s="46"/>
    </row>
    <row r="1550" spans="1:8" s="2" customFormat="1" ht="16.8" customHeight="1">
      <c r="A1550" s="40"/>
      <c r="B1550" s="46"/>
      <c r="C1550" s="325" t="s">
        <v>2122</v>
      </c>
      <c r="D1550" s="40"/>
      <c r="E1550" s="40"/>
      <c r="F1550" s="40"/>
      <c r="G1550" s="40"/>
      <c r="H1550" s="46"/>
    </row>
    <row r="1551" spans="1:8" s="2" customFormat="1" ht="16.8" customHeight="1">
      <c r="A1551" s="40"/>
      <c r="B1551" s="46"/>
      <c r="C1551" s="323" t="s">
        <v>937</v>
      </c>
      <c r="D1551" s="323" t="s">
        <v>938</v>
      </c>
      <c r="E1551" s="18" t="s">
        <v>249</v>
      </c>
      <c r="F1551" s="324">
        <v>1.8</v>
      </c>
      <c r="G1551" s="40"/>
      <c r="H1551" s="46"/>
    </row>
    <row r="1552" spans="1:8" s="2" customFormat="1" ht="12">
      <c r="A1552" s="40"/>
      <c r="B1552" s="46"/>
      <c r="C1552" s="323" t="s">
        <v>1805</v>
      </c>
      <c r="D1552" s="323" t="s">
        <v>1806</v>
      </c>
      <c r="E1552" s="18" t="s">
        <v>303</v>
      </c>
      <c r="F1552" s="324">
        <v>179.882</v>
      </c>
      <c r="G1552" s="40"/>
      <c r="H1552" s="46"/>
    </row>
    <row r="1553" spans="1:8" s="2" customFormat="1" ht="16.8" customHeight="1">
      <c r="A1553" s="40"/>
      <c r="B1553" s="46"/>
      <c r="C1553" s="319" t="s">
        <v>1737</v>
      </c>
      <c r="D1553" s="320" t="s">
        <v>1</v>
      </c>
      <c r="E1553" s="321" t="s">
        <v>1</v>
      </c>
      <c r="F1553" s="322">
        <v>15.86</v>
      </c>
      <c r="G1553" s="40"/>
      <c r="H1553" s="46"/>
    </row>
    <row r="1554" spans="1:8" s="2" customFormat="1" ht="16.8" customHeight="1">
      <c r="A1554" s="40"/>
      <c r="B1554" s="46"/>
      <c r="C1554" s="323" t="s">
        <v>1737</v>
      </c>
      <c r="D1554" s="323" t="s">
        <v>1784</v>
      </c>
      <c r="E1554" s="18" t="s">
        <v>1</v>
      </c>
      <c r="F1554" s="324">
        <v>15.86</v>
      </c>
      <c r="G1554" s="40"/>
      <c r="H1554" s="46"/>
    </row>
    <row r="1555" spans="1:8" s="2" customFormat="1" ht="16.8" customHeight="1">
      <c r="A1555" s="40"/>
      <c r="B1555" s="46"/>
      <c r="C1555" s="325" t="s">
        <v>2122</v>
      </c>
      <c r="D1555" s="40"/>
      <c r="E1555" s="40"/>
      <c r="F1555" s="40"/>
      <c r="G1555" s="40"/>
      <c r="H1555" s="46"/>
    </row>
    <row r="1556" spans="1:8" s="2" customFormat="1" ht="16.8" customHeight="1">
      <c r="A1556" s="40"/>
      <c r="B1556" s="46"/>
      <c r="C1556" s="323" t="s">
        <v>937</v>
      </c>
      <c r="D1556" s="323" t="s">
        <v>938</v>
      </c>
      <c r="E1556" s="18" t="s">
        <v>249</v>
      </c>
      <c r="F1556" s="324">
        <v>1.8</v>
      </c>
      <c r="G1556" s="40"/>
      <c r="H1556" s="46"/>
    </row>
    <row r="1557" spans="1:8" s="2" customFormat="1" ht="12">
      <c r="A1557" s="40"/>
      <c r="B1557" s="46"/>
      <c r="C1557" s="323" t="s">
        <v>1805</v>
      </c>
      <c r="D1557" s="323" t="s">
        <v>1806</v>
      </c>
      <c r="E1557" s="18" t="s">
        <v>303</v>
      </c>
      <c r="F1557" s="324">
        <v>179.882</v>
      </c>
      <c r="G1557" s="40"/>
      <c r="H1557" s="46"/>
    </row>
    <row r="1558" spans="1:8" s="2" customFormat="1" ht="16.8" customHeight="1">
      <c r="A1558" s="40"/>
      <c r="B1558" s="46"/>
      <c r="C1558" s="319" t="s">
        <v>1783</v>
      </c>
      <c r="D1558" s="320" t="s">
        <v>1</v>
      </c>
      <c r="E1558" s="321" t="s">
        <v>1</v>
      </c>
      <c r="F1558" s="322">
        <v>44.566</v>
      </c>
      <c r="G1558" s="40"/>
      <c r="H1558" s="46"/>
    </row>
    <row r="1559" spans="1:8" s="2" customFormat="1" ht="12">
      <c r="A1559" s="40"/>
      <c r="B1559" s="46"/>
      <c r="C1559" s="323" t="s">
        <v>1732</v>
      </c>
      <c r="D1559" s="323" t="s">
        <v>1782</v>
      </c>
      <c r="E1559" s="18" t="s">
        <v>1</v>
      </c>
      <c r="F1559" s="324">
        <v>44.566</v>
      </c>
      <c r="G1559" s="40"/>
      <c r="H1559" s="46"/>
    </row>
    <row r="1560" spans="1:8" s="2" customFormat="1" ht="16.8" customHeight="1">
      <c r="A1560" s="40"/>
      <c r="B1560" s="46"/>
      <c r="C1560" s="323" t="s">
        <v>1783</v>
      </c>
      <c r="D1560" s="323" t="s">
        <v>253</v>
      </c>
      <c r="E1560" s="18" t="s">
        <v>1</v>
      </c>
      <c r="F1560" s="324">
        <v>44.566</v>
      </c>
      <c r="G1560" s="40"/>
      <c r="H1560" s="46"/>
    </row>
    <row r="1561" spans="1:8" s="2" customFormat="1" ht="16.8" customHeight="1">
      <c r="A1561" s="40"/>
      <c r="B1561" s="46"/>
      <c r="C1561" s="319" t="s">
        <v>1781</v>
      </c>
      <c r="D1561" s="320" t="s">
        <v>1</v>
      </c>
      <c r="E1561" s="321" t="s">
        <v>1</v>
      </c>
      <c r="F1561" s="322">
        <v>37.449</v>
      </c>
      <c r="G1561" s="40"/>
      <c r="H1561" s="46"/>
    </row>
    <row r="1562" spans="1:8" s="2" customFormat="1" ht="16.8" customHeight="1">
      <c r="A1562" s="40"/>
      <c r="B1562" s="46"/>
      <c r="C1562" s="323" t="s">
        <v>1750</v>
      </c>
      <c r="D1562" s="323" t="s">
        <v>1779</v>
      </c>
      <c r="E1562" s="18" t="s">
        <v>1</v>
      </c>
      <c r="F1562" s="324">
        <v>35.478</v>
      </c>
      <c r="G1562" s="40"/>
      <c r="H1562" s="46"/>
    </row>
    <row r="1563" spans="1:8" s="2" customFormat="1" ht="16.8" customHeight="1">
      <c r="A1563" s="40"/>
      <c r="B1563" s="46"/>
      <c r="C1563" s="323" t="s">
        <v>1752</v>
      </c>
      <c r="D1563" s="323" t="s">
        <v>1780</v>
      </c>
      <c r="E1563" s="18" t="s">
        <v>1</v>
      </c>
      <c r="F1563" s="324">
        <v>1.971</v>
      </c>
      <c r="G1563" s="40"/>
      <c r="H1563" s="46"/>
    </row>
    <row r="1564" spans="1:8" s="2" customFormat="1" ht="16.8" customHeight="1">
      <c r="A1564" s="40"/>
      <c r="B1564" s="46"/>
      <c r="C1564" s="323" t="s">
        <v>1781</v>
      </c>
      <c r="D1564" s="323" t="s">
        <v>253</v>
      </c>
      <c r="E1564" s="18" t="s">
        <v>1</v>
      </c>
      <c r="F1564" s="324">
        <v>37.449</v>
      </c>
      <c r="G1564" s="40"/>
      <c r="H1564" s="46"/>
    </row>
    <row r="1565" spans="1:8" s="2" customFormat="1" ht="16.8" customHeight="1">
      <c r="A1565" s="40"/>
      <c r="B1565" s="46"/>
      <c r="C1565" s="319" t="s">
        <v>1752</v>
      </c>
      <c r="D1565" s="320" t="s">
        <v>1</v>
      </c>
      <c r="E1565" s="321" t="s">
        <v>1</v>
      </c>
      <c r="F1565" s="322">
        <v>1.971</v>
      </c>
      <c r="G1565" s="40"/>
      <c r="H1565" s="46"/>
    </row>
    <row r="1566" spans="1:8" s="2" customFormat="1" ht="16.8" customHeight="1">
      <c r="A1566" s="40"/>
      <c r="B1566" s="46"/>
      <c r="C1566" s="323" t="s">
        <v>1752</v>
      </c>
      <c r="D1566" s="323" t="s">
        <v>1780</v>
      </c>
      <c r="E1566" s="18" t="s">
        <v>1</v>
      </c>
      <c r="F1566" s="324">
        <v>1.971</v>
      </c>
      <c r="G1566" s="40"/>
      <c r="H1566" s="46"/>
    </row>
    <row r="1567" spans="1:8" s="2" customFormat="1" ht="16.8" customHeight="1">
      <c r="A1567" s="40"/>
      <c r="B1567" s="46"/>
      <c r="C1567" s="325" t="s">
        <v>2122</v>
      </c>
      <c r="D1567" s="40"/>
      <c r="E1567" s="40"/>
      <c r="F1567" s="40"/>
      <c r="G1567" s="40"/>
      <c r="H1567" s="46"/>
    </row>
    <row r="1568" spans="1:8" s="2" customFormat="1" ht="16.8" customHeight="1">
      <c r="A1568" s="40"/>
      <c r="B1568" s="46"/>
      <c r="C1568" s="323" t="s">
        <v>937</v>
      </c>
      <c r="D1568" s="323" t="s">
        <v>938</v>
      </c>
      <c r="E1568" s="18" t="s">
        <v>249</v>
      </c>
      <c r="F1568" s="324">
        <v>1.8</v>
      </c>
      <c r="G1568" s="40"/>
      <c r="H1568" s="46"/>
    </row>
    <row r="1569" spans="1:8" s="2" customFormat="1" ht="12">
      <c r="A1569" s="40"/>
      <c r="B1569" s="46"/>
      <c r="C1569" s="323" t="s">
        <v>1805</v>
      </c>
      <c r="D1569" s="323" t="s">
        <v>1806</v>
      </c>
      <c r="E1569" s="18" t="s">
        <v>303</v>
      </c>
      <c r="F1569" s="324">
        <v>179.882</v>
      </c>
      <c r="G1569" s="40"/>
      <c r="H1569" s="46"/>
    </row>
    <row r="1570" spans="1:8" s="2" customFormat="1" ht="16.8" customHeight="1">
      <c r="A1570" s="40"/>
      <c r="B1570" s="46"/>
      <c r="C1570" s="319" t="s">
        <v>1750</v>
      </c>
      <c r="D1570" s="320" t="s">
        <v>1</v>
      </c>
      <c r="E1570" s="321" t="s">
        <v>1</v>
      </c>
      <c r="F1570" s="322">
        <v>35.478</v>
      </c>
      <c r="G1570" s="40"/>
      <c r="H1570" s="46"/>
    </row>
    <row r="1571" spans="1:8" s="2" customFormat="1" ht="16.8" customHeight="1">
      <c r="A1571" s="40"/>
      <c r="B1571" s="46"/>
      <c r="C1571" s="323" t="s">
        <v>1750</v>
      </c>
      <c r="D1571" s="323" t="s">
        <v>1779</v>
      </c>
      <c r="E1571" s="18" t="s">
        <v>1</v>
      </c>
      <c r="F1571" s="324">
        <v>35.478</v>
      </c>
      <c r="G1571" s="40"/>
      <c r="H1571" s="46"/>
    </row>
    <row r="1572" spans="1:8" s="2" customFormat="1" ht="16.8" customHeight="1">
      <c r="A1572" s="40"/>
      <c r="B1572" s="46"/>
      <c r="C1572" s="325" t="s">
        <v>2122</v>
      </c>
      <c r="D1572" s="40"/>
      <c r="E1572" s="40"/>
      <c r="F1572" s="40"/>
      <c r="G1572" s="40"/>
      <c r="H1572" s="46"/>
    </row>
    <row r="1573" spans="1:8" s="2" customFormat="1" ht="16.8" customHeight="1">
      <c r="A1573" s="40"/>
      <c r="B1573" s="46"/>
      <c r="C1573" s="323" t="s">
        <v>937</v>
      </c>
      <c r="D1573" s="323" t="s">
        <v>938</v>
      </c>
      <c r="E1573" s="18" t="s">
        <v>249</v>
      </c>
      <c r="F1573" s="324">
        <v>1.8</v>
      </c>
      <c r="G1573" s="40"/>
      <c r="H1573" s="46"/>
    </row>
    <row r="1574" spans="1:8" s="2" customFormat="1" ht="12">
      <c r="A1574" s="40"/>
      <c r="B1574" s="46"/>
      <c r="C1574" s="323" t="s">
        <v>1805</v>
      </c>
      <c r="D1574" s="323" t="s">
        <v>1806</v>
      </c>
      <c r="E1574" s="18" t="s">
        <v>303</v>
      </c>
      <c r="F1574" s="324">
        <v>179.882</v>
      </c>
      <c r="G1574" s="40"/>
      <c r="H1574" s="46"/>
    </row>
    <row r="1575" spans="1:8" s="2" customFormat="1" ht="16.8" customHeight="1">
      <c r="A1575" s="40"/>
      <c r="B1575" s="46"/>
      <c r="C1575" s="319" t="s">
        <v>1594</v>
      </c>
      <c r="D1575" s="320" t="s">
        <v>1</v>
      </c>
      <c r="E1575" s="321" t="s">
        <v>1</v>
      </c>
      <c r="F1575" s="322">
        <v>447.55</v>
      </c>
      <c r="G1575" s="40"/>
      <c r="H1575" s="46"/>
    </row>
    <row r="1576" spans="1:8" s="2" customFormat="1" ht="16.8" customHeight="1">
      <c r="A1576" s="40"/>
      <c r="B1576" s="46"/>
      <c r="C1576" s="323" t="s">
        <v>1563</v>
      </c>
      <c r="D1576" s="323" t="s">
        <v>1777</v>
      </c>
      <c r="E1576" s="18" t="s">
        <v>1</v>
      </c>
      <c r="F1576" s="324">
        <v>447.55</v>
      </c>
      <c r="G1576" s="40"/>
      <c r="H1576" s="46"/>
    </row>
    <row r="1577" spans="1:8" s="2" customFormat="1" ht="16.8" customHeight="1">
      <c r="A1577" s="40"/>
      <c r="B1577" s="46"/>
      <c r="C1577" s="323" t="s">
        <v>1594</v>
      </c>
      <c r="D1577" s="323" t="s">
        <v>253</v>
      </c>
      <c r="E1577" s="18" t="s">
        <v>1</v>
      </c>
      <c r="F1577" s="324">
        <v>447.55</v>
      </c>
      <c r="G1577" s="40"/>
      <c r="H1577" s="46"/>
    </row>
    <row r="1578" spans="1:8" s="2" customFormat="1" ht="16.8" customHeight="1">
      <c r="A1578" s="40"/>
      <c r="B1578" s="46"/>
      <c r="C1578" s="325" t="s">
        <v>2122</v>
      </c>
      <c r="D1578" s="40"/>
      <c r="E1578" s="40"/>
      <c r="F1578" s="40"/>
      <c r="G1578" s="40"/>
      <c r="H1578" s="46"/>
    </row>
    <row r="1579" spans="1:8" s="2" customFormat="1" ht="16.8" customHeight="1">
      <c r="A1579" s="40"/>
      <c r="B1579" s="46"/>
      <c r="C1579" s="323" t="s">
        <v>937</v>
      </c>
      <c r="D1579" s="323" t="s">
        <v>938</v>
      </c>
      <c r="E1579" s="18" t="s">
        <v>249</v>
      </c>
      <c r="F1579" s="324">
        <v>1.8</v>
      </c>
      <c r="G1579" s="40"/>
      <c r="H1579" s="46"/>
    </row>
    <row r="1580" spans="1:8" s="2" customFormat="1" ht="16.8" customHeight="1">
      <c r="A1580" s="40"/>
      <c r="B1580" s="46"/>
      <c r="C1580" s="319" t="s">
        <v>1732</v>
      </c>
      <c r="D1580" s="320" t="s">
        <v>1</v>
      </c>
      <c r="E1580" s="321" t="s">
        <v>1</v>
      </c>
      <c r="F1580" s="322">
        <v>44.566</v>
      </c>
      <c r="G1580" s="40"/>
      <c r="H1580" s="46"/>
    </row>
    <row r="1581" spans="1:8" s="2" customFormat="1" ht="12">
      <c r="A1581" s="40"/>
      <c r="B1581" s="46"/>
      <c r="C1581" s="323" t="s">
        <v>1732</v>
      </c>
      <c r="D1581" s="323" t="s">
        <v>1782</v>
      </c>
      <c r="E1581" s="18" t="s">
        <v>1</v>
      </c>
      <c r="F1581" s="324">
        <v>44.566</v>
      </c>
      <c r="G1581" s="40"/>
      <c r="H1581" s="46"/>
    </row>
    <row r="1582" spans="1:8" s="2" customFormat="1" ht="16.8" customHeight="1">
      <c r="A1582" s="40"/>
      <c r="B1582" s="46"/>
      <c r="C1582" s="325" t="s">
        <v>2122</v>
      </c>
      <c r="D1582" s="40"/>
      <c r="E1582" s="40"/>
      <c r="F1582" s="40"/>
      <c r="G1582" s="40"/>
      <c r="H1582" s="46"/>
    </row>
    <row r="1583" spans="1:8" s="2" customFormat="1" ht="16.8" customHeight="1">
      <c r="A1583" s="40"/>
      <c r="B1583" s="46"/>
      <c r="C1583" s="323" t="s">
        <v>937</v>
      </c>
      <c r="D1583" s="323" t="s">
        <v>938</v>
      </c>
      <c r="E1583" s="18" t="s">
        <v>249</v>
      </c>
      <c r="F1583" s="324">
        <v>1.8</v>
      </c>
      <c r="G1583" s="40"/>
      <c r="H1583" s="46"/>
    </row>
    <row r="1584" spans="1:8" s="2" customFormat="1" ht="12">
      <c r="A1584" s="40"/>
      <c r="B1584" s="46"/>
      <c r="C1584" s="323" t="s">
        <v>1805</v>
      </c>
      <c r="D1584" s="323" t="s">
        <v>1806</v>
      </c>
      <c r="E1584" s="18" t="s">
        <v>303</v>
      </c>
      <c r="F1584" s="324">
        <v>179.882</v>
      </c>
      <c r="G1584" s="40"/>
      <c r="H1584" s="46"/>
    </row>
    <row r="1585" spans="1:8" s="2" customFormat="1" ht="16.8" customHeight="1">
      <c r="A1585" s="40"/>
      <c r="B1585" s="46"/>
      <c r="C1585" s="319" t="s">
        <v>1563</v>
      </c>
      <c r="D1585" s="320" t="s">
        <v>1</v>
      </c>
      <c r="E1585" s="321" t="s">
        <v>1</v>
      </c>
      <c r="F1585" s="322">
        <v>447.55</v>
      </c>
      <c r="G1585" s="40"/>
      <c r="H1585" s="46"/>
    </row>
    <row r="1586" spans="1:8" s="2" customFormat="1" ht="16.8" customHeight="1">
      <c r="A1586" s="40"/>
      <c r="B1586" s="46"/>
      <c r="C1586" s="323" t="s">
        <v>1563</v>
      </c>
      <c r="D1586" s="323" t="s">
        <v>1777</v>
      </c>
      <c r="E1586" s="18" t="s">
        <v>1</v>
      </c>
      <c r="F1586" s="324">
        <v>447.55</v>
      </c>
      <c r="G1586" s="40"/>
      <c r="H1586" s="46"/>
    </row>
    <row r="1587" spans="1:8" s="2" customFormat="1" ht="16.8" customHeight="1">
      <c r="A1587" s="40"/>
      <c r="B1587" s="46"/>
      <c r="C1587" s="325" t="s">
        <v>2122</v>
      </c>
      <c r="D1587" s="40"/>
      <c r="E1587" s="40"/>
      <c r="F1587" s="40"/>
      <c r="G1587" s="40"/>
      <c r="H1587" s="46"/>
    </row>
    <row r="1588" spans="1:8" s="2" customFormat="1" ht="16.8" customHeight="1">
      <c r="A1588" s="40"/>
      <c r="B1588" s="46"/>
      <c r="C1588" s="323" t="s">
        <v>937</v>
      </c>
      <c r="D1588" s="323" t="s">
        <v>938</v>
      </c>
      <c r="E1588" s="18" t="s">
        <v>249</v>
      </c>
      <c r="F1588" s="324">
        <v>1.8</v>
      </c>
      <c r="G1588" s="40"/>
      <c r="H1588" s="46"/>
    </row>
    <row r="1589" spans="1:8" s="2" customFormat="1" ht="12">
      <c r="A1589" s="40"/>
      <c r="B1589" s="46"/>
      <c r="C1589" s="323" t="s">
        <v>1805</v>
      </c>
      <c r="D1589" s="323" t="s">
        <v>1806</v>
      </c>
      <c r="E1589" s="18" t="s">
        <v>303</v>
      </c>
      <c r="F1589" s="324">
        <v>179.882</v>
      </c>
      <c r="G1589" s="40"/>
      <c r="H1589" s="46"/>
    </row>
    <row r="1590" spans="1:8" s="2" customFormat="1" ht="16.8" customHeight="1">
      <c r="A1590" s="40"/>
      <c r="B1590" s="46"/>
      <c r="C1590" s="319" t="s">
        <v>395</v>
      </c>
      <c r="D1590" s="320" t="s">
        <v>1</v>
      </c>
      <c r="E1590" s="321" t="s">
        <v>1</v>
      </c>
      <c r="F1590" s="322">
        <v>22.144</v>
      </c>
      <c r="G1590" s="40"/>
      <c r="H1590" s="46"/>
    </row>
    <row r="1591" spans="1:8" s="2" customFormat="1" ht="16.8" customHeight="1">
      <c r="A1591" s="40"/>
      <c r="B1591" s="46"/>
      <c r="C1591" s="323" t="s">
        <v>395</v>
      </c>
      <c r="D1591" s="323" t="s">
        <v>1832</v>
      </c>
      <c r="E1591" s="18" t="s">
        <v>1</v>
      </c>
      <c r="F1591" s="324">
        <v>22.144</v>
      </c>
      <c r="G1591" s="40"/>
      <c r="H1591" s="46"/>
    </row>
    <row r="1592" spans="1:8" s="2" customFormat="1" ht="16.8" customHeight="1">
      <c r="A1592" s="40"/>
      <c r="B1592" s="46"/>
      <c r="C1592" s="319" t="s">
        <v>156</v>
      </c>
      <c r="D1592" s="320" t="s">
        <v>1</v>
      </c>
      <c r="E1592" s="321" t="s">
        <v>1</v>
      </c>
      <c r="F1592" s="322">
        <v>1.9</v>
      </c>
      <c r="G1592" s="40"/>
      <c r="H1592" s="46"/>
    </row>
    <row r="1593" spans="1:8" s="2" customFormat="1" ht="16.8" customHeight="1">
      <c r="A1593" s="40"/>
      <c r="B1593" s="46"/>
      <c r="C1593" s="323" t="s">
        <v>156</v>
      </c>
      <c r="D1593" s="323" t="s">
        <v>1798</v>
      </c>
      <c r="E1593" s="18" t="s">
        <v>1</v>
      </c>
      <c r="F1593" s="324">
        <v>1.9</v>
      </c>
      <c r="G1593" s="40"/>
      <c r="H1593" s="46"/>
    </row>
    <row r="1594" spans="1:8" s="2" customFormat="1" ht="16.8" customHeight="1">
      <c r="A1594" s="40"/>
      <c r="B1594" s="46"/>
      <c r="C1594" s="325" t="s">
        <v>2122</v>
      </c>
      <c r="D1594" s="40"/>
      <c r="E1594" s="40"/>
      <c r="F1594" s="40"/>
      <c r="G1594" s="40"/>
      <c r="H1594" s="46"/>
    </row>
    <row r="1595" spans="1:8" s="2" customFormat="1" ht="16.8" customHeight="1">
      <c r="A1595" s="40"/>
      <c r="B1595" s="46"/>
      <c r="C1595" s="323" t="s">
        <v>965</v>
      </c>
      <c r="D1595" s="323" t="s">
        <v>966</v>
      </c>
      <c r="E1595" s="18" t="s">
        <v>275</v>
      </c>
      <c r="F1595" s="324">
        <v>1.9</v>
      </c>
      <c r="G1595" s="40"/>
      <c r="H1595" s="46"/>
    </row>
    <row r="1596" spans="1:8" s="2" customFormat="1" ht="16.8" customHeight="1">
      <c r="A1596" s="40"/>
      <c r="B1596" s="46"/>
      <c r="C1596" s="323" t="s">
        <v>1966</v>
      </c>
      <c r="D1596" s="323" t="s">
        <v>1967</v>
      </c>
      <c r="E1596" s="18" t="s">
        <v>275</v>
      </c>
      <c r="F1596" s="324">
        <v>1.9</v>
      </c>
      <c r="G1596" s="40"/>
      <c r="H1596" s="46"/>
    </row>
    <row r="1597" spans="1:8" s="2" customFormat="1" ht="16.8" customHeight="1">
      <c r="A1597" s="40"/>
      <c r="B1597" s="46"/>
      <c r="C1597" s="323" t="s">
        <v>740</v>
      </c>
      <c r="D1597" s="323" t="s">
        <v>741</v>
      </c>
      <c r="E1597" s="18" t="s">
        <v>275</v>
      </c>
      <c r="F1597" s="324">
        <v>1.9</v>
      </c>
      <c r="G1597" s="40"/>
      <c r="H1597" s="46"/>
    </row>
    <row r="1598" spans="1:8" s="2" customFormat="1" ht="16.8" customHeight="1">
      <c r="A1598" s="40"/>
      <c r="B1598" s="46"/>
      <c r="C1598" s="323" t="s">
        <v>754</v>
      </c>
      <c r="D1598" s="323" t="s">
        <v>755</v>
      </c>
      <c r="E1598" s="18" t="s">
        <v>275</v>
      </c>
      <c r="F1598" s="324">
        <v>1.9</v>
      </c>
      <c r="G1598" s="40"/>
      <c r="H1598" s="46"/>
    </row>
    <row r="1599" spans="1:8" s="2" customFormat="1" ht="16.8" customHeight="1">
      <c r="A1599" s="40"/>
      <c r="B1599" s="46"/>
      <c r="C1599" s="319" t="s">
        <v>179</v>
      </c>
      <c r="D1599" s="320" t="s">
        <v>1</v>
      </c>
      <c r="E1599" s="321" t="s">
        <v>1</v>
      </c>
      <c r="F1599" s="322">
        <v>107.155</v>
      </c>
      <c r="G1599" s="40"/>
      <c r="H1599" s="46"/>
    </row>
    <row r="1600" spans="1:8" s="2" customFormat="1" ht="16.8" customHeight="1">
      <c r="A1600" s="40"/>
      <c r="B1600" s="46"/>
      <c r="C1600" s="323" t="s">
        <v>179</v>
      </c>
      <c r="D1600" s="323" t="s">
        <v>1826</v>
      </c>
      <c r="E1600" s="18" t="s">
        <v>1</v>
      </c>
      <c r="F1600" s="324">
        <v>107.155</v>
      </c>
      <c r="G1600" s="40"/>
      <c r="H1600" s="46"/>
    </row>
    <row r="1601" spans="1:8" s="2" customFormat="1" ht="16.8" customHeight="1">
      <c r="A1601" s="40"/>
      <c r="B1601" s="46"/>
      <c r="C1601" s="325" t="s">
        <v>2122</v>
      </c>
      <c r="D1601" s="40"/>
      <c r="E1601" s="40"/>
      <c r="F1601" s="40"/>
      <c r="G1601" s="40"/>
      <c r="H1601" s="46"/>
    </row>
    <row r="1602" spans="1:8" s="2" customFormat="1" ht="16.8" customHeight="1">
      <c r="A1602" s="40"/>
      <c r="B1602" s="46"/>
      <c r="C1602" s="323" t="s">
        <v>381</v>
      </c>
      <c r="D1602" s="323" t="s">
        <v>382</v>
      </c>
      <c r="E1602" s="18" t="s">
        <v>303</v>
      </c>
      <c r="F1602" s="324">
        <v>107.155</v>
      </c>
      <c r="G1602" s="40"/>
      <c r="H1602" s="46"/>
    </row>
    <row r="1603" spans="1:8" s="2" customFormat="1" ht="16.8" customHeight="1">
      <c r="A1603" s="40"/>
      <c r="B1603" s="46"/>
      <c r="C1603" s="323" t="s">
        <v>386</v>
      </c>
      <c r="D1603" s="323" t="s">
        <v>387</v>
      </c>
      <c r="E1603" s="18" t="s">
        <v>363</v>
      </c>
      <c r="F1603" s="324">
        <v>214.31</v>
      </c>
      <c r="G1603" s="40"/>
      <c r="H1603" s="46"/>
    </row>
    <row r="1604" spans="1:8" s="2" customFormat="1" ht="16.8" customHeight="1">
      <c r="A1604" s="40"/>
      <c r="B1604" s="46"/>
      <c r="C1604" s="319" t="s">
        <v>935</v>
      </c>
      <c r="D1604" s="320" t="s">
        <v>1</v>
      </c>
      <c r="E1604" s="321" t="s">
        <v>1</v>
      </c>
      <c r="F1604" s="322">
        <v>0.9</v>
      </c>
      <c r="G1604" s="40"/>
      <c r="H1604" s="46"/>
    </row>
    <row r="1605" spans="1:8" s="2" customFormat="1" ht="16.8" customHeight="1">
      <c r="A1605" s="40"/>
      <c r="B1605" s="46"/>
      <c r="C1605" s="323" t="s">
        <v>935</v>
      </c>
      <c r="D1605" s="323" t="s">
        <v>1793</v>
      </c>
      <c r="E1605" s="18" t="s">
        <v>1</v>
      </c>
      <c r="F1605" s="324">
        <v>0.9</v>
      </c>
      <c r="G1605" s="40"/>
      <c r="H1605" s="46"/>
    </row>
    <row r="1606" spans="1:8" s="2" customFormat="1" ht="16.8" customHeight="1">
      <c r="A1606" s="40"/>
      <c r="B1606" s="46"/>
      <c r="C1606" s="325" t="s">
        <v>2122</v>
      </c>
      <c r="D1606" s="40"/>
      <c r="E1606" s="40"/>
      <c r="F1606" s="40"/>
      <c r="G1606" s="40"/>
      <c r="H1606" s="46"/>
    </row>
    <row r="1607" spans="1:8" s="2" customFormat="1" ht="16.8" customHeight="1">
      <c r="A1607" s="40"/>
      <c r="B1607" s="46"/>
      <c r="C1607" s="323" t="s">
        <v>955</v>
      </c>
      <c r="D1607" s="323" t="s">
        <v>956</v>
      </c>
      <c r="E1607" s="18" t="s">
        <v>249</v>
      </c>
      <c r="F1607" s="324">
        <v>0.9</v>
      </c>
      <c r="G1607" s="40"/>
      <c r="H1607" s="46"/>
    </row>
    <row r="1608" spans="1:8" s="2" customFormat="1" ht="16.8" customHeight="1">
      <c r="A1608" s="40"/>
      <c r="B1608" s="46"/>
      <c r="C1608" s="323" t="s">
        <v>852</v>
      </c>
      <c r="D1608" s="323" t="s">
        <v>362</v>
      </c>
      <c r="E1608" s="18" t="s">
        <v>363</v>
      </c>
      <c r="F1608" s="324">
        <v>187.027</v>
      </c>
      <c r="G1608" s="40"/>
      <c r="H1608" s="46"/>
    </row>
    <row r="1609" spans="1:8" s="2" customFormat="1" ht="16.8" customHeight="1">
      <c r="A1609" s="40"/>
      <c r="B1609" s="46"/>
      <c r="C1609" s="319" t="s">
        <v>150</v>
      </c>
      <c r="D1609" s="320" t="s">
        <v>1</v>
      </c>
      <c r="E1609" s="321" t="s">
        <v>1</v>
      </c>
      <c r="F1609" s="322">
        <v>249.021</v>
      </c>
      <c r="G1609" s="40"/>
      <c r="H1609" s="46"/>
    </row>
    <row r="1610" spans="1:8" s="2" customFormat="1" ht="16.8" customHeight="1">
      <c r="A1610" s="40"/>
      <c r="B1610" s="46"/>
      <c r="C1610" s="323" t="s">
        <v>150</v>
      </c>
      <c r="D1610" s="323" t="s">
        <v>1791</v>
      </c>
      <c r="E1610" s="18" t="s">
        <v>1</v>
      </c>
      <c r="F1610" s="324">
        <v>249.021</v>
      </c>
      <c r="G1610" s="40"/>
      <c r="H1610" s="46"/>
    </row>
    <row r="1611" spans="1:8" s="2" customFormat="1" ht="16.8" customHeight="1">
      <c r="A1611" s="40"/>
      <c r="B1611" s="46"/>
      <c r="C1611" s="325" t="s">
        <v>2122</v>
      </c>
      <c r="D1611" s="40"/>
      <c r="E1611" s="40"/>
      <c r="F1611" s="40"/>
      <c r="G1611" s="40"/>
      <c r="H1611" s="46"/>
    </row>
    <row r="1612" spans="1:8" s="2" customFormat="1" ht="16.8" customHeight="1">
      <c r="A1612" s="40"/>
      <c r="B1612" s="46"/>
      <c r="C1612" s="323" t="s">
        <v>1788</v>
      </c>
      <c r="D1612" s="323" t="s">
        <v>1789</v>
      </c>
      <c r="E1612" s="18" t="s">
        <v>249</v>
      </c>
      <c r="F1612" s="324">
        <v>249.021</v>
      </c>
      <c r="G1612" s="40"/>
      <c r="H1612" s="46"/>
    </row>
    <row r="1613" spans="1:8" s="2" customFormat="1" ht="16.8" customHeight="1">
      <c r="A1613" s="40"/>
      <c r="B1613" s="46"/>
      <c r="C1613" s="323" t="s">
        <v>960</v>
      </c>
      <c r="D1613" s="323" t="s">
        <v>961</v>
      </c>
      <c r="E1613" s="18" t="s">
        <v>249</v>
      </c>
      <c r="F1613" s="324">
        <v>249.021</v>
      </c>
      <c r="G1613" s="40"/>
      <c r="H1613" s="46"/>
    </row>
    <row r="1614" spans="1:8" s="2" customFormat="1" ht="16.8" customHeight="1">
      <c r="A1614" s="40"/>
      <c r="B1614" s="46"/>
      <c r="C1614" s="323" t="s">
        <v>414</v>
      </c>
      <c r="D1614" s="323" t="s">
        <v>415</v>
      </c>
      <c r="E1614" s="18" t="s">
        <v>249</v>
      </c>
      <c r="F1614" s="324">
        <v>249.021</v>
      </c>
      <c r="G1614" s="40"/>
      <c r="H1614" s="46"/>
    </row>
    <row r="1615" spans="1:8" s="2" customFormat="1" ht="16.8" customHeight="1">
      <c r="A1615" s="40"/>
      <c r="B1615" s="46"/>
      <c r="C1615" s="323" t="s">
        <v>420</v>
      </c>
      <c r="D1615" s="323" t="s">
        <v>421</v>
      </c>
      <c r="E1615" s="18" t="s">
        <v>249</v>
      </c>
      <c r="F1615" s="324">
        <v>498.042</v>
      </c>
      <c r="G1615" s="40"/>
      <c r="H1615" s="46"/>
    </row>
    <row r="1616" spans="1:8" s="2" customFormat="1" ht="16.8" customHeight="1">
      <c r="A1616" s="40"/>
      <c r="B1616" s="46"/>
      <c r="C1616" s="323" t="s">
        <v>852</v>
      </c>
      <c r="D1616" s="323" t="s">
        <v>362</v>
      </c>
      <c r="E1616" s="18" t="s">
        <v>363</v>
      </c>
      <c r="F1616" s="324">
        <v>187.027</v>
      </c>
      <c r="G1616" s="40"/>
      <c r="H1616" s="46"/>
    </row>
    <row r="1617" spans="1:8" s="2" customFormat="1" ht="16.8" customHeight="1">
      <c r="A1617" s="40"/>
      <c r="B1617" s="46"/>
      <c r="C1617" s="319" t="s">
        <v>1735</v>
      </c>
      <c r="D1617" s="320" t="s">
        <v>1</v>
      </c>
      <c r="E1617" s="321" t="s">
        <v>1</v>
      </c>
      <c r="F1617" s="322">
        <v>28.48</v>
      </c>
      <c r="G1617" s="40"/>
      <c r="H1617" s="46"/>
    </row>
    <row r="1618" spans="1:8" s="2" customFormat="1" ht="16.8" customHeight="1">
      <c r="A1618" s="40"/>
      <c r="B1618" s="46"/>
      <c r="C1618" s="323" t="s">
        <v>1735</v>
      </c>
      <c r="D1618" s="323" t="s">
        <v>1786</v>
      </c>
      <c r="E1618" s="18" t="s">
        <v>1</v>
      </c>
      <c r="F1618" s="324">
        <v>28.48</v>
      </c>
      <c r="G1618" s="40"/>
      <c r="H1618" s="46"/>
    </row>
    <row r="1619" spans="1:8" s="2" customFormat="1" ht="16.8" customHeight="1">
      <c r="A1619" s="40"/>
      <c r="B1619" s="46"/>
      <c r="C1619" s="325" t="s">
        <v>2122</v>
      </c>
      <c r="D1619" s="40"/>
      <c r="E1619" s="40"/>
      <c r="F1619" s="40"/>
      <c r="G1619" s="40"/>
      <c r="H1619" s="46"/>
    </row>
    <row r="1620" spans="1:8" s="2" customFormat="1" ht="16.8" customHeight="1">
      <c r="A1620" s="40"/>
      <c r="B1620" s="46"/>
      <c r="C1620" s="323" t="s">
        <v>937</v>
      </c>
      <c r="D1620" s="323" t="s">
        <v>938</v>
      </c>
      <c r="E1620" s="18" t="s">
        <v>249</v>
      </c>
      <c r="F1620" s="324">
        <v>1.8</v>
      </c>
      <c r="G1620" s="40"/>
      <c r="H1620" s="46"/>
    </row>
    <row r="1621" spans="1:8" s="2" customFormat="1" ht="16.8" customHeight="1">
      <c r="A1621" s="40"/>
      <c r="B1621" s="46"/>
      <c r="C1621" s="323" t="s">
        <v>1788</v>
      </c>
      <c r="D1621" s="323" t="s">
        <v>1789</v>
      </c>
      <c r="E1621" s="18" t="s">
        <v>249</v>
      </c>
      <c r="F1621" s="324">
        <v>249.021</v>
      </c>
      <c r="G1621" s="40"/>
      <c r="H1621" s="46"/>
    </row>
    <row r="1622" spans="1:8" s="2" customFormat="1" ht="16.8" customHeight="1">
      <c r="A1622" s="40"/>
      <c r="B1622" s="46"/>
      <c r="C1622" s="319" t="s">
        <v>152</v>
      </c>
      <c r="D1622" s="320" t="s">
        <v>1</v>
      </c>
      <c r="E1622" s="321" t="s">
        <v>1</v>
      </c>
      <c r="F1622" s="322">
        <v>249.021</v>
      </c>
      <c r="G1622" s="40"/>
      <c r="H1622" s="46"/>
    </row>
    <row r="1623" spans="1:8" s="2" customFormat="1" ht="16.8" customHeight="1">
      <c r="A1623" s="40"/>
      <c r="B1623" s="46"/>
      <c r="C1623" s="323" t="s">
        <v>152</v>
      </c>
      <c r="D1623" s="323" t="s">
        <v>150</v>
      </c>
      <c r="E1623" s="18" t="s">
        <v>1</v>
      </c>
      <c r="F1623" s="324">
        <v>249.021</v>
      </c>
      <c r="G1623" s="40"/>
      <c r="H1623" s="46"/>
    </row>
    <row r="1624" spans="1:8" s="2" customFormat="1" ht="16.8" customHeight="1">
      <c r="A1624" s="40"/>
      <c r="B1624" s="46"/>
      <c r="C1624" s="325" t="s">
        <v>2122</v>
      </c>
      <c r="D1624" s="40"/>
      <c r="E1624" s="40"/>
      <c r="F1624" s="40"/>
      <c r="G1624" s="40"/>
      <c r="H1624" s="46"/>
    </row>
    <row r="1625" spans="1:8" s="2" customFormat="1" ht="16.8" customHeight="1">
      <c r="A1625" s="40"/>
      <c r="B1625" s="46"/>
      <c r="C1625" s="323" t="s">
        <v>960</v>
      </c>
      <c r="D1625" s="323" t="s">
        <v>961</v>
      </c>
      <c r="E1625" s="18" t="s">
        <v>249</v>
      </c>
      <c r="F1625" s="324">
        <v>249.021</v>
      </c>
      <c r="G1625" s="40"/>
      <c r="H1625" s="46"/>
    </row>
    <row r="1626" spans="1:8" s="2" customFormat="1" ht="12">
      <c r="A1626" s="40"/>
      <c r="B1626" s="46"/>
      <c r="C1626" s="323" t="s">
        <v>269</v>
      </c>
      <c r="D1626" s="323" t="s">
        <v>270</v>
      </c>
      <c r="E1626" s="18" t="s">
        <v>249</v>
      </c>
      <c r="F1626" s="324">
        <v>258.979</v>
      </c>
      <c r="G1626" s="40"/>
      <c r="H1626" s="46"/>
    </row>
    <row r="1627" spans="1:8" s="2" customFormat="1" ht="16.8" customHeight="1">
      <c r="A1627" s="40"/>
      <c r="B1627" s="46"/>
      <c r="C1627" s="323" t="s">
        <v>426</v>
      </c>
      <c r="D1627" s="323" t="s">
        <v>427</v>
      </c>
      <c r="E1627" s="18" t="s">
        <v>249</v>
      </c>
      <c r="F1627" s="324">
        <v>249.021</v>
      </c>
      <c r="G1627" s="40"/>
      <c r="H1627" s="46"/>
    </row>
    <row r="1628" spans="1:8" s="2" customFormat="1" ht="16.8" customHeight="1">
      <c r="A1628" s="40"/>
      <c r="B1628" s="46"/>
      <c r="C1628" s="323" t="s">
        <v>431</v>
      </c>
      <c r="D1628" s="323" t="s">
        <v>432</v>
      </c>
      <c r="E1628" s="18" t="s">
        <v>249</v>
      </c>
      <c r="F1628" s="324">
        <v>249.021</v>
      </c>
      <c r="G1628" s="40"/>
      <c r="H1628" s="46"/>
    </row>
    <row r="1629" spans="1:8" s="2" customFormat="1" ht="16.8" customHeight="1">
      <c r="A1629" s="40"/>
      <c r="B1629" s="46"/>
      <c r="C1629" s="323" t="s">
        <v>436</v>
      </c>
      <c r="D1629" s="323" t="s">
        <v>437</v>
      </c>
      <c r="E1629" s="18" t="s">
        <v>249</v>
      </c>
      <c r="F1629" s="324">
        <v>249.021</v>
      </c>
      <c r="G1629" s="40"/>
      <c r="H1629" s="46"/>
    </row>
    <row r="1630" spans="1:8" s="2" customFormat="1" ht="16.8" customHeight="1">
      <c r="A1630" s="40"/>
      <c r="B1630" s="46"/>
      <c r="C1630" s="323" t="s">
        <v>441</v>
      </c>
      <c r="D1630" s="323" t="s">
        <v>442</v>
      </c>
      <c r="E1630" s="18" t="s">
        <v>249</v>
      </c>
      <c r="F1630" s="324">
        <v>508</v>
      </c>
      <c r="G1630" s="40"/>
      <c r="H1630" s="46"/>
    </row>
    <row r="1631" spans="1:8" s="2" customFormat="1" ht="12">
      <c r="A1631" s="40"/>
      <c r="B1631" s="46"/>
      <c r="C1631" s="323" t="s">
        <v>847</v>
      </c>
      <c r="D1631" s="323" t="s">
        <v>848</v>
      </c>
      <c r="E1631" s="18" t="s">
        <v>363</v>
      </c>
      <c r="F1631" s="324">
        <v>141.842</v>
      </c>
      <c r="G1631" s="40"/>
      <c r="H1631" s="46"/>
    </row>
    <row r="1632" spans="1:8" s="2" customFormat="1" ht="16.8" customHeight="1">
      <c r="A1632" s="40"/>
      <c r="B1632" s="46"/>
      <c r="C1632" s="319" t="s">
        <v>154</v>
      </c>
      <c r="D1632" s="320" t="s">
        <v>1</v>
      </c>
      <c r="E1632" s="321" t="s">
        <v>1</v>
      </c>
      <c r="F1632" s="322">
        <v>258.979</v>
      </c>
      <c r="G1632" s="40"/>
      <c r="H1632" s="46"/>
    </row>
    <row r="1633" spans="1:8" s="2" customFormat="1" ht="16.8" customHeight="1">
      <c r="A1633" s="40"/>
      <c r="B1633" s="46"/>
      <c r="C1633" s="323" t="s">
        <v>154</v>
      </c>
      <c r="D1633" s="323" t="s">
        <v>1796</v>
      </c>
      <c r="E1633" s="18" t="s">
        <v>1</v>
      </c>
      <c r="F1633" s="324">
        <v>258.979</v>
      </c>
      <c r="G1633" s="40"/>
      <c r="H1633" s="46"/>
    </row>
    <row r="1634" spans="1:8" s="2" customFormat="1" ht="16.8" customHeight="1">
      <c r="A1634" s="40"/>
      <c r="B1634" s="46"/>
      <c r="C1634" s="325" t="s">
        <v>2122</v>
      </c>
      <c r="D1634" s="40"/>
      <c r="E1634" s="40"/>
      <c r="F1634" s="40"/>
      <c r="G1634" s="40"/>
      <c r="H1634" s="46"/>
    </row>
    <row r="1635" spans="1:8" s="2" customFormat="1" ht="12">
      <c r="A1635" s="40"/>
      <c r="B1635" s="46"/>
      <c r="C1635" s="323" t="s">
        <v>269</v>
      </c>
      <c r="D1635" s="323" t="s">
        <v>270</v>
      </c>
      <c r="E1635" s="18" t="s">
        <v>249</v>
      </c>
      <c r="F1635" s="324">
        <v>258.979</v>
      </c>
      <c r="G1635" s="40"/>
      <c r="H1635" s="46"/>
    </row>
    <row r="1636" spans="1:8" s="2" customFormat="1" ht="16.8" customHeight="1">
      <c r="A1636" s="40"/>
      <c r="B1636" s="46"/>
      <c r="C1636" s="323" t="s">
        <v>441</v>
      </c>
      <c r="D1636" s="323" t="s">
        <v>442</v>
      </c>
      <c r="E1636" s="18" t="s">
        <v>249</v>
      </c>
      <c r="F1636" s="324">
        <v>508</v>
      </c>
      <c r="G1636" s="40"/>
      <c r="H1636" s="46"/>
    </row>
    <row r="1637" spans="1:8" s="2" customFormat="1" ht="12">
      <c r="A1637" s="40"/>
      <c r="B1637" s="46"/>
      <c r="C1637" s="323" t="s">
        <v>847</v>
      </c>
      <c r="D1637" s="323" t="s">
        <v>848</v>
      </c>
      <c r="E1637" s="18" t="s">
        <v>363</v>
      </c>
      <c r="F1637" s="324">
        <v>141.842</v>
      </c>
      <c r="G1637" s="40"/>
      <c r="H1637" s="46"/>
    </row>
    <row r="1638" spans="1:8" s="2" customFormat="1" ht="16.8" customHeight="1">
      <c r="A1638" s="40"/>
      <c r="B1638" s="46"/>
      <c r="C1638" s="319" t="s">
        <v>176</v>
      </c>
      <c r="D1638" s="320" t="s">
        <v>1</v>
      </c>
      <c r="E1638" s="321" t="s">
        <v>1</v>
      </c>
      <c r="F1638" s="322">
        <v>359.764</v>
      </c>
      <c r="G1638" s="40"/>
      <c r="H1638" s="46"/>
    </row>
    <row r="1639" spans="1:8" s="2" customFormat="1" ht="16.8" customHeight="1">
      <c r="A1639" s="40"/>
      <c r="B1639" s="46"/>
      <c r="C1639" s="323" t="s">
        <v>176</v>
      </c>
      <c r="D1639" s="323" t="s">
        <v>365</v>
      </c>
      <c r="E1639" s="18" t="s">
        <v>1</v>
      </c>
      <c r="F1639" s="324">
        <v>359.764</v>
      </c>
      <c r="G1639" s="40"/>
      <c r="H1639" s="46"/>
    </row>
    <row r="1640" spans="1:8" s="2" customFormat="1" ht="16.8" customHeight="1">
      <c r="A1640" s="40"/>
      <c r="B1640" s="46"/>
      <c r="C1640" s="325" t="s">
        <v>2122</v>
      </c>
      <c r="D1640" s="40"/>
      <c r="E1640" s="40"/>
      <c r="F1640" s="40"/>
      <c r="G1640" s="40"/>
      <c r="H1640" s="46"/>
    </row>
    <row r="1641" spans="1:8" s="2" customFormat="1" ht="16.8" customHeight="1">
      <c r="A1641" s="40"/>
      <c r="B1641" s="46"/>
      <c r="C1641" s="323" t="s">
        <v>361</v>
      </c>
      <c r="D1641" s="323" t="s">
        <v>362</v>
      </c>
      <c r="E1641" s="18" t="s">
        <v>363</v>
      </c>
      <c r="F1641" s="324">
        <v>719.528</v>
      </c>
      <c r="G1641" s="40"/>
      <c r="H1641" s="46"/>
    </row>
    <row r="1642" spans="1:8" s="2" customFormat="1" ht="16.8" customHeight="1">
      <c r="A1642" s="40"/>
      <c r="B1642" s="46"/>
      <c r="C1642" s="319" t="s">
        <v>174</v>
      </c>
      <c r="D1642" s="320" t="s">
        <v>1</v>
      </c>
      <c r="E1642" s="321" t="s">
        <v>1</v>
      </c>
      <c r="F1642" s="322">
        <v>179.882</v>
      </c>
      <c r="G1642" s="40"/>
      <c r="H1642" s="46"/>
    </row>
    <row r="1643" spans="1:8" s="2" customFormat="1" ht="16.8" customHeight="1">
      <c r="A1643" s="40"/>
      <c r="B1643" s="46"/>
      <c r="C1643" s="323" t="s">
        <v>174</v>
      </c>
      <c r="D1643" s="323" t="s">
        <v>345</v>
      </c>
      <c r="E1643" s="18" t="s">
        <v>1</v>
      </c>
      <c r="F1643" s="324">
        <v>179.882</v>
      </c>
      <c r="G1643" s="40"/>
      <c r="H1643" s="46"/>
    </row>
    <row r="1644" spans="1:8" s="2" customFormat="1" ht="16.8" customHeight="1">
      <c r="A1644" s="40"/>
      <c r="B1644" s="46"/>
      <c r="C1644" s="325" t="s">
        <v>2122</v>
      </c>
      <c r="D1644" s="40"/>
      <c r="E1644" s="40"/>
      <c r="F1644" s="40"/>
      <c r="G1644" s="40"/>
      <c r="H1644" s="46"/>
    </row>
    <row r="1645" spans="1:8" s="2" customFormat="1" ht="12">
      <c r="A1645" s="40"/>
      <c r="B1645" s="46"/>
      <c r="C1645" s="323" t="s">
        <v>338</v>
      </c>
      <c r="D1645" s="323" t="s">
        <v>339</v>
      </c>
      <c r="E1645" s="18" t="s">
        <v>303</v>
      </c>
      <c r="F1645" s="324">
        <v>179.882</v>
      </c>
      <c r="G1645" s="40"/>
      <c r="H1645" s="46"/>
    </row>
    <row r="1646" spans="1:8" s="2" customFormat="1" ht="12">
      <c r="A1646" s="40"/>
      <c r="B1646" s="46"/>
      <c r="C1646" s="323" t="s">
        <v>346</v>
      </c>
      <c r="D1646" s="323" t="s">
        <v>347</v>
      </c>
      <c r="E1646" s="18" t="s">
        <v>303</v>
      </c>
      <c r="F1646" s="324">
        <v>3957.404</v>
      </c>
      <c r="G1646" s="40"/>
      <c r="H1646" s="46"/>
    </row>
    <row r="1647" spans="1:8" s="2" customFormat="1" ht="16.8" customHeight="1">
      <c r="A1647" s="40"/>
      <c r="B1647" s="46"/>
      <c r="C1647" s="323" t="s">
        <v>361</v>
      </c>
      <c r="D1647" s="323" t="s">
        <v>362</v>
      </c>
      <c r="E1647" s="18" t="s">
        <v>363</v>
      </c>
      <c r="F1647" s="324">
        <v>719.528</v>
      </c>
      <c r="G1647" s="40"/>
      <c r="H1647" s="46"/>
    </row>
    <row r="1648" spans="1:8" s="2" customFormat="1" ht="16.8" customHeight="1">
      <c r="A1648" s="40"/>
      <c r="B1648" s="46"/>
      <c r="C1648" s="319" t="s">
        <v>175</v>
      </c>
      <c r="D1648" s="320" t="s">
        <v>1</v>
      </c>
      <c r="E1648" s="321" t="s">
        <v>1</v>
      </c>
      <c r="F1648" s="322">
        <v>179.882</v>
      </c>
      <c r="G1648" s="40"/>
      <c r="H1648" s="46"/>
    </row>
    <row r="1649" spans="1:8" s="2" customFormat="1" ht="16.8" customHeight="1">
      <c r="A1649" s="40"/>
      <c r="B1649" s="46"/>
      <c r="C1649" s="323" t="s">
        <v>1</v>
      </c>
      <c r="D1649" s="323" t="s">
        <v>341</v>
      </c>
      <c r="E1649" s="18" t="s">
        <v>1</v>
      </c>
      <c r="F1649" s="324">
        <v>0</v>
      </c>
      <c r="G1649" s="40"/>
      <c r="H1649" s="46"/>
    </row>
    <row r="1650" spans="1:8" s="2" customFormat="1" ht="16.8" customHeight="1">
      <c r="A1650" s="40"/>
      <c r="B1650" s="46"/>
      <c r="C1650" s="323" t="s">
        <v>175</v>
      </c>
      <c r="D1650" s="323" t="s">
        <v>355</v>
      </c>
      <c r="E1650" s="18" t="s">
        <v>1</v>
      </c>
      <c r="F1650" s="324">
        <v>179.882</v>
      </c>
      <c r="G1650" s="40"/>
      <c r="H1650" s="46"/>
    </row>
    <row r="1651" spans="1:8" s="2" customFormat="1" ht="16.8" customHeight="1">
      <c r="A1651" s="40"/>
      <c r="B1651" s="46"/>
      <c r="C1651" s="325" t="s">
        <v>2122</v>
      </c>
      <c r="D1651" s="40"/>
      <c r="E1651" s="40"/>
      <c r="F1651" s="40"/>
      <c r="G1651" s="40"/>
      <c r="H1651" s="46"/>
    </row>
    <row r="1652" spans="1:8" s="2" customFormat="1" ht="12">
      <c r="A1652" s="40"/>
      <c r="B1652" s="46"/>
      <c r="C1652" s="323" t="s">
        <v>352</v>
      </c>
      <c r="D1652" s="323" t="s">
        <v>353</v>
      </c>
      <c r="E1652" s="18" t="s">
        <v>303</v>
      </c>
      <c r="F1652" s="324">
        <v>179.882</v>
      </c>
      <c r="G1652" s="40"/>
      <c r="H1652" s="46"/>
    </row>
    <row r="1653" spans="1:8" s="2" customFormat="1" ht="12">
      <c r="A1653" s="40"/>
      <c r="B1653" s="46"/>
      <c r="C1653" s="323" t="s">
        <v>357</v>
      </c>
      <c r="D1653" s="323" t="s">
        <v>358</v>
      </c>
      <c r="E1653" s="18" t="s">
        <v>303</v>
      </c>
      <c r="F1653" s="324">
        <v>3957.404</v>
      </c>
      <c r="G1653" s="40"/>
      <c r="H1653" s="46"/>
    </row>
    <row r="1654" spans="1:8" s="2" customFormat="1" ht="16.8" customHeight="1">
      <c r="A1654" s="40"/>
      <c r="B1654" s="46"/>
      <c r="C1654" s="323" t="s">
        <v>361</v>
      </c>
      <c r="D1654" s="323" t="s">
        <v>362</v>
      </c>
      <c r="E1654" s="18" t="s">
        <v>363</v>
      </c>
      <c r="F1654" s="324">
        <v>719.528</v>
      </c>
      <c r="G1654" s="40"/>
      <c r="H1654" s="46"/>
    </row>
    <row r="1655" spans="1:8" s="2" customFormat="1" ht="16.8" customHeight="1">
      <c r="A1655" s="40"/>
      <c r="B1655" s="46"/>
      <c r="C1655" s="319" t="s">
        <v>169</v>
      </c>
      <c r="D1655" s="320" t="s">
        <v>1</v>
      </c>
      <c r="E1655" s="321" t="s">
        <v>1</v>
      </c>
      <c r="F1655" s="322">
        <v>935.612</v>
      </c>
      <c r="G1655" s="40"/>
      <c r="H1655" s="46"/>
    </row>
    <row r="1656" spans="1:8" s="2" customFormat="1" ht="16.8" customHeight="1">
      <c r="A1656" s="40"/>
      <c r="B1656" s="46"/>
      <c r="C1656" s="323" t="s">
        <v>169</v>
      </c>
      <c r="D1656" s="323" t="s">
        <v>1815</v>
      </c>
      <c r="E1656" s="18" t="s">
        <v>1</v>
      </c>
      <c r="F1656" s="324">
        <v>935.612</v>
      </c>
      <c r="G1656" s="40"/>
      <c r="H1656" s="46"/>
    </row>
    <row r="1657" spans="1:8" s="2" customFormat="1" ht="16.8" customHeight="1">
      <c r="A1657" s="40"/>
      <c r="B1657" s="46"/>
      <c r="C1657" s="325" t="s">
        <v>2122</v>
      </c>
      <c r="D1657" s="40"/>
      <c r="E1657" s="40"/>
      <c r="F1657" s="40"/>
      <c r="G1657" s="40"/>
      <c r="H1657" s="46"/>
    </row>
    <row r="1658" spans="1:8" s="2" customFormat="1" ht="16.8" customHeight="1">
      <c r="A1658" s="40"/>
      <c r="B1658" s="46"/>
      <c r="C1658" s="323" t="s">
        <v>330</v>
      </c>
      <c r="D1658" s="323" t="s">
        <v>331</v>
      </c>
      <c r="E1658" s="18" t="s">
        <v>249</v>
      </c>
      <c r="F1658" s="324">
        <v>935.612</v>
      </c>
      <c r="G1658" s="40"/>
      <c r="H1658" s="46"/>
    </row>
    <row r="1659" spans="1:8" s="2" customFormat="1" ht="16.8" customHeight="1">
      <c r="A1659" s="40"/>
      <c r="B1659" s="46"/>
      <c r="C1659" s="323" t="s">
        <v>335</v>
      </c>
      <c r="D1659" s="323" t="s">
        <v>336</v>
      </c>
      <c r="E1659" s="18" t="s">
        <v>249</v>
      </c>
      <c r="F1659" s="324">
        <v>935.612</v>
      </c>
      <c r="G1659" s="40"/>
      <c r="H1659" s="46"/>
    </row>
    <row r="1660" spans="1:8" s="2" customFormat="1" ht="16.8" customHeight="1">
      <c r="A1660" s="40"/>
      <c r="B1660" s="46"/>
      <c r="C1660" s="319" t="s">
        <v>417</v>
      </c>
      <c r="D1660" s="320" t="s">
        <v>1</v>
      </c>
      <c r="E1660" s="321" t="s">
        <v>1</v>
      </c>
      <c r="F1660" s="322">
        <v>249.021</v>
      </c>
      <c r="G1660" s="40"/>
      <c r="H1660" s="46"/>
    </row>
    <row r="1661" spans="1:8" s="2" customFormat="1" ht="16.8" customHeight="1">
      <c r="A1661" s="40"/>
      <c r="B1661" s="46"/>
      <c r="C1661" s="323" t="s">
        <v>417</v>
      </c>
      <c r="D1661" s="323" t="s">
        <v>418</v>
      </c>
      <c r="E1661" s="18" t="s">
        <v>1</v>
      </c>
      <c r="F1661" s="324">
        <v>249.021</v>
      </c>
      <c r="G1661" s="40"/>
      <c r="H1661" s="46"/>
    </row>
    <row r="1662" spans="1:8" s="2" customFormat="1" ht="16.8" customHeight="1">
      <c r="A1662" s="40"/>
      <c r="B1662" s="46"/>
      <c r="C1662" s="319" t="s">
        <v>1646</v>
      </c>
      <c r="D1662" s="320" t="s">
        <v>1</v>
      </c>
      <c r="E1662" s="321" t="s">
        <v>1</v>
      </c>
      <c r="F1662" s="322">
        <v>498.042</v>
      </c>
      <c r="G1662" s="40"/>
      <c r="H1662" s="46"/>
    </row>
    <row r="1663" spans="1:8" s="2" customFormat="1" ht="16.8" customHeight="1">
      <c r="A1663" s="40"/>
      <c r="B1663" s="46"/>
      <c r="C1663" s="323" t="s">
        <v>1646</v>
      </c>
      <c r="D1663" s="323" t="s">
        <v>424</v>
      </c>
      <c r="E1663" s="18" t="s">
        <v>1</v>
      </c>
      <c r="F1663" s="324">
        <v>498.042</v>
      </c>
      <c r="G1663" s="40"/>
      <c r="H1663" s="46"/>
    </row>
    <row r="1664" spans="1:8" s="2" customFormat="1" ht="16.8" customHeight="1">
      <c r="A1664" s="40"/>
      <c r="B1664" s="46"/>
      <c r="C1664" s="319" t="s">
        <v>1765</v>
      </c>
      <c r="D1664" s="320" t="s">
        <v>1</v>
      </c>
      <c r="E1664" s="321" t="s">
        <v>1</v>
      </c>
      <c r="F1664" s="322">
        <v>0.6</v>
      </c>
      <c r="G1664" s="40"/>
      <c r="H1664" s="46"/>
    </row>
    <row r="1665" spans="1:8" s="2" customFormat="1" ht="16.8" customHeight="1">
      <c r="A1665" s="40"/>
      <c r="B1665" s="46"/>
      <c r="C1665" s="323" t="s">
        <v>1765</v>
      </c>
      <c r="D1665" s="323" t="s">
        <v>1993</v>
      </c>
      <c r="E1665" s="18" t="s">
        <v>1</v>
      </c>
      <c r="F1665" s="324">
        <v>0.6</v>
      </c>
      <c r="G1665" s="40"/>
      <c r="H1665" s="46"/>
    </row>
    <row r="1666" spans="1:8" s="2" customFormat="1" ht="16.8" customHeight="1">
      <c r="A1666" s="40"/>
      <c r="B1666" s="46"/>
      <c r="C1666" s="325" t="s">
        <v>2122</v>
      </c>
      <c r="D1666" s="40"/>
      <c r="E1666" s="40"/>
      <c r="F1666" s="40"/>
      <c r="G1666" s="40"/>
      <c r="H1666" s="46"/>
    </row>
    <row r="1667" spans="1:8" s="2" customFormat="1" ht="16.8" customHeight="1">
      <c r="A1667" s="40"/>
      <c r="B1667" s="46"/>
      <c r="C1667" s="323" t="s">
        <v>837</v>
      </c>
      <c r="D1667" s="323" t="s">
        <v>838</v>
      </c>
      <c r="E1667" s="18" t="s">
        <v>363</v>
      </c>
      <c r="F1667" s="324">
        <v>0.6</v>
      </c>
      <c r="G1667" s="40"/>
      <c r="H1667" s="46"/>
    </row>
    <row r="1668" spans="1:8" s="2" customFormat="1" ht="16.8" customHeight="1">
      <c r="A1668" s="40"/>
      <c r="B1668" s="46"/>
      <c r="C1668" s="323" t="s">
        <v>823</v>
      </c>
      <c r="D1668" s="323" t="s">
        <v>824</v>
      </c>
      <c r="E1668" s="18" t="s">
        <v>363</v>
      </c>
      <c r="F1668" s="324">
        <v>0.6</v>
      </c>
      <c r="G1668" s="40"/>
      <c r="H1668" s="46"/>
    </row>
    <row r="1669" spans="1:8" s="2" customFormat="1" ht="16.8" customHeight="1">
      <c r="A1669" s="40"/>
      <c r="B1669" s="46"/>
      <c r="C1669" s="323" t="s">
        <v>828</v>
      </c>
      <c r="D1669" s="323" t="s">
        <v>829</v>
      </c>
      <c r="E1669" s="18" t="s">
        <v>363</v>
      </c>
      <c r="F1669" s="324">
        <v>18.6</v>
      </c>
      <c r="G1669" s="40"/>
      <c r="H1669" s="46"/>
    </row>
    <row r="1670" spans="1:8" s="2" customFormat="1" ht="16.8" customHeight="1">
      <c r="A1670" s="40"/>
      <c r="B1670" s="46"/>
      <c r="C1670" s="319" t="s">
        <v>439</v>
      </c>
      <c r="D1670" s="320" t="s">
        <v>1</v>
      </c>
      <c r="E1670" s="321" t="s">
        <v>1</v>
      </c>
      <c r="F1670" s="322">
        <v>249.021</v>
      </c>
      <c r="G1670" s="40"/>
      <c r="H1670" s="46"/>
    </row>
    <row r="1671" spans="1:8" s="2" customFormat="1" ht="16.8" customHeight="1">
      <c r="A1671" s="40"/>
      <c r="B1671" s="46"/>
      <c r="C1671" s="323" t="s">
        <v>439</v>
      </c>
      <c r="D1671" s="323" t="s">
        <v>152</v>
      </c>
      <c r="E1671" s="18" t="s">
        <v>1</v>
      </c>
      <c r="F1671" s="324">
        <v>249.021</v>
      </c>
      <c r="G1671" s="40"/>
      <c r="H1671" s="46"/>
    </row>
    <row r="1672" spans="1:8" s="2" customFormat="1" ht="16.8" customHeight="1">
      <c r="A1672" s="40"/>
      <c r="B1672" s="46"/>
      <c r="C1672" s="319" t="s">
        <v>181</v>
      </c>
      <c r="D1672" s="320" t="s">
        <v>1</v>
      </c>
      <c r="E1672" s="321" t="s">
        <v>1</v>
      </c>
      <c r="F1672" s="322">
        <v>508</v>
      </c>
      <c r="G1672" s="40"/>
      <c r="H1672" s="46"/>
    </row>
    <row r="1673" spans="1:8" s="2" customFormat="1" ht="16.8" customHeight="1">
      <c r="A1673" s="40"/>
      <c r="B1673" s="46"/>
      <c r="C1673" s="323" t="s">
        <v>181</v>
      </c>
      <c r="D1673" s="323" t="s">
        <v>444</v>
      </c>
      <c r="E1673" s="18" t="s">
        <v>1</v>
      </c>
      <c r="F1673" s="324">
        <v>508</v>
      </c>
      <c r="G1673" s="40"/>
      <c r="H1673" s="46"/>
    </row>
    <row r="1674" spans="1:8" s="2" customFormat="1" ht="16.8" customHeight="1">
      <c r="A1674" s="40"/>
      <c r="B1674" s="46"/>
      <c r="C1674" s="325" t="s">
        <v>2122</v>
      </c>
      <c r="D1674" s="40"/>
      <c r="E1674" s="40"/>
      <c r="F1674" s="40"/>
      <c r="G1674" s="40"/>
      <c r="H1674" s="46"/>
    </row>
    <row r="1675" spans="1:8" s="2" customFormat="1" ht="16.8" customHeight="1">
      <c r="A1675" s="40"/>
      <c r="B1675" s="46"/>
      <c r="C1675" s="323" t="s">
        <v>441</v>
      </c>
      <c r="D1675" s="323" t="s">
        <v>442</v>
      </c>
      <c r="E1675" s="18" t="s">
        <v>249</v>
      </c>
      <c r="F1675" s="324">
        <v>508</v>
      </c>
      <c r="G1675" s="40"/>
      <c r="H1675" s="46"/>
    </row>
    <row r="1676" spans="1:8" s="2" customFormat="1" ht="12">
      <c r="A1676" s="40"/>
      <c r="B1676" s="46"/>
      <c r="C1676" s="323" t="s">
        <v>446</v>
      </c>
      <c r="D1676" s="323" t="s">
        <v>447</v>
      </c>
      <c r="E1676" s="18" t="s">
        <v>249</v>
      </c>
      <c r="F1676" s="324">
        <v>508</v>
      </c>
      <c r="G1676" s="40"/>
      <c r="H1676" s="46"/>
    </row>
    <row r="1677" spans="1:8" s="2" customFormat="1" ht="16.8" customHeight="1">
      <c r="A1677" s="40"/>
      <c r="B1677" s="46"/>
      <c r="C1677" s="319" t="s">
        <v>1581</v>
      </c>
      <c r="D1677" s="320" t="s">
        <v>1</v>
      </c>
      <c r="E1677" s="321" t="s">
        <v>1</v>
      </c>
      <c r="F1677" s="322">
        <v>3</v>
      </c>
      <c r="G1677" s="40"/>
      <c r="H1677" s="46"/>
    </row>
    <row r="1678" spans="1:8" s="2" customFormat="1" ht="16.8" customHeight="1">
      <c r="A1678" s="40"/>
      <c r="B1678" s="46"/>
      <c r="C1678" s="323" t="s">
        <v>1581</v>
      </c>
      <c r="D1678" s="323" t="s">
        <v>1862</v>
      </c>
      <c r="E1678" s="18" t="s">
        <v>1</v>
      </c>
      <c r="F1678" s="324">
        <v>3</v>
      </c>
      <c r="G1678" s="40"/>
      <c r="H1678" s="46"/>
    </row>
    <row r="1679" spans="1:8" s="2" customFormat="1" ht="16.8" customHeight="1">
      <c r="A1679" s="40"/>
      <c r="B1679" s="46"/>
      <c r="C1679" s="325" t="s">
        <v>2122</v>
      </c>
      <c r="D1679" s="40"/>
      <c r="E1679" s="40"/>
      <c r="F1679" s="40"/>
      <c r="G1679" s="40"/>
      <c r="H1679" s="46"/>
    </row>
    <row r="1680" spans="1:8" s="2" customFormat="1" ht="12">
      <c r="A1680" s="40"/>
      <c r="B1680" s="46"/>
      <c r="C1680" s="323" t="s">
        <v>1656</v>
      </c>
      <c r="D1680" s="323" t="s">
        <v>1657</v>
      </c>
      <c r="E1680" s="18" t="s">
        <v>467</v>
      </c>
      <c r="F1680" s="324">
        <v>3</v>
      </c>
      <c r="G1680" s="40"/>
      <c r="H1680" s="46"/>
    </row>
    <row r="1681" spans="1:8" s="2" customFormat="1" ht="16.8" customHeight="1">
      <c r="A1681" s="40"/>
      <c r="B1681" s="46"/>
      <c r="C1681" s="323" t="s">
        <v>1660</v>
      </c>
      <c r="D1681" s="323" t="s">
        <v>1661</v>
      </c>
      <c r="E1681" s="18" t="s">
        <v>467</v>
      </c>
      <c r="F1681" s="324">
        <v>3</v>
      </c>
      <c r="G1681" s="40"/>
      <c r="H1681" s="46"/>
    </row>
    <row r="1682" spans="1:8" s="2" customFormat="1" ht="16.8" customHeight="1">
      <c r="A1682" s="40"/>
      <c r="B1682" s="46"/>
      <c r="C1682" s="323" t="s">
        <v>1663</v>
      </c>
      <c r="D1682" s="323" t="s">
        <v>1664</v>
      </c>
      <c r="E1682" s="18" t="s">
        <v>467</v>
      </c>
      <c r="F1682" s="324">
        <v>3</v>
      </c>
      <c r="G1682" s="40"/>
      <c r="H1682" s="46"/>
    </row>
    <row r="1683" spans="1:8" s="2" customFormat="1" ht="16.8" customHeight="1">
      <c r="A1683" s="40"/>
      <c r="B1683" s="46"/>
      <c r="C1683" s="319" t="s">
        <v>1565</v>
      </c>
      <c r="D1683" s="320" t="s">
        <v>1</v>
      </c>
      <c r="E1683" s="321" t="s">
        <v>1</v>
      </c>
      <c r="F1683" s="322">
        <v>2.19</v>
      </c>
      <c r="G1683" s="40"/>
      <c r="H1683" s="46"/>
    </row>
    <row r="1684" spans="1:8" s="2" customFormat="1" ht="16.8" customHeight="1">
      <c r="A1684" s="40"/>
      <c r="B1684" s="46"/>
      <c r="C1684" s="323" t="s">
        <v>1565</v>
      </c>
      <c r="D1684" s="323" t="s">
        <v>1778</v>
      </c>
      <c r="E1684" s="18" t="s">
        <v>1</v>
      </c>
      <c r="F1684" s="324">
        <v>2.19</v>
      </c>
      <c r="G1684" s="40"/>
      <c r="H1684" s="46"/>
    </row>
    <row r="1685" spans="1:8" s="2" customFormat="1" ht="16.8" customHeight="1">
      <c r="A1685" s="40"/>
      <c r="B1685" s="46"/>
      <c r="C1685" s="325" t="s">
        <v>2122</v>
      </c>
      <c r="D1685" s="40"/>
      <c r="E1685" s="40"/>
      <c r="F1685" s="40"/>
      <c r="G1685" s="40"/>
      <c r="H1685" s="46"/>
    </row>
    <row r="1686" spans="1:8" s="2" customFormat="1" ht="16.8" customHeight="1">
      <c r="A1686" s="40"/>
      <c r="B1686" s="46"/>
      <c r="C1686" s="323" t="s">
        <v>937</v>
      </c>
      <c r="D1686" s="323" t="s">
        <v>938</v>
      </c>
      <c r="E1686" s="18" t="s">
        <v>249</v>
      </c>
      <c r="F1686" s="324">
        <v>1.8</v>
      </c>
      <c r="G1686" s="40"/>
      <c r="H1686" s="46"/>
    </row>
    <row r="1687" spans="1:8" s="2" customFormat="1" ht="16.8" customHeight="1">
      <c r="A1687" s="40"/>
      <c r="B1687" s="46"/>
      <c r="C1687" s="323" t="s">
        <v>314</v>
      </c>
      <c r="D1687" s="323" t="s">
        <v>315</v>
      </c>
      <c r="E1687" s="18" t="s">
        <v>303</v>
      </c>
      <c r="F1687" s="324">
        <v>52.857</v>
      </c>
      <c r="G1687" s="40"/>
      <c r="H1687" s="46"/>
    </row>
    <row r="1688" spans="1:8" s="2" customFormat="1" ht="16.8" customHeight="1">
      <c r="A1688" s="40"/>
      <c r="B1688" s="46"/>
      <c r="C1688" s="323" t="s">
        <v>330</v>
      </c>
      <c r="D1688" s="323" t="s">
        <v>331</v>
      </c>
      <c r="E1688" s="18" t="s">
        <v>249</v>
      </c>
      <c r="F1688" s="324">
        <v>935.612</v>
      </c>
      <c r="G1688" s="40"/>
      <c r="H1688" s="46"/>
    </row>
    <row r="1689" spans="1:8" s="2" customFormat="1" ht="16.8" customHeight="1">
      <c r="A1689" s="40"/>
      <c r="B1689" s="46"/>
      <c r="C1689" s="319" t="s">
        <v>202</v>
      </c>
      <c r="D1689" s="320" t="s">
        <v>1</v>
      </c>
      <c r="E1689" s="321" t="s">
        <v>1</v>
      </c>
      <c r="F1689" s="322">
        <v>71.513</v>
      </c>
      <c r="G1689" s="40"/>
      <c r="H1689" s="46"/>
    </row>
    <row r="1690" spans="1:8" s="2" customFormat="1" ht="16.8" customHeight="1">
      <c r="A1690" s="40"/>
      <c r="B1690" s="46"/>
      <c r="C1690" s="323" t="s">
        <v>202</v>
      </c>
      <c r="D1690" s="323" t="s">
        <v>2000</v>
      </c>
      <c r="E1690" s="18" t="s">
        <v>1</v>
      </c>
      <c r="F1690" s="324">
        <v>71.513</v>
      </c>
      <c r="G1690" s="40"/>
      <c r="H1690" s="46"/>
    </row>
    <row r="1691" spans="1:8" s="2" customFormat="1" ht="16.8" customHeight="1">
      <c r="A1691" s="40"/>
      <c r="B1691" s="46"/>
      <c r="C1691" s="325" t="s">
        <v>2122</v>
      </c>
      <c r="D1691" s="40"/>
      <c r="E1691" s="40"/>
      <c r="F1691" s="40"/>
      <c r="G1691" s="40"/>
      <c r="H1691" s="46"/>
    </row>
    <row r="1692" spans="1:8" s="2" customFormat="1" ht="16.8" customHeight="1">
      <c r="A1692" s="40"/>
      <c r="B1692" s="46"/>
      <c r="C1692" s="323" t="s">
        <v>1718</v>
      </c>
      <c r="D1692" s="323" t="s">
        <v>1719</v>
      </c>
      <c r="E1692" s="18" t="s">
        <v>363</v>
      </c>
      <c r="F1692" s="324">
        <v>71.513</v>
      </c>
      <c r="G1692" s="40"/>
      <c r="H1692" s="46"/>
    </row>
    <row r="1693" spans="1:8" s="2" customFormat="1" ht="12">
      <c r="A1693" s="40"/>
      <c r="B1693" s="46"/>
      <c r="C1693" s="323" t="s">
        <v>1722</v>
      </c>
      <c r="D1693" s="323" t="s">
        <v>1723</v>
      </c>
      <c r="E1693" s="18" t="s">
        <v>363</v>
      </c>
      <c r="F1693" s="324">
        <v>71.513</v>
      </c>
      <c r="G1693" s="40"/>
      <c r="H1693" s="46"/>
    </row>
    <row r="1694" spans="1:8" s="2" customFormat="1" ht="16.8" customHeight="1">
      <c r="A1694" s="40"/>
      <c r="B1694" s="46"/>
      <c r="C1694" s="319" t="s">
        <v>1743</v>
      </c>
      <c r="D1694" s="320" t="s">
        <v>1</v>
      </c>
      <c r="E1694" s="321" t="s">
        <v>1</v>
      </c>
      <c r="F1694" s="322">
        <v>19</v>
      </c>
      <c r="G1694" s="40"/>
      <c r="H1694" s="46"/>
    </row>
    <row r="1695" spans="1:8" s="2" customFormat="1" ht="16.8" customHeight="1">
      <c r="A1695" s="40"/>
      <c r="B1695" s="46"/>
      <c r="C1695" s="323" t="s">
        <v>1743</v>
      </c>
      <c r="D1695" s="323" t="s">
        <v>1747</v>
      </c>
      <c r="E1695" s="18" t="s">
        <v>1</v>
      </c>
      <c r="F1695" s="324">
        <v>19</v>
      </c>
      <c r="G1695" s="40"/>
      <c r="H1695" s="46"/>
    </row>
    <row r="1696" spans="1:8" s="2" customFormat="1" ht="16.8" customHeight="1">
      <c r="A1696" s="40"/>
      <c r="B1696" s="46"/>
      <c r="C1696" s="325" t="s">
        <v>2122</v>
      </c>
      <c r="D1696" s="40"/>
      <c r="E1696" s="40"/>
      <c r="F1696" s="40"/>
      <c r="G1696" s="40"/>
      <c r="H1696" s="46"/>
    </row>
    <row r="1697" spans="1:8" s="2" customFormat="1" ht="12">
      <c r="A1697" s="40"/>
      <c r="B1697" s="46"/>
      <c r="C1697" s="323" t="s">
        <v>1855</v>
      </c>
      <c r="D1697" s="323" t="s">
        <v>1856</v>
      </c>
      <c r="E1697" s="18" t="s">
        <v>275</v>
      </c>
      <c r="F1697" s="324">
        <v>19</v>
      </c>
      <c r="G1697" s="40"/>
      <c r="H1697" s="46"/>
    </row>
    <row r="1698" spans="1:8" s="2" customFormat="1" ht="16.8" customHeight="1">
      <c r="A1698" s="40"/>
      <c r="B1698" s="46"/>
      <c r="C1698" s="323" t="s">
        <v>1874</v>
      </c>
      <c r="D1698" s="323" t="s">
        <v>1875</v>
      </c>
      <c r="E1698" s="18" t="s">
        <v>467</v>
      </c>
      <c r="F1698" s="324">
        <v>10</v>
      </c>
      <c r="G1698" s="40"/>
      <c r="H1698" s="46"/>
    </row>
    <row r="1699" spans="1:8" s="2" customFormat="1" ht="16.8" customHeight="1">
      <c r="A1699" s="40"/>
      <c r="B1699" s="46"/>
      <c r="C1699" s="323" t="s">
        <v>1870</v>
      </c>
      <c r="D1699" s="323" t="s">
        <v>1871</v>
      </c>
      <c r="E1699" s="18" t="s">
        <v>467</v>
      </c>
      <c r="F1699" s="324">
        <v>9</v>
      </c>
      <c r="G1699" s="40"/>
      <c r="H1699" s="46"/>
    </row>
    <row r="1700" spans="1:8" s="2" customFormat="1" ht="12">
      <c r="A1700" s="40"/>
      <c r="B1700" s="46"/>
      <c r="C1700" s="323" t="s">
        <v>1878</v>
      </c>
      <c r="D1700" s="323" t="s">
        <v>1879</v>
      </c>
      <c r="E1700" s="18" t="s">
        <v>467</v>
      </c>
      <c r="F1700" s="324">
        <v>9</v>
      </c>
      <c r="G1700" s="40"/>
      <c r="H1700" s="46"/>
    </row>
    <row r="1701" spans="1:8" s="2" customFormat="1" ht="16.8" customHeight="1">
      <c r="A1701" s="40"/>
      <c r="B1701" s="46"/>
      <c r="C1701" s="319" t="s">
        <v>1586</v>
      </c>
      <c r="D1701" s="320" t="s">
        <v>1</v>
      </c>
      <c r="E1701" s="321" t="s">
        <v>1</v>
      </c>
      <c r="F1701" s="322">
        <v>71.431</v>
      </c>
      <c r="G1701" s="40"/>
      <c r="H1701" s="46"/>
    </row>
    <row r="1702" spans="1:8" s="2" customFormat="1" ht="16.8" customHeight="1">
      <c r="A1702" s="40"/>
      <c r="B1702" s="46"/>
      <c r="C1702" s="323" t="s">
        <v>1586</v>
      </c>
      <c r="D1702" s="323" t="s">
        <v>1995</v>
      </c>
      <c r="E1702" s="18" t="s">
        <v>1</v>
      </c>
      <c r="F1702" s="324">
        <v>71.431</v>
      </c>
      <c r="G1702" s="40"/>
      <c r="H1702" s="46"/>
    </row>
    <row r="1703" spans="1:8" s="2" customFormat="1" ht="16.8" customHeight="1">
      <c r="A1703" s="40"/>
      <c r="B1703" s="46"/>
      <c r="C1703" s="325" t="s">
        <v>2122</v>
      </c>
      <c r="D1703" s="40"/>
      <c r="E1703" s="40"/>
      <c r="F1703" s="40"/>
      <c r="G1703" s="40"/>
      <c r="H1703" s="46"/>
    </row>
    <row r="1704" spans="1:8" s="2" customFormat="1" ht="12">
      <c r="A1704" s="40"/>
      <c r="B1704" s="46"/>
      <c r="C1704" s="323" t="s">
        <v>1711</v>
      </c>
      <c r="D1704" s="323" t="s">
        <v>1712</v>
      </c>
      <c r="E1704" s="18" t="s">
        <v>363</v>
      </c>
      <c r="F1704" s="324">
        <v>71.431</v>
      </c>
      <c r="G1704" s="40"/>
      <c r="H1704" s="46"/>
    </row>
    <row r="1705" spans="1:8" s="2" customFormat="1" ht="16.8" customHeight="1">
      <c r="A1705" s="40"/>
      <c r="B1705" s="46"/>
      <c r="C1705" s="323" t="s">
        <v>814</v>
      </c>
      <c r="D1705" s="323" t="s">
        <v>815</v>
      </c>
      <c r="E1705" s="18" t="s">
        <v>363</v>
      </c>
      <c r="F1705" s="324">
        <v>71.431</v>
      </c>
      <c r="G1705" s="40"/>
      <c r="H1705" s="46"/>
    </row>
    <row r="1706" spans="1:8" s="2" customFormat="1" ht="16.8" customHeight="1">
      <c r="A1706" s="40"/>
      <c r="B1706" s="46"/>
      <c r="C1706" s="323" t="s">
        <v>833</v>
      </c>
      <c r="D1706" s="323" t="s">
        <v>834</v>
      </c>
      <c r="E1706" s="18" t="s">
        <v>363</v>
      </c>
      <c r="F1706" s="324">
        <v>71.431</v>
      </c>
      <c r="G1706" s="40"/>
      <c r="H1706" s="46"/>
    </row>
    <row r="1707" spans="1:8" s="2" customFormat="1" ht="16.8" customHeight="1">
      <c r="A1707" s="40"/>
      <c r="B1707" s="46"/>
      <c r="C1707" s="319" t="s">
        <v>1587</v>
      </c>
      <c r="D1707" s="320" t="s">
        <v>1</v>
      </c>
      <c r="E1707" s="321" t="s">
        <v>1</v>
      </c>
      <c r="F1707" s="322">
        <v>71.431</v>
      </c>
      <c r="G1707" s="40"/>
      <c r="H1707" s="46"/>
    </row>
    <row r="1708" spans="1:8" s="2" customFormat="1" ht="16.8" customHeight="1">
      <c r="A1708" s="40"/>
      <c r="B1708" s="46"/>
      <c r="C1708" s="323" t="s">
        <v>1587</v>
      </c>
      <c r="D1708" s="323" t="s">
        <v>1586</v>
      </c>
      <c r="E1708" s="18" t="s">
        <v>1</v>
      </c>
      <c r="F1708" s="324">
        <v>71.431</v>
      </c>
      <c r="G1708" s="40"/>
      <c r="H1708" s="46"/>
    </row>
    <row r="1709" spans="1:8" s="2" customFormat="1" ht="16.8" customHeight="1">
      <c r="A1709" s="40"/>
      <c r="B1709" s="46"/>
      <c r="C1709" s="325" t="s">
        <v>2122</v>
      </c>
      <c r="D1709" s="40"/>
      <c r="E1709" s="40"/>
      <c r="F1709" s="40"/>
      <c r="G1709" s="40"/>
      <c r="H1709" s="46"/>
    </row>
    <row r="1710" spans="1:8" s="2" customFormat="1" ht="16.8" customHeight="1">
      <c r="A1710" s="40"/>
      <c r="B1710" s="46"/>
      <c r="C1710" s="323" t="s">
        <v>814</v>
      </c>
      <c r="D1710" s="323" t="s">
        <v>815</v>
      </c>
      <c r="E1710" s="18" t="s">
        <v>363</v>
      </c>
      <c r="F1710" s="324">
        <v>71.431</v>
      </c>
      <c r="G1710" s="40"/>
      <c r="H1710" s="46"/>
    </row>
    <row r="1711" spans="1:8" s="2" customFormat="1" ht="16.8" customHeight="1">
      <c r="A1711" s="40"/>
      <c r="B1711" s="46"/>
      <c r="C1711" s="323" t="s">
        <v>818</v>
      </c>
      <c r="D1711" s="323" t="s">
        <v>819</v>
      </c>
      <c r="E1711" s="18" t="s">
        <v>363</v>
      </c>
      <c r="F1711" s="324">
        <v>2214.361</v>
      </c>
      <c r="G1711" s="40"/>
      <c r="H1711" s="46"/>
    </row>
    <row r="1712" spans="1:8" s="2" customFormat="1" ht="16.8" customHeight="1">
      <c r="A1712" s="40"/>
      <c r="B1712" s="46"/>
      <c r="C1712" s="319" t="s">
        <v>1584</v>
      </c>
      <c r="D1712" s="320" t="s">
        <v>1</v>
      </c>
      <c r="E1712" s="321" t="s">
        <v>1</v>
      </c>
      <c r="F1712" s="322">
        <v>328.869</v>
      </c>
      <c r="G1712" s="40"/>
      <c r="H1712" s="46"/>
    </row>
    <row r="1713" spans="1:8" s="2" customFormat="1" ht="16.8" customHeight="1">
      <c r="A1713" s="40"/>
      <c r="B1713" s="46"/>
      <c r="C1713" s="323" t="s">
        <v>1584</v>
      </c>
      <c r="D1713" s="323" t="s">
        <v>807</v>
      </c>
      <c r="E1713" s="18" t="s">
        <v>1</v>
      </c>
      <c r="F1713" s="324">
        <v>328.869</v>
      </c>
      <c r="G1713" s="40"/>
      <c r="H1713" s="46"/>
    </row>
    <row r="1714" spans="1:8" s="2" customFormat="1" ht="16.8" customHeight="1">
      <c r="A1714" s="40"/>
      <c r="B1714" s="46"/>
      <c r="C1714" s="325" t="s">
        <v>2122</v>
      </c>
      <c r="D1714" s="40"/>
      <c r="E1714" s="40"/>
      <c r="F1714" s="40"/>
      <c r="G1714" s="40"/>
      <c r="H1714" s="46"/>
    </row>
    <row r="1715" spans="1:8" s="2" customFormat="1" ht="16.8" customHeight="1">
      <c r="A1715" s="40"/>
      <c r="B1715" s="46"/>
      <c r="C1715" s="323" t="s">
        <v>804</v>
      </c>
      <c r="D1715" s="323" t="s">
        <v>805</v>
      </c>
      <c r="E1715" s="18" t="s">
        <v>363</v>
      </c>
      <c r="F1715" s="324">
        <v>328.869</v>
      </c>
      <c r="G1715" s="40"/>
      <c r="H1715" s="46"/>
    </row>
    <row r="1716" spans="1:8" s="2" customFormat="1" ht="16.8" customHeight="1">
      <c r="A1716" s="40"/>
      <c r="B1716" s="46"/>
      <c r="C1716" s="323" t="s">
        <v>809</v>
      </c>
      <c r="D1716" s="323" t="s">
        <v>810</v>
      </c>
      <c r="E1716" s="18" t="s">
        <v>363</v>
      </c>
      <c r="F1716" s="324">
        <v>10194.939</v>
      </c>
      <c r="G1716" s="40"/>
      <c r="H1716" s="46"/>
    </row>
    <row r="1717" spans="1:8" s="2" customFormat="1" ht="16.8" customHeight="1">
      <c r="A1717" s="40"/>
      <c r="B1717" s="46"/>
      <c r="C1717" s="319" t="s">
        <v>185</v>
      </c>
      <c r="D1717" s="320" t="s">
        <v>1</v>
      </c>
      <c r="E1717" s="321" t="s">
        <v>1</v>
      </c>
      <c r="F1717" s="322">
        <v>187.027</v>
      </c>
      <c r="G1717" s="40"/>
      <c r="H1717" s="46"/>
    </row>
    <row r="1718" spans="1:8" s="2" customFormat="1" ht="16.8" customHeight="1">
      <c r="A1718" s="40"/>
      <c r="B1718" s="46"/>
      <c r="C1718" s="323" t="s">
        <v>185</v>
      </c>
      <c r="D1718" s="323" t="s">
        <v>1998</v>
      </c>
      <c r="E1718" s="18" t="s">
        <v>1</v>
      </c>
      <c r="F1718" s="324">
        <v>187.027</v>
      </c>
      <c r="G1718" s="40"/>
      <c r="H1718" s="46"/>
    </row>
    <row r="1719" spans="1:8" s="2" customFormat="1" ht="16.8" customHeight="1">
      <c r="A1719" s="40"/>
      <c r="B1719" s="46"/>
      <c r="C1719" s="325" t="s">
        <v>2122</v>
      </c>
      <c r="D1719" s="40"/>
      <c r="E1719" s="40"/>
      <c r="F1719" s="40"/>
      <c r="G1719" s="40"/>
      <c r="H1719" s="46"/>
    </row>
    <row r="1720" spans="1:8" s="2" customFormat="1" ht="16.8" customHeight="1">
      <c r="A1720" s="40"/>
      <c r="B1720" s="46"/>
      <c r="C1720" s="323" t="s">
        <v>852</v>
      </c>
      <c r="D1720" s="323" t="s">
        <v>362</v>
      </c>
      <c r="E1720" s="18" t="s">
        <v>363</v>
      </c>
      <c r="F1720" s="324">
        <v>187.027</v>
      </c>
      <c r="G1720" s="40"/>
      <c r="H1720" s="46"/>
    </row>
    <row r="1721" spans="1:8" s="2" customFormat="1" ht="16.8" customHeight="1">
      <c r="A1721" s="40"/>
      <c r="B1721" s="46"/>
      <c r="C1721" s="323" t="s">
        <v>804</v>
      </c>
      <c r="D1721" s="323" t="s">
        <v>805</v>
      </c>
      <c r="E1721" s="18" t="s">
        <v>363</v>
      </c>
      <c r="F1721" s="324">
        <v>328.869</v>
      </c>
      <c r="G1721" s="40"/>
      <c r="H1721" s="46"/>
    </row>
    <row r="1722" spans="1:8" s="2" customFormat="1" ht="16.8" customHeight="1">
      <c r="A1722" s="40"/>
      <c r="B1722" s="46"/>
      <c r="C1722" s="319" t="s">
        <v>187</v>
      </c>
      <c r="D1722" s="320" t="s">
        <v>1</v>
      </c>
      <c r="E1722" s="321" t="s">
        <v>1</v>
      </c>
      <c r="F1722" s="322">
        <v>141.842</v>
      </c>
      <c r="G1722" s="40"/>
      <c r="H1722" s="46"/>
    </row>
    <row r="1723" spans="1:8" s="2" customFormat="1" ht="12">
      <c r="A1723" s="40"/>
      <c r="B1723" s="46"/>
      <c r="C1723" s="323" t="s">
        <v>187</v>
      </c>
      <c r="D1723" s="323" t="s">
        <v>1260</v>
      </c>
      <c r="E1723" s="18" t="s">
        <v>1</v>
      </c>
      <c r="F1723" s="324">
        <v>141.842</v>
      </c>
      <c r="G1723" s="40"/>
      <c r="H1723" s="46"/>
    </row>
    <row r="1724" spans="1:8" s="2" customFormat="1" ht="16.8" customHeight="1">
      <c r="A1724" s="40"/>
      <c r="B1724" s="46"/>
      <c r="C1724" s="325" t="s">
        <v>2122</v>
      </c>
      <c r="D1724" s="40"/>
      <c r="E1724" s="40"/>
      <c r="F1724" s="40"/>
      <c r="G1724" s="40"/>
      <c r="H1724" s="46"/>
    </row>
    <row r="1725" spans="1:8" s="2" customFormat="1" ht="12">
      <c r="A1725" s="40"/>
      <c r="B1725" s="46"/>
      <c r="C1725" s="323" t="s">
        <v>847</v>
      </c>
      <c r="D1725" s="323" t="s">
        <v>848</v>
      </c>
      <c r="E1725" s="18" t="s">
        <v>363</v>
      </c>
      <c r="F1725" s="324">
        <v>141.842</v>
      </c>
      <c r="G1725" s="40"/>
      <c r="H1725" s="46"/>
    </row>
    <row r="1726" spans="1:8" s="2" customFormat="1" ht="16.8" customHeight="1">
      <c r="A1726" s="40"/>
      <c r="B1726" s="46"/>
      <c r="C1726" s="323" t="s">
        <v>804</v>
      </c>
      <c r="D1726" s="323" t="s">
        <v>805</v>
      </c>
      <c r="E1726" s="18" t="s">
        <v>363</v>
      </c>
      <c r="F1726" s="324">
        <v>328.869</v>
      </c>
      <c r="G1726" s="40"/>
      <c r="H1726" s="46"/>
    </row>
    <row r="1727" spans="1:8" s="2" customFormat="1" ht="16.8" customHeight="1">
      <c r="A1727" s="40"/>
      <c r="B1727" s="46"/>
      <c r="C1727" s="319" t="s">
        <v>183</v>
      </c>
      <c r="D1727" s="320" t="s">
        <v>1</v>
      </c>
      <c r="E1727" s="321" t="s">
        <v>1</v>
      </c>
      <c r="F1727" s="322">
        <v>7</v>
      </c>
      <c r="G1727" s="40"/>
      <c r="H1727" s="46"/>
    </row>
    <row r="1728" spans="1:8" s="2" customFormat="1" ht="16.8" customHeight="1">
      <c r="A1728" s="40"/>
      <c r="B1728" s="46"/>
      <c r="C1728" s="323" t="s">
        <v>183</v>
      </c>
      <c r="D1728" s="323" t="s">
        <v>1971</v>
      </c>
      <c r="E1728" s="18" t="s">
        <v>1</v>
      </c>
      <c r="F1728" s="324">
        <v>7</v>
      </c>
      <c r="G1728" s="40"/>
      <c r="H1728" s="46"/>
    </row>
    <row r="1729" spans="1:8" s="2" customFormat="1" ht="16.8" customHeight="1">
      <c r="A1729" s="40"/>
      <c r="B1729" s="46"/>
      <c r="C1729" s="325" t="s">
        <v>2122</v>
      </c>
      <c r="D1729" s="40"/>
      <c r="E1729" s="40"/>
      <c r="F1729" s="40"/>
      <c r="G1729" s="40"/>
      <c r="H1729" s="46"/>
    </row>
    <row r="1730" spans="1:8" s="2" customFormat="1" ht="16.8" customHeight="1">
      <c r="A1730" s="40"/>
      <c r="B1730" s="46"/>
      <c r="C1730" s="323" t="s">
        <v>744</v>
      </c>
      <c r="D1730" s="323" t="s">
        <v>745</v>
      </c>
      <c r="E1730" s="18" t="s">
        <v>275</v>
      </c>
      <c r="F1730" s="324">
        <v>7</v>
      </c>
      <c r="G1730" s="40"/>
      <c r="H1730" s="46"/>
    </row>
    <row r="1731" spans="1:8" s="2" customFormat="1" ht="16.8" customHeight="1">
      <c r="A1731" s="40"/>
      <c r="B1731" s="46"/>
      <c r="C1731" s="323" t="s">
        <v>749</v>
      </c>
      <c r="D1731" s="323" t="s">
        <v>750</v>
      </c>
      <c r="E1731" s="18" t="s">
        <v>275</v>
      </c>
      <c r="F1731" s="324">
        <v>14</v>
      </c>
      <c r="G1731" s="40"/>
      <c r="H1731" s="46"/>
    </row>
    <row r="1732" spans="1:8" s="2" customFormat="1" ht="16.8" customHeight="1">
      <c r="A1732" s="40"/>
      <c r="B1732" s="46"/>
      <c r="C1732" s="319" t="s">
        <v>976</v>
      </c>
      <c r="D1732" s="320" t="s">
        <v>1</v>
      </c>
      <c r="E1732" s="321" t="s">
        <v>1</v>
      </c>
      <c r="F1732" s="322">
        <v>1.728</v>
      </c>
      <c r="G1732" s="40"/>
      <c r="H1732" s="46"/>
    </row>
    <row r="1733" spans="1:8" s="2" customFormat="1" ht="16.8" customHeight="1">
      <c r="A1733" s="40"/>
      <c r="B1733" s="46"/>
      <c r="C1733" s="323" t="s">
        <v>976</v>
      </c>
      <c r="D1733" s="323" t="s">
        <v>1809</v>
      </c>
      <c r="E1733" s="18" t="s">
        <v>1</v>
      </c>
      <c r="F1733" s="324">
        <v>1.728</v>
      </c>
      <c r="G1733" s="40"/>
      <c r="H1733" s="46"/>
    </row>
    <row r="1734" spans="1:8" s="2" customFormat="1" ht="16.8" customHeight="1">
      <c r="A1734" s="40"/>
      <c r="B1734" s="46"/>
      <c r="C1734" s="319" t="s">
        <v>972</v>
      </c>
      <c r="D1734" s="320" t="s">
        <v>1</v>
      </c>
      <c r="E1734" s="321" t="s">
        <v>1</v>
      </c>
      <c r="F1734" s="322">
        <v>399.681</v>
      </c>
      <c r="G1734" s="40"/>
      <c r="H1734" s="46"/>
    </row>
    <row r="1735" spans="1:8" s="2" customFormat="1" ht="12">
      <c r="A1735" s="40"/>
      <c r="B1735" s="46"/>
      <c r="C1735" s="323" t="s">
        <v>972</v>
      </c>
      <c r="D1735" s="323" t="s">
        <v>1808</v>
      </c>
      <c r="E1735" s="18" t="s">
        <v>1</v>
      </c>
      <c r="F1735" s="324">
        <v>399.681</v>
      </c>
      <c r="G1735" s="40"/>
      <c r="H1735" s="46"/>
    </row>
    <row r="1736" spans="1:8" s="2" customFormat="1" ht="16.8" customHeight="1">
      <c r="A1736" s="40"/>
      <c r="B1736" s="46"/>
      <c r="C1736" s="319" t="s">
        <v>165</v>
      </c>
      <c r="D1736" s="320" t="s">
        <v>1</v>
      </c>
      <c r="E1736" s="321" t="s">
        <v>1</v>
      </c>
      <c r="F1736" s="322">
        <v>359.764</v>
      </c>
      <c r="G1736" s="40"/>
      <c r="H1736" s="46"/>
    </row>
    <row r="1737" spans="1:8" s="2" customFormat="1" ht="16.8" customHeight="1">
      <c r="A1737" s="40"/>
      <c r="B1737" s="46"/>
      <c r="C1737" s="323" t="s">
        <v>165</v>
      </c>
      <c r="D1737" s="323" t="s">
        <v>307</v>
      </c>
      <c r="E1737" s="18" t="s">
        <v>1</v>
      </c>
      <c r="F1737" s="324">
        <v>359.764</v>
      </c>
      <c r="G1737" s="40"/>
      <c r="H1737" s="46"/>
    </row>
    <row r="1738" spans="1:8" s="2" customFormat="1" ht="16.8" customHeight="1">
      <c r="A1738" s="40"/>
      <c r="B1738" s="46"/>
      <c r="C1738" s="325" t="s">
        <v>2122</v>
      </c>
      <c r="D1738" s="40"/>
      <c r="E1738" s="40"/>
      <c r="F1738" s="40"/>
      <c r="G1738" s="40"/>
      <c r="H1738" s="46"/>
    </row>
    <row r="1739" spans="1:8" s="2" customFormat="1" ht="12">
      <c r="A1739" s="40"/>
      <c r="B1739" s="46"/>
      <c r="C1739" s="323" t="s">
        <v>1805</v>
      </c>
      <c r="D1739" s="323" t="s">
        <v>1806</v>
      </c>
      <c r="E1739" s="18" t="s">
        <v>303</v>
      </c>
      <c r="F1739" s="324">
        <v>179.882</v>
      </c>
      <c r="G1739" s="40"/>
      <c r="H1739" s="46"/>
    </row>
    <row r="1740" spans="1:8" s="2" customFormat="1" ht="12">
      <c r="A1740" s="40"/>
      <c r="B1740" s="46"/>
      <c r="C1740" s="323" t="s">
        <v>1111</v>
      </c>
      <c r="D1740" s="323" t="s">
        <v>1112</v>
      </c>
      <c r="E1740" s="18" t="s">
        <v>303</v>
      </c>
      <c r="F1740" s="324">
        <v>179.882</v>
      </c>
      <c r="G1740" s="40"/>
      <c r="H1740" s="46"/>
    </row>
    <row r="1741" spans="1:8" s="2" customFormat="1" ht="12">
      <c r="A1741" s="40"/>
      <c r="B1741" s="46"/>
      <c r="C1741" s="323" t="s">
        <v>338</v>
      </c>
      <c r="D1741" s="323" t="s">
        <v>339</v>
      </c>
      <c r="E1741" s="18" t="s">
        <v>303</v>
      </c>
      <c r="F1741" s="324">
        <v>179.882</v>
      </c>
      <c r="G1741" s="40"/>
      <c r="H1741" s="46"/>
    </row>
    <row r="1742" spans="1:8" s="2" customFormat="1" ht="12">
      <c r="A1742" s="40"/>
      <c r="B1742" s="46"/>
      <c r="C1742" s="323" t="s">
        <v>352</v>
      </c>
      <c r="D1742" s="323" t="s">
        <v>353</v>
      </c>
      <c r="E1742" s="18" t="s">
        <v>303</v>
      </c>
      <c r="F1742" s="324">
        <v>179.882</v>
      </c>
      <c r="G1742" s="40"/>
      <c r="H1742" s="46"/>
    </row>
    <row r="1743" spans="1:8" s="2" customFormat="1" ht="16.8" customHeight="1">
      <c r="A1743" s="40"/>
      <c r="B1743" s="46"/>
      <c r="C1743" s="319" t="s">
        <v>164</v>
      </c>
      <c r="D1743" s="320" t="s">
        <v>1</v>
      </c>
      <c r="E1743" s="321" t="s">
        <v>1</v>
      </c>
      <c r="F1743" s="322">
        <v>0</v>
      </c>
      <c r="G1743" s="40"/>
      <c r="H1743" s="46"/>
    </row>
    <row r="1744" spans="1:8" s="2" customFormat="1" ht="16.8" customHeight="1">
      <c r="A1744" s="40"/>
      <c r="B1744" s="46"/>
      <c r="C1744" s="323" t="s">
        <v>164</v>
      </c>
      <c r="D1744" s="323" t="s">
        <v>1610</v>
      </c>
      <c r="E1744" s="18" t="s">
        <v>1</v>
      </c>
      <c r="F1744" s="324">
        <v>0</v>
      </c>
      <c r="G1744" s="40"/>
      <c r="H1744" s="46"/>
    </row>
    <row r="1745" spans="1:8" s="2" customFormat="1" ht="16.8" customHeight="1">
      <c r="A1745" s="40"/>
      <c r="B1745" s="46"/>
      <c r="C1745" s="325" t="s">
        <v>2122</v>
      </c>
      <c r="D1745" s="40"/>
      <c r="E1745" s="40"/>
      <c r="F1745" s="40"/>
      <c r="G1745" s="40"/>
      <c r="H1745" s="46"/>
    </row>
    <row r="1746" spans="1:8" s="2" customFormat="1" ht="12">
      <c r="A1746" s="40"/>
      <c r="B1746" s="46"/>
      <c r="C1746" s="323" t="s">
        <v>1805</v>
      </c>
      <c r="D1746" s="323" t="s">
        <v>1806</v>
      </c>
      <c r="E1746" s="18" t="s">
        <v>303</v>
      </c>
      <c r="F1746" s="324">
        <v>179.882</v>
      </c>
      <c r="G1746" s="40"/>
      <c r="H1746" s="46"/>
    </row>
    <row r="1747" spans="1:8" s="2" customFormat="1" ht="16.8" customHeight="1">
      <c r="A1747" s="40"/>
      <c r="B1747" s="46"/>
      <c r="C1747" s="323" t="s">
        <v>368</v>
      </c>
      <c r="D1747" s="323" t="s">
        <v>369</v>
      </c>
      <c r="E1747" s="18" t="s">
        <v>303</v>
      </c>
      <c r="F1747" s="324">
        <v>181.929</v>
      </c>
      <c r="G1747" s="40"/>
      <c r="H1747" s="46"/>
    </row>
    <row r="1748" spans="1:8" s="2" customFormat="1" ht="16.8" customHeight="1">
      <c r="A1748" s="40"/>
      <c r="B1748" s="46"/>
      <c r="C1748" s="319" t="s">
        <v>162</v>
      </c>
      <c r="D1748" s="320" t="s">
        <v>1</v>
      </c>
      <c r="E1748" s="321" t="s">
        <v>1</v>
      </c>
      <c r="F1748" s="322">
        <v>359.764</v>
      </c>
      <c r="G1748" s="40"/>
      <c r="H1748" s="46"/>
    </row>
    <row r="1749" spans="1:8" s="2" customFormat="1" ht="12">
      <c r="A1749" s="40"/>
      <c r="B1749" s="46"/>
      <c r="C1749" s="323" t="s">
        <v>972</v>
      </c>
      <c r="D1749" s="323" t="s">
        <v>1808</v>
      </c>
      <c r="E1749" s="18" t="s">
        <v>1</v>
      </c>
      <c r="F1749" s="324">
        <v>399.681</v>
      </c>
      <c r="G1749" s="40"/>
      <c r="H1749" s="46"/>
    </row>
    <row r="1750" spans="1:8" s="2" customFormat="1" ht="16.8" customHeight="1">
      <c r="A1750" s="40"/>
      <c r="B1750" s="46"/>
      <c r="C1750" s="323" t="s">
        <v>976</v>
      </c>
      <c r="D1750" s="323" t="s">
        <v>1809</v>
      </c>
      <c r="E1750" s="18" t="s">
        <v>1</v>
      </c>
      <c r="F1750" s="324">
        <v>1.728</v>
      </c>
      <c r="G1750" s="40"/>
      <c r="H1750" s="46"/>
    </row>
    <row r="1751" spans="1:8" s="2" customFormat="1" ht="16.8" customHeight="1">
      <c r="A1751" s="40"/>
      <c r="B1751" s="46"/>
      <c r="C1751" s="323" t="s">
        <v>1</v>
      </c>
      <c r="D1751" s="323" t="s">
        <v>1810</v>
      </c>
      <c r="E1751" s="18" t="s">
        <v>1</v>
      </c>
      <c r="F1751" s="324">
        <v>-15.86</v>
      </c>
      <c r="G1751" s="40"/>
      <c r="H1751" s="46"/>
    </row>
    <row r="1752" spans="1:8" s="2" customFormat="1" ht="16.8" customHeight="1">
      <c r="A1752" s="40"/>
      <c r="B1752" s="46"/>
      <c r="C1752" s="323" t="s">
        <v>1</v>
      </c>
      <c r="D1752" s="323" t="s">
        <v>1609</v>
      </c>
      <c r="E1752" s="18" t="s">
        <v>1</v>
      </c>
      <c r="F1752" s="324">
        <v>-25.785</v>
      </c>
      <c r="G1752" s="40"/>
      <c r="H1752" s="46"/>
    </row>
    <row r="1753" spans="1:8" s="2" customFormat="1" ht="16.8" customHeight="1">
      <c r="A1753" s="40"/>
      <c r="B1753" s="46"/>
      <c r="C1753" s="323" t="s">
        <v>162</v>
      </c>
      <c r="D1753" s="323" t="s">
        <v>253</v>
      </c>
      <c r="E1753" s="18" t="s">
        <v>1</v>
      </c>
      <c r="F1753" s="324">
        <v>359.764</v>
      </c>
      <c r="G1753" s="40"/>
      <c r="H1753" s="46"/>
    </row>
    <row r="1754" spans="1:8" s="2" customFormat="1" ht="16.8" customHeight="1">
      <c r="A1754" s="40"/>
      <c r="B1754" s="46"/>
      <c r="C1754" s="325" t="s">
        <v>2122</v>
      </c>
      <c r="D1754" s="40"/>
      <c r="E1754" s="40"/>
      <c r="F1754" s="40"/>
      <c r="G1754" s="40"/>
      <c r="H1754" s="46"/>
    </row>
    <row r="1755" spans="1:8" s="2" customFormat="1" ht="12">
      <c r="A1755" s="40"/>
      <c r="B1755" s="46"/>
      <c r="C1755" s="323" t="s">
        <v>1805</v>
      </c>
      <c r="D1755" s="323" t="s">
        <v>1806</v>
      </c>
      <c r="E1755" s="18" t="s">
        <v>303</v>
      </c>
      <c r="F1755" s="324">
        <v>179.882</v>
      </c>
      <c r="G1755" s="40"/>
      <c r="H1755" s="46"/>
    </row>
    <row r="1756" spans="1:8" s="2" customFormat="1" ht="12">
      <c r="A1756" s="40"/>
      <c r="B1756" s="46"/>
      <c r="C1756" s="323" t="s">
        <v>338</v>
      </c>
      <c r="D1756" s="323" t="s">
        <v>339</v>
      </c>
      <c r="E1756" s="18" t="s">
        <v>303</v>
      </c>
      <c r="F1756" s="324">
        <v>179.882</v>
      </c>
      <c r="G1756" s="40"/>
      <c r="H1756" s="46"/>
    </row>
    <row r="1757" spans="1:8" s="2" customFormat="1" ht="12">
      <c r="A1757" s="40"/>
      <c r="B1757" s="46"/>
      <c r="C1757" s="323" t="s">
        <v>352</v>
      </c>
      <c r="D1757" s="323" t="s">
        <v>353</v>
      </c>
      <c r="E1757" s="18" t="s">
        <v>303</v>
      </c>
      <c r="F1757" s="324">
        <v>179.882</v>
      </c>
      <c r="G1757" s="40"/>
      <c r="H1757" s="46"/>
    </row>
    <row r="1758" spans="1:8" s="2" customFormat="1" ht="16.8" customHeight="1">
      <c r="A1758" s="40"/>
      <c r="B1758" s="46"/>
      <c r="C1758" s="323" t="s">
        <v>368</v>
      </c>
      <c r="D1758" s="323" t="s">
        <v>369</v>
      </c>
      <c r="E1758" s="18" t="s">
        <v>303</v>
      </c>
      <c r="F1758" s="324">
        <v>181.929</v>
      </c>
      <c r="G1758" s="40"/>
      <c r="H1758" s="46"/>
    </row>
    <row r="1759" spans="1:8" s="2" customFormat="1" ht="16.8" customHeight="1">
      <c r="A1759" s="40"/>
      <c r="B1759" s="46"/>
      <c r="C1759" s="319" t="s">
        <v>166</v>
      </c>
      <c r="D1759" s="320" t="s">
        <v>1</v>
      </c>
      <c r="E1759" s="321" t="s">
        <v>1</v>
      </c>
      <c r="F1759" s="322">
        <v>179.882</v>
      </c>
      <c r="G1759" s="40"/>
      <c r="H1759" s="46"/>
    </row>
    <row r="1760" spans="1:8" s="2" customFormat="1" ht="16.8" customHeight="1">
      <c r="A1760" s="40"/>
      <c r="B1760" s="46"/>
      <c r="C1760" s="323" t="s">
        <v>166</v>
      </c>
      <c r="D1760" s="323" t="s">
        <v>308</v>
      </c>
      <c r="E1760" s="18" t="s">
        <v>1</v>
      </c>
      <c r="F1760" s="324">
        <v>179.882</v>
      </c>
      <c r="G1760" s="40"/>
      <c r="H1760" s="46"/>
    </row>
    <row r="1761" spans="1:8" s="2" customFormat="1" ht="16.8" customHeight="1">
      <c r="A1761" s="40"/>
      <c r="B1761" s="46"/>
      <c r="C1761" s="325" t="s">
        <v>2122</v>
      </c>
      <c r="D1761" s="40"/>
      <c r="E1761" s="40"/>
      <c r="F1761" s="40"/>
      <c r="G1761" s="40"/>
      <c r="H1761" s="46"/>
    </row>
    <row r="1762" spans="1:8" s="2" customFormat="1" ht="12">
      <c r="A1762" s="40"/>
      <c r="B1762" s="46"/>
      <c r="C1762" s="323" t="s">
        <v>1805</v>
      </c>
      <c r="D1762" s="323" t="s">
        <v>1806</v>
      </c>
      <c r="E1762" s="18" t="s">
        <v>303</v>
      </c>
      <c r="F1762" s="324">
        <v>179.882</v>
      </c>
      <c r="G1762" s="40"/>
      <c r="H1762" s="46"/>
    </row>
    <row r="1763" spans="1:8" s="2" customFormat="1" ht="12">
      <c r="A1763" s="40"/>
      <c r="B1763" s="46"/>
      <c r="C1763" s="323" t="s">
        <v>338</v>
      </c>
      <c r="D1763" s="323" t="s">
        <v>339</v>
      </c>
      <c r="E1763" s="18" t="s">
        <v>303</v>
      </c>
      <c r="F1763" s="324">
        <v>179.882</v>
      </c>
      <c r="G1763" s="40"/>
      <c r="H1763" s="46"/>
    </row>
    <row r="1764" spans="1:8" s="2" customFormat="1" ht="16.8" customHeight="1">
      <c r="A1764" s="40"/>
      <c r="B1764" s="46"/>
      <c r="C1764" s="319" t="s">
        <v>168</v>
      </c>
      <c r="D1764" s="320" t="s">
        <v>1</v>
      </c>
      <c r="E1764" s="321" t="s">
        <v>1</v>
      </c>
      <c r="F1764" s="322">
        <v>179.882</v>
      </c>
      <c r="G1764" s="40"/>
      <c r="H1764" s="46"/>
    </row>
    <row r="1765" spans="1:8" s="2" customFormat="1" ht="16.8" customHeight="1">
      <c r="A1765" s="40"/>
      <c r="B1765" s="46"/>
      <c r="C1765" s="323" t="s">
        <v>168</v>
      </c>
      <c r="D1765" s="323" t="s">
        <v>308</v>
      </c>
      <c r="E1765" s="18" t="s">
        <v>1</v>
      </c>
      <c r="F1765" s="324">
        <v>179.882</v>
      </c>
      <c r="G1765" s="40"/>
      <c r="H1765" s="46"/>
    </row>
    <row r="1766" spans="1:8" s="2" customFormat="1" ht="16.8" customHeight="1">
      <c r="A1766" s="40"/>
      <c r="B1766" s="46"/>
      <c r="C1766" s="325" t="s">
        <v>2122</v>
      </c>
      <c r="D1766" s="40"/>
      <c r="E1766" s="40"/>
      <c r="F1766" s="40"/>
      <c r="G1766" s="40"/>
      <c r="H1766" s="46"/>
    </row>
    <row r="1767" spans="1:8" s="2" customFormat="1" ht="12">
      <c r="A1767" s="40"/>
      <c r="B1767" s="46"/>
      <c r="C1767" s="323" t="s">
        <v>1111</v>
      </c>
      <c r="D1767" s="323" t="s">
        <v>1112</v>
      </c>
      <c r="E1767" s="18" t="s">
        <v>303</v>
      </c>
      <c r="F1767" s="324">
        <v>179.882</v>
      </c>
      <c r="G1767" s="40"/>
      <c r="H1767" s="46"/>
    </row>
    <row r="1768" spans="1:8" s="2" customFormat="1" ht="12">
      <c r="A1768" s="40"/>
      <c r="B1768" s="46"/>
      <c r="C1768" s="323" t="s">
        <v>352</v>
      </c>
      <c r="D1768" s="323" t="s">
        <v>353</v>
      </c>
      <c r="E1768" s="18" t="s">
        <v>303</v>
      </c>
      <c r="F1768" s="324">
        <v>179.882</v>
      </c>
      <c r="G1768" s="40"/>
      <c r="H1768" s="46"/>
    </row>
    <row r="1769" spans="1:8" s="2" customFormat="1" ht="16.8" customHeight="1">
      <c r="A1769" s="40"/>
      <c r="B1769" s="46"/>
      <c r="C1769" s="319" t="s">
        <v>173</v>
      </c>
      <c r="D1769" s="320" t="s">
        <v>1</v>
      </c>
      <c r="E1769" s="321" t="s">
        <v>1</v>
      </c>
      <c r="F1769" s="322">
        <v>0</v>
      </c>
      <c r="G1769" s="40"/>
      <c r="H1769" s="46"/>
    </row>
    <row r="1770" spans="1:8" s="2" customFormat="1" ht="16.8" customHeight="1">
      <c r="A1770" s="40"/>
      <c r="B1770" s="46"/>
      <c r="C1770" s="323" t="s">
        <v>173</v>
      </c>
      <c r="D1770" s="323" t="s">
        <v>344</v>
      </c>
      <c r="E1770" s="18" t="s">
        <v>1</v>
      </c>
      <c r="F1770" s="324">
        <v>0</v>
      </c>
      <c r="G1770" s="40"/>
      <c r="H1770" s="46"/>
    </row>
    <row r="1771" spans="1:8" s="2" customFormat="1" ht="16.8" customHeight="1">
      <c r="A1771" s="40"/>
      <c r="B1771" s="46"/>
      <c r="C1771" s="325" t="s">
        <v>2122</v>
      </c>
      <c r="D1771" s="40"/>
      <c r="E1771" s="40"/>
      <c r="F1771" s="40"/>
      <c r="G1771" s="40"/>
      <c r="H1771" s="46"/>
    </row>
    <row r="1772" spans="1:8" s="2" customFormat="1" ht="12">
      <c r="A1772" s="40"/>
      <c r="B1772" s="46"/>
      <c r="C1772" s="323" t="s">
        <v>338</v>
      </c>
      <c r="D1772" s="323" t="s">
        <v>339</v>
      </c>
      <c r="E1772" s="18" t="s">
        <v>303</v>
      </c>
      <c r="F1772" s="324">
        <v>179.882</v>
      </c>
      <c r="G1772" s="40"/>
      <c r="H1772" s="46"/>
    </row>
    <row r="1773" spans="1:8" s="2" customFormat="1" ht="12">
      <c r="A1773" s="40"/>
      <c r="B1773" s="46"/>
      <c r="C1773" s="323" t="s">
        <v>352</v>
      </c>
      <c r="D1773" s="323" t="s">
        <v>353</v>
      </c>
      <c r="E1773" s="18" t="s">
        <v>303</v>
      </c>
      <c r="F1773" s="324">
        <v>179.882</v>
      </c>
      <c r="G1773" s="40"/>
      <c r="H1773" s="46"/>
    </row>
    <row r="1774" spans="1:8" s="2" customFormat="1" ht="16.8" customHeight="1">
      <c r="A1774" s="40"/>
      <c r="B1774" s="46"/>
      <c r="C1774" s="323" t="s">
        <v>368</v>
      </c>
      <c r="D1774" s="323" t="s">
        <v>369</v>
      </c>
      <c r="E1774" s="18" t="s">
        <v>303</v>
      </c>
      <c r="F1774" s="324">
        <v>181.929</v>
      </c>
      <c r="G1774" s="40"/>
      <c r="H1774" s="46"/>
    </row>
    <row r="1775" spans="1:8" s="2" customFormat="1" ht="16.8" customHeight="1">
      <c r="A1775" s="40"/>
      <c r="B1775" s="46"/>
      <c r="C1775" s="319" t="s">
        <v>171</v>
      </c>
      <c r="D1775" s="320" t="s">
        <v>1</v>
      </c>
      <c r="E1775" s="321" t="s">
        <v>1</v>
      </c>
      <c r="F1775" s="322">
        <v>177.835</v>
      </c>
      <c r="G1775" s="40"/>
      <c r="H1775" s="46"/>
    </row>
    <row r="1776" spans="1:8" s="2" customFormat="1" ht="16.8" customHeight="1">
      <c r="A1776" s="40"/>
      <c r="B1776" s="46"/>
      <c r="C1776" s="323" t="s">
        <v>1</v>
      </c>
      <c r="D1776" s="323" t="s">
        <v>341</v>
      </c>
      <c r="E1776" s="18" t="s">
        <v>1</v>
      </c>
      <c r="F1776" s="324">
        <v>0</v>
      </c>
      <c r="G1776" s="40"/>
      <c r="H1776" s="46"/>
    </row>
    <row r="1777" spans="1:8" s="2" customFormat="1" ht="12">
      <c r="A1777" s="40"/>
      <c r="B1777" s="46"/>
      <c r="C1777" s="323" t="s">
        <v>171</v>
      </c>
      <c r="D1777" s="323" t="s">
        <v>1818</v>
      </c>
      <c r="E1777" s="18" t="s">
        <v>1</v>
      </c>
      <c r="F1777" s="324">
        <v>177.835</v>
      </c>
      <c r="G1777" s="40"/>
      <c r="H1777" s="46"/>
    </row>
    <row r="1778" spans="1:8" s="2" customFormat="1" ht="16.8" customHeight="1">
      <c r="A1778" s="40"/>
      <c r="B1778" s="46"/>
      <c r="C1778" s="325" t="s">
        <v>2122</v>
      </c>
      <c r="D1778" s="40"/>
      <c r="E1778" s="40"/>
      <c r="F1778" s="40"/>
      <c r="G1778" s="40"/>
      <c r="H1778" s="46"/>
    </row>
    <row r="1779" spans="1:8" s="2" customFormat="1" ht="12">
      <c r="A1779" s="40"/>
      <c r="B1779" s="46"/>
      <c r="C1779" s="323" t="s">
        <v>338</v>
      </c>
      <c r="D1779" s="323" t="s">
        <v>339</v>
      </c>
      <c r="E1779" s="18" t="s">
        <v>303</v>
      </c>
      <c r="F1779" s="324">
        <v>179.882</v>
      </c>
      <c r="G1779" s="40"/>
      <c r="H1779" s="46"/>
    </row>
    <row r="1780" spans="1:8" s="2" customFormat="1" ht="16.8" customHeight="1">
      <c r="A1780" s="40"/>
      <c r="B1780" s="46"/>
      <c r="C1780" s="323" t="s">
        <v>368</v>
      </c>
      <c r="D1780" s="323" t="s">
        <v>369</v>
      </c>
      <c r="E1780" s="18" t="s">
        <v>303</v>
      </c>
      <c r="F1780" s="324">
        <v>181.929</v>
      </c>
      <c r="G1780" s="40"/>
      <c r="H1780" s="46"/>
    </row>
    <row r="1781" spans="1:8" s="2" customFormat="1" ht="16.8" customHeight="1">
      <c r="A1781" s="40"/>
      <c r="B1781" s="46"/>
      <c r="C1781" s="319" t="s">
        <v>160</v>
      </c>
      <c r="D1781" s="320" t="s">
        <v>1</v>
      </c>
      <c r="E1781" s="321" t="s">
        <v>1</v>
      </c>
      <c r="F1781" s="322">
        <v>3.15</v>
      </c>
      <c r="G1781" s="40"/>
      <c r="H1781" s="46"/>
    </row>
    <row r="1782" spans="1:8" s="2" customFormat="1" ht="16.8" customHeight="1">
      <c r="A1782" s="40"/>
      <c r="B1782" s="46"/>
      <c r="C1782" s="323" t="s">
        <v>160</v>
      </c>
      <c r="D1782" s="323" t="s">
        <v>1804</v>
      </c>
      <c r="E1782" s="18" t="s">
        <v>1</v>
      </c>
      <c r="F1782" s="324">
        <v>3.15</v>
      </c>
      <c r="G1782" s="40"/>
      <c r="H1782" s="46"/>
    </row>
    <row r="1783" spans="1:8" s="2" customFormat="1" ht="16.8" customHeight="1">
      <c r="A1783" s="40"/>
      <c r="B1783" s="46"/>
      <c r="C1783" s="325" t="s">
        <v>2122</v>
      </c>
      <c r="D1783" s="40"/>
      <c r="E1783" s="40"/>
      <c r="F1783" s="40"/>
      <c r="G1783" s="40"/>
      <c r="H1783" s="46"/>
    </row>
    <row r="1784" spans="1:8" s="2" customFormat="1" ht="16.8" customHeight="1">
      <c r="A1784" s="40"/>
      <c r="B1784" s="46"/>
      <c r="C1784" s="323" t="s">
        <v>296</v>
      </c>
      <c r="D1784" s="323" t="s">
        <v>297</v>
      </c>
      <c r="E1784" s="18" t="s">
        <v>275</v>
      </c>
      <c r="F1784" s="324">
        <v>3.15</v>
      </c>
      <c r="G1784" s="40"/>
      <c r="H1784" s="46"/>
    </row>
    <row r="1785" spans="1:8" s="2" customFormat="1" ht="16.8" customHeight="1">
      <c r="A1785" s="40"/>
      <c r="B1785" s="46"/>
      <c r="C1785" s="323" t="s">
        <v>314</v>
      </c>
      <c r="D1785" s="323" t="s">
        <v>315</v>
      </c>
      <c r="E1785" s="18" t="s">
        <v>303</v>
      </c>
      <c r="F1785" s="324">
        <v>52.857</v>
      </c>
      <c r="G1785" s="40"/>
      <c r="H1785" s="46"/>
    </row>
    <row r="1786" spans="1:8" s="2" customFormat="1" ht="16.8" customHeight="1">
      <c r="A1786" s="40"/>
      <c r="B1786" s="46"/>
      <c r="C1786" s="319" t="s">
        <v>158</v>
      </c>
      <c r="D1786" s="320" t="s">
        <v>1</v>
      </c>
      <c r="E1786" s="321" t="s">
        <v>1</v>
      </c>
      <c r="F1786" s="322">
        <v>32.55</v>
      </c>
      <c r="G1786" s="40"/>
      <c r="H1786" s="46"/>
    </row>
    <row r="1787" spans="1:8" s="2" customFormat="1" ht="16.8" customHeight="1">
      <c r="A1787" s="40"/>
      <c r="B1787" s="46"/>
      <c r="C1787" s="323" t="s">
        <v>158</v>
      </c>
      <c r="D1787" s="323" t="s">
        <v>1802</v>
      </c>
      <c r="E1787" s="18" t="s">
        <v>1</v>
      </c>
      <c r="F1787" s="324">
        <v>32.55</v>
      </c>
      <c r="G1787" s="40"/>
      <c r="H1787" s="46"/>
    </row>
    <row r="1788" spans="1:8" s="2" customFormat="1" ht="16.8" customHeight="1">
      <c r="A1788" s="40"/>
      <c r="B1788" s="46"/>
      <c r="C1788" s="325" t="s">
        <v>2122</v>
      </c>
      <c r="D1788" s="40"/>
      <c r="E1788" s="40"/>
      <c r="F1788" s="40"/>
      <c r="G1788" s="40"/>
      <c r="H1788" s="46"/>
    </row>
    <row r="1789" spans="1:8" s="2" customFormat="1" ht="16.8" customHeight="1">
      <c r="A1789" s="40"/>
      <c r="B1789" s="46"/>
      <c r="C1789" s="323" t="s">
        <v>291</v>
      </c>
      <c r="D1789" s="323" t="s">
        <v>292</v>
      </c>
      <c r="E1789" s="18" t="s">
        <v>275</v>
      </c>
      <c r="F1789" s="324">
        <v>32.55</v>
      </c>
      <c r="G1789" s="40"/>
      <c r="H1789" s="46"/>
    </row>
    <row r="1790" spans="1:8" s="2" customFormat="1" ht="16.8" customHeight="1">
      <c r="A1790" s="40"/>
      <c r="B1790" s="46"/>
      <c r="C1790" s="323" t="s">
        <v>314</v>
      </c>
      <c r="D1790" s="323" t="s">
        <v>315</v>
      </c>
      <c r="E1790" s="18" t="s">
        <v>303</v>
      </c>
      <c r="F1790" s="324">
        <v>52.857</v>
      </c>
      <c r="G1790" s="40"/>
      <c r="H1790" s="46"/>
    </row>
    <row r="1791" spans="1:8" s="2" customFormat="1" ht="16.8" customHeight="1">
      <c r="A1791" s="40"/>
      <c r="B1791" s="46"/>
      <c r="C1791" s="319" t="s">
        <v>374</v>
      </c>
      <c r="D1791" s="320" t="s">
        <v>1</v>
      </c>
      <c r="E1791" s="321" t="s">
        <v>1</v>
      </c>
      <c r="F1791" s="322">
        <v>181.929</v>
      </c>
      <c r="G1791" s="40"/>
      <c r="H1791" s="46"/>
    </row>
    <row r="1792" spans="1:8" s="2" customFormat="1" ht="16.8" customHeight="1">
      <c r="A1792" s="40"/>
      <c r="B1792" s="46"/>
      <c r="C1792" s="323" t="s">
        <v>177</v>
      </c>
      <c r="D1792" s="323" t="s">
        <v>992</v>
      </c>
      <c r="E1792" s="18" t="s">
        <v>1</v>
      </c>
      <c r="F1792" s="324">
        <v>181.929</v>
      </c>
      <c r="G1792" s="40"/>
      <c r="H1792" s="46"/>
    </row>
    <row r="1793" spans="1:8" s="2" customFormat="1" ht="16.8" customHeight="1">
      <c r="A1793" s="40"/>
      <c r="B1793" s="46"/>
      <c r="C1793" s="323" t="s">
        <v>372</v>
      </c>
      <c r="D1793" s="323" t="s">
        <v>373</v>
      </c>
      <c r="E1793" s="18" t="s">
        <v>1</v>
      </c>
      <c r="F1793" s="324">
        <v>0</v>
      </c>
      <c r="G1793" s="40"/>
      <c r="H1793" s="46"/>
    </row>
    <row r="1794" spans="1:8" s="2" customFormat="1" ht="16.8" customHeight="1">
      <c r="A1794" s="40"/>
      <c r="B1794" s="46"/>
      <c r="C1794" s="323" t="s">
        <v>374</v>
      </c>
      <c r="D1794" s="323" t="s">
        <v>320</v>
      </c>
      <c r="E1794" s="18" t="s">
        <v>1</v>
      </c>
      <c r="F1794" s="324">
        <v>181.929</v>
      </c>
      <c r="G1794" s="40"/>
      <c r="H1794" s="46"/>
    </row>
    <row r="1795" spans="1:8" s="2" customFormat="1" ht="16.8" customHeight="1">
      <c r="A1795" s="40"/>
      <c r="B1795" s="46"/>
      <c r="C1795" s="319" t="s">
        <v>372</v>
      </c>
      <c r="D1795" s="320" t="s">
        <v>1</v>
      </c>
      <c r="E1795" s="321" t="s">
        <v>1</v>
      </c>
      <c r="F1795" s="322">
        <v>0</v>
      </c>
      <c r="G1795" s="40"/>
      <c r="H1795" s="46"/>
    </row>
    <row r="1796" spans="1:8" s="2" customFormat="1" ht="16.8" customHeight="1">
      <c r="A1796" s="40"/>
      <c r="B1796" s="46"/>
      <c r="C1796" s="323" t="s">
        <v>372</v>
      </c>
      <c r="D1796" s="323" t="s">
        <v>373</v>
      </c>
      <c r="E1796" s="18" t="s">
        <v>1</v>
      </c>
      <c r="F1796" s="324">
        <v>0</v>
      </c>
      <c r="G1796" s="40"/>
      <c r="H1796" s="46"/>
    </row>
    <row r="1797" spans="1:8" s="2" customFormat="1" ht="16.8" customHeight="1">
      <c r="A1797" s="40"/>
      <c r="B1797" s="46"/>
      <c r="C1797" s="319" t="s">
        <v>177</v>
      </c>
      <c r="D1797" s="320" t="s">
        <v>1</v>
      </c>
      <c r="E1797" s="321" t="s">
        <v>1</v>
      </c>
      <c r="F1797" s="322">
        <v>181.929</v>
      </c>
      <c r="G1797" s="40"/>
      <c r="H1797" s="46"/>
    </row>
    <row r="1798" spans="1:8" s="2" customFormat="1" ht="16.8" customHeight="1">
      <c r="A1798" s="40"/>
      <c r="B1798" s="46"/>
      <c r="C1798" s="323" t="s">
        <v>177</v>
      </c>
      <c r="D1798" s="323" t="s">
        <v>992</v>
      </c>
      <c r="E1798" s="18" t="s">
        <v>1</v>
      </c>
      <c r="F1798" s="324">
        <v>181.929</v>
      </c>
      <c r="G1798" s="40"/>
      <c r="H1798" s="46"/>
    </row>
    <row r="1799" spans="1:8" s="2" customFormat="1" ht="16.8" customHeight="1">
      <c r="A1799" s="40"/>
      <c r="B1799" s="46"/>
      <c r="C1799" s="325" t="s">
        <v>2122</v>
      </c>
      <c r="D1799" s="40"/>
      <c r="E1799" s="40"/>
      <c r="F1799" s="40"/>
      <c r="G1799" s="40"/>
      <c r="H1799" s="46"/>
    </row>
    <row r="1800" spans="1:8" s="2" customFormat="1" ht="16.8" customHeight="1">
      <c r="A1800" s="40"/>
      <c r="B1800" s="46"/>
      <c r="C1800" s="323" t="s">
        <v>368</v>
      </c>
      <c r="D1800" s="323" t="s">
        <v>369</v>
      </c>
      <c r="E1800" s="18" t="s">
        <v>303</v>
      </c>
      <c r="F1800" s="324">
        <v>181.929</v>
      </c>
      <c r="G1800" s="40"/>
      <c r="H1800" s="46"/>
    </row>
    <row r="1801" spans="1:8" s="2" customFormat="1" ht="16.8" customHeight="1">
      <c r="A1801" s="40"/>
      <c r="B1801" s="46"/>
      <c r="C1801" s="323" t="s">
        <v>376</v>
      </c>
      <c r="D1801" s="323" t="s">
        <v>377</v>
      </c>
      <c r="E1801" s="18" t="s">
        <v>363</v>
      </c>
      <c r="F1801" s="324">
        <v>363.858</v>
      </c>
      <c r="G1801" s="40"/>
      <c r="H1801" s="46"/>
    </row>
    <row r="1802" spans="1:8" s="2" customFormat="1" ht="26.4" customHeight="1">
      <c r="A1802" s="40"/>
      <c r="B1802" s="46"/>
      <c r="C1802" s="318" t="s">
        <v>2140</v>
      </c>
      <c r="D1802" s="318" t="s">
        <v>127</v>
      </c>
      <c r="E1802" s="40"/>
      <c r="F1802" s="40"/>
      <c r="G1802" s="40"/>
      <c r="H1802" s="46"/>
    </row>
    <row r="1803" spans="1:8" s="2" customFormat="1" ht="16.8" customHeight="1">
      <c r="A1803" s="40"/>
      <c r="B1803" s="46"/>
      <c r="C1803" s="319" t="s">
        <v>449</v>
      </c>
      <c r="D1803" s="320" t="s">
        <v>1</v>
      </c>
      <c r="E1803" s="321" t="s">
        <v>1</v>
      </c>
      <c r="F1803" s="322">
        <v>13.41</v>
      </c>
      <c r="G1803" s="40"/>
      <c r="H1803" s="46"/>
    </row>
    <row r="1804" spans="1:8" s="2" customFormat="1" ht="16.8" customHeight="1">
      <c r="A1804" s="40"/>
      <c r="B1804" s="46"/>
      <c r="C1804" s="323" t="s">
        <v>449</v>
      </c>
      <c r="D1804" s="323" t="s">
        <v>181</v>
      </c>
      <c r="E1804" s="18" t="s">
        <v>1</v>
      </c>
      <c r="F1804" s="324">
        <v>13.41</v>
      </c>
      <c r="G1804" s="40"/>
      <c r="H1804" s="46"/>
    </row>
    <row r="1805" spans="1:8" s="2" customFormat="1" ht="16.8" customHeight="1">
      <c r="A1805" s="40"/>
      <c r="B1805" s="46"/>
      <c r="C1805" s="319" t="s">
        <v>429</v>
      </c>
      <c r="D1805" s="320" t="s">
        <v>1</v>
      </c>
      <c r="E1805" s="321" t="s">
        <v>1</v>
      </c>
      <c r="F1805" s="322">
        <v>13.41</v>
      </c>
      <c r="G1805" s="40"/>
      <c r="H1805" s="46"/>
    </row>
    <row r="1806" spans="1:8" s="2" customFormat="1" ht="16.8" customHeight="1">
      <c r="A1806" s="40"/>
      <c r="B1806" s="46"/>
      <c r="C1806" s="323" t="s">
        <v>429</v>
      </c>
      <c r="D1806" s="323" t="s">
        <v>152</v>
      </c>
      <c r="E1806" s="18" t="s">
        <v>1</v>
      </c>
      <c r="F1806" s="324">
        <v>13.41</v>
      </c>
      <c r="G1806" s="40"/>
      <c r="H1806" s="46"/>
    </row>
    <row r="1807" spans="1:8" s="2" customFormat="1" ht="16.8" customHeight="1">
      <c r="A1807" s="40"/>
      <c r="B1807" s="46"/>
      <c r="C1807" s="319" t="s">
        <v>1642</v>
      </c>
      <c r="D1807" s="320" t="s">
        <v>1</v>
      </c>
      <c r="E1807" s="321" t="s">
        <v>1</v>
      </c>
      <c r="F1807" s="322">
        <v>5.544</v>
      </c>
      <c r="G1807" s="40"/>
      <c r="H1807" s="46"/>
    </row>
    <row r="1808" spans="1:8" s="2" customFormat="1" ht="16.8" customHeight="1">
      <c r="A1808" s="40"/>
      <c r="B1808" s="46"/>
      <c r="C1808" s="323" t="s">
        <v>1642</v>
      </c>
      <c r="D1808" s="323" t="s">
        <v>2085</v>
      </c>
      <c r="E1808" s="18" t="s">
        <v>1</v>
      </c>
      <c r="F1808" s="324">
        <v>5.544</v>
      </c>
      <c r="G1808" s="40"/>
      <c r="H1808" s="46"/>
    </row>
    <row r="1809" spans="1:8" s="2" customFormat="1" ht="16.8" customHeight="1">
      <c r="A1809" s="40"/>
      <c r="B1809" s="46"/>
      <c r="C1809" s="319" t="s">
        <v>1761</v>
      </c>
      <c r="D1809" s="320" t="s">
        <v>1</v>
      </c>
      <c r="E1809" s="321" t="s">
        <v>1</v>
      </c>
      <c r="F1809" s="322">
        <v>6</v>
      </c>
      <c r="G1809" s="40"/>
      <c r="H1809" s="46"/>
    </row>
    <row r="1810" spans="1:8" s="2" customFormat="1" ht="16.8" customHeight="1">
      <c r="A1810" s="40"/>
      <c r="B1810" s="46"/>
      <c r="C1810" s="323" t="s">
        <v>1761</v>
      </c>
      <c r="D1810" s="323" t="s">
        <v>284</v>
      </c>
      <c r="E1810" s="18" t="s">
        <v>1</v>
      </c>
      <c r="F1810" s="324">
        <v>6</v>
      </c>
      <c r="G1810" s="40"/>
      <c r="H1810" s="46"/>
    </row>
    <row r="1811" spans="1:8" s="2" customFormat="1" ht="16.8" customHeight="1">
      <c r="A1811" s="40"/>
      <c r="B1811" s="46"/>
      <c r="C1811" s="319" t="s">
        <v>1759</v>
      </c>
      <c r="D1811" s="320" t="s">
        <v>1</v>
      </c>
      <c r="E1811" s="321" t="s">
        <v>1</v>
      </c>
      <c r="F1811" s="322">
        <v>15.848</v>
      </c>
      <c r="G1811" s="40"/>
      <c r="H1811" s="46"/>
    </row>
    <row r="1812" spans="1:8" s="2" customFormat="1" ht="16.8" customHeight="1">
      <c r="A1812" s="40"/>
      <c r="B1812" s="46"/>
      <c r="C1812" s="323" t="s">
        <v>1759</v>
      </c>
      <c r="D1812" s="323" t="s">
        <v>1896</v>
      </c>
      <c r="E1812" s="18" t="s">
        <v>1</v>
      </c>
      <c r="F1812" s="324">
        <v>15.848</v>
      </c>
      <c r="G1812" s="40"/>
      <c r="H1812" s="46"/>
    </row>
    <row r="1813" spans="1:8" s="2" customFormat="1" ht="16.8" customHeight="1">
      <c r="A1813" s="40"/>
      <c r="B1813" s="46"/>
      <c r="C1813" s="319" t="s">
        <v>1742</v>
      </c>
      <c r="D1813" s="320" t="s">
        <v>1</v>
      </c>
      <c r="E1813" s="321" t="s">
        <v>1</v>
      </c>
      <c r="F1813" s="322">
        <v>33</v>
      </c>
      <c r="G1813" s="40"/>
      <c r="H1813" s="46"/>
    </row>
    <row r="1814" spans="1:8" s="2" customFormat="1" ht="16.8" customHeight="1">
      <c r="A1814" s="40"/>
      <c r="B1814" s="46"/>
      <c r="C1814" s="323" t="s">
        <v>1742</v>
      </c>
      <c r="D1814" s="323" t="s">
        <v>1846</v>
      </c>
      <c r="E1814" s="18" t="s">
        <v>1</v>
      </c>
      <c r="F1814" s="324">
        <v>33</v>
      </c>
      <c r="G1814" s="40"/>
      <c r="H1814" s="46"/>
    </row>
    <row r="1815" spans="1:8" s="2" customFormat="1" ht="16.8" customHeight="1">
      <c r="A1815" s="40"/>
      <c r="B1815" s="46"/>
      <c r="C1815" s="325" t="s">
        <v>2122</v>
      </c>
      <c r="D1815" s="40"/>
      <c r="E1815" s="40"/>
      <c r="F1815" s="40"/>
      <c r="G1815" s="40"/>
      <c r="H1815" s="46"/>
    </row>
    <row r="1816" spans="1:8" s="2" customFormat="1" ht="16.8" customHeight="1">
      <c r="A1816" s="40"/>
      <c r="B1816" s="46"/>
      <c r="C1816" s="323" t="s">
        <v>1843</v>
      </c>
      <c r="D1816" s="323" t="s">
        <v>1844</v>
      </c>
      <c r="E1816" s="18" t="s">
        <v>275</v>
      </c>
      <c r="F1816" s="324">
        <v>33</v>
      </c>
      <c r="G1816" s="40"/>
      <c r="H1816" s="46"/>
    </row>
    <row r="1817" spans="1:8" s="2" customFormat="1" ht="12">
      <c r="A1817" s="40"/>
      <c r="B1817" s="46"/>
      <c r="C1817" s="323" t="s">
        <v>1711</v>
      </c>
      <c r="D1817" s="323" t="s">
        <v>1712</v>
      </c>
      <c r="E1817" s="18" t="s">
        <v>363</v>
      </c>
      <c r="F1817" s="324">
        <v>5.94</v>
      </c>
      <c r="G1817" s="40"/>
      <c r="H1817" s="46"/>
    </row>
    <row r="1818" spans="1:8" s="2" customFormat="1" ht="16.8" customHeight="1">
      <c r="A1818" s="40"/>
      <c r="B1818" s="46"/>
      <c r="C1818" s="319" t="s">
        <v>1747</v>
      </c>
      <c r="D1818" s="320" t="s">
        <v>1</v>
      </c>
      <c r="E1818" s="321" t="s">
        <v>1</v>
      </c>
      <c r="F1818" s="322">
        <v>33</v>
      </c>
      <c r="G1818" s="40"/>
      <c r="H1818" s="46"/>
    </row>
    <row r="1819" spans="1:8" s="2" customFormat="1" ht="12">
      <c r="A1819" s="40"/>
      <c r="B1819" s="46"/>
      <c r="C1819" s="323" t="s">
        <v>1745</v>
      </c>
      <c r="D1819" s="323" t="s">
        <v>2050</v>
      </c>
      <c r="E1819" s="18" t="s">
        <v>1</v>
      </c>
      <c r="F1819" s="324">
        <v>14.9</v>
      </c>
      <c r="G1819" s="40"/>
      <c r="H1819" s="46"/>
    </row>
    <row r="1820" spans="1:8" s="2" customFormat="1" ht="12">
      <c r="A1820" s="40"/>
      <c r="B1820" s="46"/>
      <c r="C1820" s="323" t="s">
        <v>1746</v>
      </c>
      <c r="D1820" s="323" t="s">
        <v>2051</v>
      </c>
      <c r="E1820" s="18" t="s">
        <v>1</v>
      </c>
      <c r="F1820" s="324">
        <v>8.1</v>
      </c>
      <c r="G1820" s="40"/>
      <c r="H1820" s="46"/>
    </row>
    <row r="1821" spans="1:8" s="2" customFormat="1" ht="12">
      <c r="A1821" s="40"/>
      <c r="B1821" s="46"/>
      <c r="C1821" s="323" t="s">
        <v>2044</v>
      </c>
      <c r="D1821" s="323" t="s">
        <v>2052</v>
      </c>
      <c r="E1821" s="18" t="s">
        <v>1</v>
      </c>
      <c r="F1821" s="324">
        <v>10</v>
      </c>
      <c r="G1821" s="40"/>
      <c r="H1821" s="46"/>
    </row>
    <row r="1822" spans="1:8" s="2" customFormat="1" ht="16.8" customHeight="1">
      <c r="A1822" s="40"/>
      <c r="B1822" s="46"/>
      <c r="C1822" s="323" t="s">
        <v>1747</v>
      </c>
      <c r="D1822" s="323" t="s">
        <v>253</v>
      </c>
      <c r="E1822" s="18" t="s">
        <v>1</v>
      </c>
      <c r="F1822" s="324">
        <v>33</v>
      </c>
      <c r="G1822" s="40"/>
      <c r="H1822" s="46"/>
    </row>
    <row r="1823" spans="1:8" s="2" customFormat="1" ht="16.8" customHeight="1">
      <c r="A1823" s="40"/>
      <c r="B1823" s="46"/>
      <c r="C1823" s="325" t="s">
        <v>2122</v>
      </c>
      <c r="D1823" s="40"/>
      <c r="E1823" s="40"/>
      <c r="F1823" s="40"/>
      <c r="G1823" s="40"/>
      <c r="H1823" s="46"/>
    </row>
    <row r="1824" spans="1:8" s="2" customFormat="1" ht="16.8" customHeight="1">
      <c r="A1824" s="40"/>
      <c r="B1824" s="46"/>
      <c r="C1824" s="323" t="s">
        <v>937</v>
      </c>
      <c r="D1824" s="323" t="s">
        <v>938</v>
      </c>
      <c r="E1824" s="18" t="s">
        <v>249</v>
      </c>
      <c r="F1824" s="324">
        <v>14.58</v>
      </c>
      <c r="G1824" s="40"/>
      <c r="H1824" s="46"/>
    </row>
    <row r="1825" spans="1:8" s="2" customFormat="1" ht="16.8" customHeight="1">
      <c r="A1825" s="40"/>
      <c r="B1825" s="46"/>
      <c r="C1825" s="323" t="s">
        <v>330</v>
      </c>
      <c r="D1825" s="323" t="s">
        <v>331</v>
      </c>
      <c r="E1825" s="18" t="s">
        <v>249</v>
      </c>
      <c r="F1825" s="324">
        <v>144.54</v>
      </c>
      <c r="G1825" s="40"/>
      <c r="H1825" s="46"/>
    </row>
    <row r="1826" spans="1:8" s="2" customFormat="1" ht="16.8" customHeight="1">
      <c r="A1826" s="40"/>
      <c r="B1826" s="46"/>
      <c r="C1826" s="323" t="s">
        <v>381</v>
      </c>
      <c r="D1826" s="323" t="s">
        <v>382</v>
      </c>
      <c r="E1826" s="18" t="s">
        <v>303</v>
      </c>
      <c r="F1826" s="324">
        <v>12.375</v>
      </c>
      <c r="G1826" s="40"/>
      <c r="H1826" s="46"/>
    </row>
    <row r="1827" spans="1:8" s="2" customFormat="1" ht="16.8" customHeight="1">
      <c r="A1827" s="40"/>
      <c r="B1827" s="46"/>
      <c r="C1827" s="323" t="s">
        <v>392</v>
      </c>
      <c r="D1827" s="323" t="s">
        <v>393</v>
      </c>
      <c r="E1827" s="18" t="s">
        <v>303</v>
      </c>
      <c r="F1827" s="324">
        <v>2.97</v>
      </c>
      <c r="G1827" s="40"/>
      <c r="H1827" s="46"/>
    </row>
    <row r="1828" spans="1:8" s="2" customFormat="1" ht="12">
      <c r="A1828" s="40"/>
      <c r="B1828" s="46"/>
      <c r="C1828" s="323" t="s">
        <v>1639</v>
      </c>
      <c r="D1828" s="323" t="s">
        <v>1640</v>
      </c>
      <c r="E1828" s="18" t="s">
        <v>303</v>
      </c>
      <c r="F1828" s="324">
        <v>5.544</v>
      </c>
      <c r="G1828" s="40"/>
      <c r="H1828" s="46"/>
    </row>
    <row r="1829" spans="1:8" s="2" customFormat="1" ht="16.8" customHeight="1">
      <c r="A1829" s="40"/>
      <c r="B1829" s="46"/>
      <c r="C1829" s="323" t="s">
        <v>1843</v>
      </c>
      <c r="D1829" s="323" t="s">
        <v>1844</v>
      </c>
      <c r="E1829" s="18" t="s">
        <v>275</v>
      </c>
      <c r="F1829" s="324">
        <v>33</v>
      </c>
      <c r="G1829" s="40"/>
      <c r="H1829" s="46"/>
    </row>
    <row r="1830" spans="1:8" s="2" customFormat="1" ht="12">
      <c r="A1830" s="40"/>
      <c r="B1830" s="46"/>
      <c r="C1830" s="323" t="s">
        <v>1855</v>
      </c>
      <c r="D1830" s="323" t="s">
        <v>1856</v>
      </c>
      <c r="E1830" s="18" t="s">
        <v>275</v>
      </c>
      <c r="F1830" s="324">
        <v>33</v>
      </c>
      <c r="G1830" s="40"/>
      <c r="H1830" s="46"/>
    </row>
    <row r="1831" spans="1:8" s="2" customFormat="1" ht="16.8" customHeight="1">
      <c r="A1831" s="40"/>
      <c r="B1831" s="46"/>
      <c r="C1831" s="323" t="s">
        <v>726</v>
      </c>
      <c r="D1831" s="323" t="s">
        <v>727</v>
      </c>
      <c r="E1831" s="18" t="s">
        <v>275</v>
      </c>
      <c r="F1831" s="324">
        <v>33</v>
      </c>
      <c r="G1831" s="40"/>
      <c r="H1831" s="46"/>
    </row>
    <row r="1832" spans="1:8" s="2" customFormat="1" ht="16.8" customHeight="1">
      <c r="A1832" s="40"/>
      <c r="B1832" s="46"/>
      <c r="C1832" s="323" t="s">
        <v>1858</v>
      </c>
      <c r="D1832" s="323" t="s">
        <v>1859</v>
      </c>
      <c r="E1832" s="18" t="s">
        <v>275</v>
      </c>
      <c r="F1832" s="324">
        <v>33</v>
      </c>
      <c r="G1832" s="40"/>
      <c r="H1832" s="46"/>
    </row>
    <row r="1833" spans="1:8" s="2" customFormat="1" ht="16.8" customHeight="1">
      <c r="A1833" s="40"/>
      <c r="B1833" s="46"/>
      <c r="C1833" s="319" t="s">
        <v>1746</v>
      </c>
      <c r="D1833" s="320" t="s">
        <v>1</v>
      </c>
      <c r="E1833" s="321" t="s">
        <v>1</v>
      </c>
      <c r="F1833" s="322">
        <v>8.1</v>
      </c>
      <c r="G1833" s="40"/>
      <c r="H1833" s="46"/>
    </row>
    <row r="1834" spans="1:8" s="2" customFormat="1" ht="12">
      <c r="A1834" s="40"/>
      <c r="B1834" s="46"/>
      <c r="C1834" s="323" t="s">
        <v>1746</v>
      </c>
      <c r="D1834" s="323" t="s">
        <v>2051</v>
      </c>
      <c r="E1834" s="18" t="s">
        <v>1</v>
      </c>
      <c r="F1834" s="324">
        <v>8.1</v>
      </c>
      <c r="G1834" s="40"/>
      <c r="H1834" s="46"/>
    </row>
    <row r="1835" spans="1:8" s="2" customFormat="1" ht="16.8" customHeight="1">
      <c r="A1835" s="40"/>
      <c r="B1835" s="46"/>
      <c r="C1835" s="325" t="s">
        <v>2122</v>
      </c>
      <c r="D1835" s="40"/>
      <c r="E1835" s="40"/>
      <c r="F1835" s="40"/>
      <c r="G1835" s="40"/>
      <c r="H1835" s="46"/>
    </row>
    <row r="1836" spans="1:8" s="2" customFormat="1" ht="16.8" customHeight="1">
      <c r="A1836" s="40"/>
      <c r="B1836" s="46"/>
      <c r="C1836" s="323" t="s">
        <v>937</v>
      </c>
      <c r="D1836" s="323" t="s">
        <v>938</v>
      </c>
      <c r="E1836" s="18" t="s">
        <v>249</v>
      </c>
      <c r="F1836" s="324">
        <v>14.58</v>
      </c>
      <c r="G1836" s="40"/>
      <c r="H1836" s="46"/>
    </row>
    <row r="1837" spans="1:8" s="2" customFormat="1" ht="16.8" customHeight="1">
      <c r="A1837" s="40"/>
      <c r="B1837" s="46"/>
      <c r="C1837" s="323" t="s">
        <v>955</v>
      </c>
      <c r="D1837" s="323" t="s">
        <v>956</v>
      </c>
      <c r="E1837" s="18" t="s">
        <v>249</v>
      </c>
      <c r="F1837" s="324">
        <v>7.29</v>
      </c>
      <c r="G1837" s="40"/>
      <c r="H1837" s="46"/>
    </row>
    <row r="1838" spans="1:8" s="2" customFormat="1" ht="12">
      <c r="A1838" s="40"/>
      <c r="B1838" s="46"/>
      <c r="C1838" s="323" t="s">
        <v>969</v>
      </c>
      <c r="D1838" s="323" t="s">
        <v>970</v>
      </c>
      <c r="E1838" s="18" t="s">
        <v>303</v>
      </c>
      <c r="F1838" s="324">
        <v>25.358</v>
      </c>
      <c r="G1838" s="40"/>
      <c r="H1838" s="46"/>
    </row>
    <row r="1839" spans="1:8" s="2" customFormat="1" ht="12">
      <c r="A1839" s="40"/>
      <c r="B1839" s="46"/>
      <c r="C1839" s="323" t="s">
        <v>338</v>
      </c>
      <c r="D1839" s="323" t="s">
        <v>339</v>
      </c>
      <c r="E1839" s="18" t="s">
        <v>303</v>
      </c>
      <c r="F1839" s="324">
        <v>20.146</v>
      </c>
      <c r="G1839" s="40"/>
      <c r="H1839" s="46"/>
    </row>
    <row r="1840" spans="1:8" s="2" customFormat="1" ht="16.8" customHeight="1">
      <c r="A1840" s="40"/>
      <c r="B1840" s="46"/>
      <c r="C1840" s="319" t="s">
        <v>2044</v>
      </c>
      <c r="D1840" s="320" t="s">
        <v>1</v>
      </c>
      <c r="E1840" s="321" t="s">
        <v>1</v>
      </c>
      <c r="F1840" s="322">
        <v>10</v>
      </c>
      <c r="G1840" s="40"/>
      <c r="H1840" s="46"/>
    </row>
    <row r="1841" spans="1:8" s="2" customFormat="1" ht="12">
      <c r="A1841" s="40"/>
      <c r="B1841" s="46"/>
      <c r="C1841" s="323" t="s">
        <v>2044</v>
      </c>
      <c r="D1841" s="323" t="s">
        <v>2052</v>
      </c>
      <c r="E1841" s="18" t="s">
        <v>1</v>
      </c>
      <c r="F1841" s="324">
        <v>10</v>
      </c>
      <c r="G1841" s="40"/>
      <c r="H1841" s="46"/>
    </row>
    <row r="1842" spans="1:8" s="2" customFormat="1" ht="16.8" customHeight="1">
      <c r="A1842" s="40"/>
      <c r="B1842" s="46"/>
      <c r="C1842" s="325" t="s">
        <v>2122</v>
      </c>
      <c r="D1842" s="40"/>
      <c r="E1842" s="40"/>
      <c r="F1842" s="40"/>
      <c r="G1842" s="40"/>
      <c r="H1842" s="46"/>
    </row>
    <row r="1843" spans="1:8" s="2" customFormat="1" ht="16.8" customHeight="1">
      <c r="A1843" s="40"/>
      <c r="B1843" s="46"/>
      <c r="C1843" s="323" t="s">
        <v>937</v>
      </c>
      <c r="D1843" s="323" t="s">
        <v>938</v>
      </c>
      <c r="E1843" s="18" t="s">
        <v>249</v>
      </c>
      <c r="F1843" s="324">
        <v>14.58</v>
      </c>
      <c r="G1843" s="40"/>
      <c r="H1843" s="46"/>
    </row>
    <row r="1844" spans="1:8" s="2" customFormat="1" ht="12">
      <c r="A1844" s="40"/>
      <c r="B1844" s="46"/>
      <c r="C1844" s="323" t="s">
        <v>969</v>
      </c>
      <c r="D1844" s="323" t="s">
        <v>970</v>
      </c>
      <c r="E1844" s="18" t="s">
        <v>303</v>
      </c>
      <c r="F1844" s="324">
        <v>25.358</v>
      </c>
      <c r="G1844" s="40"/>
      <c r="H1844" s="46"/>
    </row>
    <row r="1845" spans="1:8" s="2" customFormat="1" ht="12">
      <c r="A1845" s="40"/>
      <c r="B1845" s="46"/>
      <c r="C1845" s="323" t="s">
        <v>338</v>
      </c>
      <c r="D1845" s="323" t="s">
        <v>339</v>
      </c>
      <c r="E1845" s="18" t="s">
        <v>303</v>
      </c>
      <c r="F1845" s="324">
        <v>20.146</v>
      </c>
      <c r="G1845" s="40"/>
      <c r="H1845" s="46"/>
    </row>
    <row r="1846" spans="1:8" s="2" customFormat="1" ht="16.8" customHeight="1">
      <c r="A1846" s="40"/>
      <c r="B1846" s="46"/>
      <c r="C1846" s="319" t="s">
        <v>1745</v>
      </c>
      <c r="D1846" s="320" t="s">
        <v>1</v>
      </c>
      <c r="E1846" s="321" t="s">
        <v>1</v>
      </c>
      <c r="F1846" s="322">
        <v>14.9</v>
      </c>
      <c r="G1846" s="40"/>
      <c r="H1846" s="46"/>
    </row>
    <row r="1847" spans="1:8" s="2" customFormat="1" ht="12">
      <c r="A1847" s="40"/>
      <c r="B1847" s="46"/>
      <c r="C1847" s="323" t="s">
        <v>1745</v>
      </c>
      <c r="D1847" s="323" t="s">
        <v>2050</v>
      </c>
      <c r="E1847" s="18" t="s">
        <v>1</v>
      </c>
      <c r="F1847" s="324">
        <v>14.9</v>
      </c>
      <c r="G1847" s="40"/>
      <c r="H1847" s="46"/>
    </row>
    <row r="1848" spans="1:8" s="2" customFormat="1" ht="16.8" customHeight="1">
      <c r="A1848" s="40"/>
      <c r="B1848" s="46"/>
      <c r="C1848" s="325" t="s">
        <v>2122</v>
      </c>
      <c r="D1848" s="40"/>
      <c r="E1848" s="40"/>
      <c r="F1848" s="40"/>
      <c r="G1848" s="40"/>
      <c r="H1848" s="46"/>
    </row>
    <row r="1849" spans="1:8" s="2" customFormat="1" ht="16.8" customHeight="1">
      <c r="A1849" s="40"/>
      <c r="B1849" s="46"/>
      <c r="C1849" s="323" t="s">
        <v>937</v>
      </c>
      <c r="D1849" s="323" t="s">
        <v>938</v>
      </c>
      <c r="E1849" s="18" t="s">
        <v>249</v>
      </c>
      <c r="F1849" s="324">
        <v>14.58</v>
      </c>
      <c r="G1849" s="40"/>
      <c r="H1849" s="46"/>
    </row>
    <row r="1850" spans="1:8" s="2" customFormat="1" ht="12">
      <c r="A1850" s="40"/>
      <c r="B1850" s="46"/>
      <c r="C1850" s="323" t="s">
        <v>247</v>
      </c>
      <c r="D1850" s="323" t="s">
        <v>248</v>
      </c>
      <c r="E1850" s="18" t="s">
        <v>249</v>
      </c>
      <c r="F1850" s="324">
        <v>13.41</v>
      </c>
      <c r="G1850" s="40"/>
      <c r="H1850" s="46"/>
    </row>
    <row r="1851" spans="1:8" s="2" customFormat="1" ht="12">
      <c r="A1851" s="40"/>
      <c r="B1851" s="46"/>
      <c r="C1851" s="323" t="s">
        <v>969</v>
      </c>
      <c r="D1851" s="323" t="s">
        <v>970</v>
      </c>
      <c r="E1851" s="18" t="s">
        <v>303</v>
      </c>
      <c r="F1851" s="324">
        <v>25.358</v>
      </c>
      <c r="G1851" s="40"/>
      <c r="H1851" s="46"/>
    </row>
    <row r="1852" spans="1:8" s="2" customFormat="1" ht="12">
      <c r="A1852" s="40"/>
      <c r="B1852" s="46"/>
      <c r="C1852" s="323" t="s">
        <v>338</v>
      </c>
      <c r="D1852" s="323" t="s">
        <v>339</v>
      </c>
      <c r="E1852" s="18" t="s">
        <v>303</v>
      </c>
      <c r="F1852" s="324">
        <v>20.146</v>
      </c>
      <c r="G1852" s="40"/>
      <c r="H1852" s="46"/>
    </row>
    <row r="1853" spans="1:8" s="2" customFormat="1" ht="16.8" customHeight="1">
      <c r="A1853" s="40"/>
      <c r="B1853" s="46"/>
      <c r="C1853" s="319" t="s">
        <v>1580</v>
      </c>
      <c r="D1853" s="320" t="s">
        <v>1</v>
      </c>
      <c r="E1853" s="321" t="s">
        <v>1</v>
      </c>
      <c r="F1853" s="322">
        <v>194.61</v>
      </c>
      <c r="G1853" s="40"/>
      <c r="H1853" s="46"/>
    </row>
    <row r="1854" spans="1:8" s="2" customFormat="1" ht="16.8" customHeight="1">
      <c r="A1854" s="40"/>
      <c r="B1854" s="46"/>
      <c r="C1854" s="323" t="s">
        <v>1580</v>
      </c>
      <c r="D1854" s="323" t="s">
        <v>1655</v>
      </c>
      <c r="E1854" s="18" t="s">
        <v>1</v>
      </c>
      <c r="F1854" s="324">
        <v>194.61</v>
      </c>
      <c r="G1854" s="40"/>
      <c r="H1854" s="46"/>
    </row>
    <row r="1855" spans="1:8" s="2" customFormat="1" ht="16.8" customHeight="1">
      <c r="A1855" s="40"/>
      <c r="B1855" s="46"/>
      <c r="C1855" s="319" t="s">
        <v>1562</v>
      </c>
      <c r="D1855" s="320" t="s">
        <v>1</v>
      </c>
      <c r="E1855" s="321" t="s">
        <v>1</v>
      </c>
      <c r="F1855" s="322">
        <v>194.61</v>
      </c>
      <c r="G1855" s="40"/>
      <c r="H1855" s="46"/>
    </row>
    <row r="1856" spans="1:8" s="2" customFormat="1" ht="16.8" customHeight="1">
      <c r="A1856" s="40"/>
      <c r="B1856" s="46"/>
      <c r="C1856" s="323" t="s">
        <v>1561</v>
      </c>
      <c r="D1856" s="323" t="s">
        <v>1774</v>
      </c>
      <c r="E1856" s="18" t="s">
        <v>1</v>
      </c>
      <c r="F1856" s="324">
        <v>194.61</v>
      </c>
      <c r="G1856" s="40"/>
      <c r="H1856" s="46"/>
    </row>
    <row r="1857" spans="1:8" s="2" customFormat="1" ht="16.8" customHeight="1">
      <c r="A1857" s="40"/>
      <c r="B1857" s="46"/>
      <c r="C1857" s="323" t="s">
        <v>1562</v>
      </c>
      <c r="D1857" s="323" t="s">
        <v>253</v>
      </c>
      <c r="E1857" s="18" t="s">
        <v>1</v>
      </c>
      <c r="F1857" s="324">
        <v>194.61</v>
      </c>
      <c r="G1857" s="40"/>
      <c r="H1857" s="46"/>
    </row>
    <row r="1858" spans="1:8" s="2" customFormat="1" ht="16.8" customHeight="1">
      <c r="A1858" s="40"/>
      <c r="B1858" s="46"/>
      <c r="C1858" s="325" t="s">
        <v>2122</v>
      </c>
      <c r="D1858" s="40"/>
      <c r="E1858" s="40"/>
      <c r="F1858" s="40"/>
      <c r="G1858" s="40"/>
      <c r="H1858" s="46"/>
    </row>
    <row r="1859" spans="1:8" s="2" customFormat="1" ht="16.8" customHeight="1">
      <c r="A1859" s="40"/>
      <c r="B1859" s="46"/>
      <c r="C1859" s="323" t="s">
        <v>937</v>
      </c>
      <c r="D1859" s="323" t="s">
        <v>938</v>
      </c>
      <c r="E1859" s="18" t="s">
        <v>249</v>
      </c>
      <c r="F1859" s="324">
        <v>14.58</v>
      </c>
      <c r="G1859" s="40"/>
      <c r="H1859" s="46"/>
    </row>
    <row r="1860" spans="1:8" s="2" customFormat="1" ht="16.8" customHeight="1">
      <c r="A1860" s="40"/>
      <c r="B1860" s="46"/>
      <c r="C1860" s="319" t="s">
        <v>1561</v>
      </c>
      <c r="D1860" s="320" t="s">
        <v>1</v>
      </c>
      <c r="E1860" s="321" t="s">
        <v>1</v>
      </c>
      <c r="F1860" s="322">
        <v>194.61</v>
      </c>
      <c r="G1860" s="40"/>
      <c r="H1860" s="46"/>
    </row>
    <row r="1861" spans="1:8" s="2" customFormat="1" ht="16.8" customHeight="1">
      <c r="A1861" s="40"/>
      <c r="B1861" s="46"/>
      <c r="C1861" s="323" t="s">
        <v>1561</v>
      </c>
      <c r="D1861" s="323" t="s">
        <v>1774</v>
      </c>
      <c r="E1861" s="18" t="s">
        <v>1</v>
      </c>
      <c r="F1861" s="324">
        <v>194.61</v>
      </c>
      <c r="G1861" s="40"/>
      <c r="H1861" s="46"/>
    </row>
    <row r="1862" spans="1:8" s="2" customFormat="1" ht="16.8" customHeight="1">
      <c r="A1862" s="40"/>
      <c r="B1862" s="46"/>
      <c r="C1862" s="319" t="s">
        <v>933</v>
      </c>
      <c r="D1862" s="320" t="s">
        <v>1</v>
      </c>
      <c r="E1862" s="321" t="s">
        <v>1</v>
      </c>
      <c r="F1862" s="322">
        <v>14.58</v>
      </c>
      <c r="G1862" s="40"/>
      <c r="H1862" s="46"/>
    </row>
    <row r="1863" spans="1:8" s="2" customFormat="1" ht="16.8" customHeight="1">
      <c r="A1863" s="40"/>
      <c r="B1863" s="46"/>
      <c r="C1863" s="323" t="s">
        <v>933</v>
      </c>
      <c r="D1863" s="323" t="s">
        <v>1787</v>
      </c>
      <c r="E1863" s="18" t="s">
        <v>1</v>
      </c>
      <c r="F1863" s="324">
        <v>14.58</v>
      </c>
      <c r="G1863" s="40"/>
      <c r="H1863" s="46"/>
    </row>
    <row r="1864" spans="1:8" s="2" customFormat="1" ht="16.8" customHeight="1">
      <c r="A1864" s="40"/>
      <c r="B1864" s="46"/>
      <c r="C1864" s="325" t="s">
        <v>2122</v>
      </c>
      <c r="D1864" s="40"/>
      <c r="E1864" s="40"/>
      <c r="F1864" s="40"/>
      <c r="G1864" s="40"/>
      <c r="H1864" s="46"/>
    </row>
    <row r="1865" spans="1:8" s="2" customFormat="1" ht="16.8" customHeight="1">
      <c r="A1865" s="40"/>
      <c r="B1865" s="46"/>
      <c r="C1865" s="323" t="s">
        <v>937</v>
      </c>
      <c r="D1865" s="323" t="s">
        <v>938</v>
      </c>
      <c r="E1865" s="18" t="s">
        <v>249</v>
      </c>
      <c r="F1865" s="324">
        <v>14.58</v>
      </c>
      <c r="G1865" s="40"/>
      <c r="H1865" s="46"/>
    </row>
    <row r="1866" spans="1:8" s="2" customFormat="1" ht="12">
      <c r="A1866" s="40"/>
      <c r="B1866" s="46"/>
      <c r="C1866" s="323" t="s">
        <v>1014</v>
      </c>
      <c r="D1866" s="323" t="s">
        <v>1015</v>
      </c>
      <c r="E1866" s="18" t="s">
        <v>249</v>
      </c>
      <c r="F1866" s="324">
        <v>14.58</v>
      </c>
      <c r="G1866" s="40"/>
      <c r="H1866" s="46"/>
    </row>
    <row r="1867" spans="1:8" s="2" customFormat="1" ht="12">
      <c r="A1867" s="40"/>
      <c r="B1867" s="46"/>
      <c r="C1867" s="323" t="s">
        <v>1029</v>
      </c>
      <c r="D1867" s="323" t="s">
        <v>1030</v>
      </c>
      <c r="E1867" s="18" t="s">
        <v>249</v>
      </c>
      <c r="F1867" s="324">
        <v>14.58</v>
      </c>
      <c r="G1867" s="40"/>
      <c r="H1867" s="46"/>
    </row>
    <row r="1868" spans="1:8" s="2" customFormat="1" ht="16.8" customHeight="1">
      <c r="A1868" s="40"/>
      <c r="B1868" s="46"/>
      <c r="C1868" s="319" t="s">
        <v>2024</v>
      </c>
      <c r="D1868" s="320" t="s">
        <v>1</v>
      </c>
      <c r="E1868" s="321" t="s">
        <v>1</v>
      </c>
      <c r="F1868" s="322">
        <v>1.625</v>
      </c>
      <c r="G1868" s="40"/>
      <c r="H1868" s="46"/>
    </row>
    <row r="1869" spans="1:8" s="2" customFormat="1" ht="16.8" customHeight="1">
      <c r="A1869" s="40"/>
      <c r="B1869" s="46"/>
      <c r="C1869" s="323" t="s">
        <v>2024</v>
      </c>
      <c r="D1869" s="323" t="s">
        <v>2054</v>
      </c>
      <c r="E1869" s="18" t="s">
        <v>1</v>
      </c>
      <c r="F1869" s="324">
        <v>1.625</v>
      </c>
      <c r="G1869" s="40"/>
      <c r="H1869" s="46"/>
    </row>
    <row r="1870" spans="1:8" s="2" customFormat="1" ht="16.8" customHeight="1">
      <c r="A1870" s="40"/>
      <c r="B1870" s="46"/>
      <c r="C1870" s="325" t="s">
        <v>2122</v>
      </c>
      <c r="D1870" s="40"/>
      <c r="E1870" s="40"/>
      <c r="F1870" s="40"/>
      <c r="G1870" s="40"/>
      <c r="H1870" s="46"/>
    </row>
    <row r="1871" spans="1:8" s="2" customFormat="1" ht="16.8" customHeight="1">
      <c r="A1871" s="40"/>
      <c r="B1871" s="46"/>
      <c r="C1871" s="323" t="s">
        <v>937</v>
      </c>
      <c r="D1871" s="323" t="s">
        <v>938</v>
      </c>
      <c r="E1871" s="18" t="s">
        <v>249</v>
      </c>
      <c r="F1871" s="324">
        <v>14.58</v>
      </c>
      <c r="G1871" s="40"/>
      <c r="H1871" s="46"/>
    </row>
    <row r="1872" spans="1:8" s="2" customFormat="1" ht="12">
      <c r="A1872" s="40"/>
      <c r="B1872" s="46"/>
      <c r="C1872" s="323" t="s">
        <v>969</v>
      </c>
      <c r="D1872" s="323" t="s">
        <v>970</v>
      </c>
      <c r="E1872" s="18" t="s">
        <v>303</v>
      </c>
      <c r="F1872" s="324">
        <v>25.358</v>
      </c>
      <c r="G1872" s="40"/>
      <c r="H1872" s="46"/>
    </row>
    <row r="1873" spans="1:8" s="2" customFormat="1" ht="16.8" customHeight="1">
      <c r="A1873" s="40"/>
      <c r="B1873" s="46"/>
      <c r="C1873" s="319" t="s">
        <v>2047</v>
      </c>
      <c r="D1873" s="320" t="s">
        <v>1</v>
      </c>
      <c r="E1873" s="321" t="s">
        <v>1</v>
      </c>
      <c r="F1873" s="322">
        <v>0.707</v>
      </c>
      <c r="G1873" s="40"/>
      <c r="H1873" s="46"/>
    </row>
    <row r="1874" spans="1:8" s="2" customFormat="1" ht="16.8" customHeight="1">
      <c r="A1874" s="40"/>
      <c r="B1874" s="46"/>
      <c r="C1874" s="323" t="s">
        <v>2047</v>
      </c>
      <c r="D1874" s="323" t="s">
        <v>2055</v>
      </c>
      <c r="E1874" s="18" t="s">
        <v>1</v>
      </c>
      <c r="F1874" s="324">
        <v>0.707</v>
      </c>
      <c r="G1874" s="40"/>
      <c r="H1874" s="46"/>
    </row>
    <row r="1875" spans="1:8" s="2" customFormat="1" ht="16.8" customHeight="1">
      <c r="A1875" s="40"/>
      <c r="B1875" s="46"/>
      <c r="C1875" s="325" t="s">
        <v>2122</v>
      </c>
      <c r="D1875" s="40"/>
      <c r="E1875" s="40"/>
      <c r="F1875" s="40"/>
      <c r="G1875" s="40"/>
      <c r="H1875" s="46"/>
    </row>
    <row r="1876" spans="1:8" s="2" customFormat="1" ht="16.8" customHeight="1">
      <c r="A1876" s="40"/>
      <c r="B1876" s="46"/>
      <c r="C1876" s="323" t="s">
        <v>937</v>
      </c>
      <c r="D1876" s="323" t="s">
        <v>938</v>
      </c>
      <c r="E1876" s="18" t="s">
        <v>249</v>
      </c>
      <c r="F1876" s="324">
        <v>14.58</v>
      </c>
      <c r="G1876" s="40"/>
      <c r="H1876" s="46"/>
    </row>
    <row r="1877" spans="1:8" s="2" customFormat="1" ht="12">
      <c r="A1877" s="40"/>
      <c r="B1877" s="46"/>
      <c r="C1877" s="323" t="s">
        <v>969</v>
      </c>
      <c r="D1877" s="323" t="s">
        <v>970</v>
      </c>
      <c r="E1877" s="18" t="s">
        <v>303</v>
      </c>
      <c r="F1877" s="324">
        <v>25.358</v>
      </c>
      <c r="G1877" s="40"/>
      <c r="H1877" s="46"/>
    </row>
    <row r="1878" spans="1:8" s="2" customFormat="1" ht="16.8" customHeight="1">
      <c r="A1878" s="40"/>
      <c r="B1878" s="46"/>
      <c r="C1878" s="319" t="s">
        <v>1737</v>
      </c>
      <c r="D1878" s="320" t="s">
        <v>1</v>
      </c>
      <c r="E1878" s="321" t="s">
        <v>1</v>
      </c>
      <c r="F1878" s="322">
        <v>15.86</v>
      </c>
      <c r="G1878" s="40"/>
      <c r="H1878" s="46"/>
    </row>
    <row r="1879" spans="1:8" s="2" customFormat="1" ht="16.8" customHeight="1">
      <c r="A1879" s="40"/>
      <c r="B1879" s="46"/>
      <c r="C1879" s="319" t="s">
        <v>1783</v>
      </c>
      <c r="D1879" s="320" t="s">
        <v>1</v>
      </c>
      <c r="E1879" s="321" t="s">
        <v>1</v>
      </c>
      <c r="F1879" s="322">
        <v>0</v>
      </c>
      <c r="G1879" s="40"/>
      <c r="H1879" s="46"/>
    </row>
    <row r="1880" spans="1:8" s="2" customFormat="1" ht="16.8" customHeight="1">
      <c r="A1880" s="40"/>
      <c r="B1880" s="46"/>
      <c r="C1880" s="323" t="s">
        <v>1783</v>
      </c>
      <c r="D1880" s="323" t="s">
        <v>253</v>
      </c>
      <c r="E1880" s="18" t="s">
        <v>1</v>
      </c>
      <c r="F1880" s="324">
        <v>0</v>
      </c>
      <c r="G1880" s="40"/>
      <c r="H1880" s="46"/>
    </row>
    <row r="1881" spans="1:8" s="2" customFormat="1" ht="16.8" customHeight="1">
      <c r="A1881" s="40"/>
      <c r="B1881" s="46"/>
      <c r="C1881" s="319" t="s">
        <v>1781</v>
      </c>
      <c r="D1881" s="320" t="s">
        <v>1</v>
      </c>
      <c r="E1881" s="321" t="s">
        <v>1</v>
      </c>
      <c r="F1881" s="322">
        <v>65.043</v>
      </c>
      <c r="G1881" s="40"/>
      <c r="H1881" s="46"/>
    </row>
    <row r="1882" spans="1:8" s="2" customFormat="1" ht="16.8" customHeight="1">
      <c r="A1882" s="40"/>
      <c r="B1882" s="46"/>
      <c r="C1882" s="323" t="s">
        <v>1750</v>
      </c>
      <c r="D1882" s="323" t="s">
        <v>1779</v>
      </c>
      <c r="E1882" s="18" t="s">
        <v>1</v>
      </c>
      <c r="F1882" s="324">
        <v>29.368</v>
      </c>
      <c r="G1882" s="40"/>
      <c r="H1882" s="46"/>
    </row>
    <row r="1883" spans="1:8" s="2" customFormat="1" ht="16.8" customHeight="1">
      <c r="A1883" s="40"/>
      <c r="B1883" s="46"/>
      <c r="C1883" s="323" t="s">
        <v>1752</v>
      </c>
      <c r="D1883" s="323" t="s">
        <v>1780</v>
      </c>
      <c r="E1883" s="18" t="s">
        <v>1</v>
      </c>
      <c r="F1883" s="324">
        <v>15.965</v>
      </c>
      <c r="G1883" s="40"/>
      <c r="H1883" s="46"/>
    </row>
    <row r="1884" spans="1:8" s="2" customFormat="1" ht="16.8" customHeight="1">
      <c r="A1884" s="40"/>
      <c r="B1884" s="46"/>
      <c r="C1884" s="323" t="s">
        <v>2045</v>
      </c>
      <c r="D1884" s="323" t="s">
        <v>2053</v>
      </c>
      <c r="E1884" s="18" t="s">
        <v>1</v>
      </c>
      <c r="F1884" s="324">
        <v>19.71</v>
      </c>
      <c r="G1884" s="40"/>
      <c r="H1884" s="46"/>
    </row>
    <row r="1885" spans="1:8" s="2" customFormat="1" ht="16.8" customHeight="1">
      <c r="A1885" s="40"/>
      <c r="B1885" s="46"/>
      <c r="C1885" s="323" t="s">
        <v>1781</v>
      </c>
      <c r="D1885" s="323" t="s">
        <v>253</v>
      </c>
      <c r="E1885" s="18" t="s">
        <v>1</v>
      </c>
      <c r="F1885" s="324">
        <v>65.043</v>
      </c>
      <c r="G1885" s="40"/>
      <c r="H1885" s="46"/>
    </row>
    <row r="1886" spans="1:8" s="2" customFormat="1" ht="16.8" customHeight="1">
      <c r="A1886" s="40"/>
      <c r="B1886" s="46"/>
      <c r="C1886" s="319" t="s">
        <v>1752</v>
      </c>
      <c r="D1886" s="320" t="s">
        <v>1</v>
      </c>
      <c r="E1886" s="321" t="s">
        <v>1</v>
      </c>
      <c r="F1886" s="322">
        <v>15.965</v>
      </c>
      <c r="G1886" s="40"/>
      <c r="H1886" s="46"/>
    </row>
    <row r="1887" spans="1:8" s="2" customFormat="1" ht="16.8" customHeight="1">
      <c r="A1887" s="40"/>
      <c r="B1887" s="46"/>
      <c r="C1887" s="323" t="s">
        <v>1752</v>
      </c>
      <c r="D1887" s="323" t="s">
        <v>1780</v>
      </c>
      <c r="E1887" s="18" t="s">
        <v>1</v>
      </c>
      <c r="F1887" s="324">
        <v>15.965</v>
      </c>
      <c r="G1887" s="40"/>
      <c r="H1887" s="46"/>
    </row>
    <row r="1888" spans="1:8" s="2" customFormat="1" ht="16.8" customHeight="1">
      <c r="A1888" s="40"/>
      <c r="B1888" s="46"/>
      <c r="C1888" s="325" t="s">
        <v>2122</v>
      </c>
      <c r="D1888" s="40"/>
      <c r="E1888" s="40"/>
      <c r="F1888" s="40"/>
      <c r="G1888" s="40"/>
      <c r="H1888" s="46"/>
    </row>
    <row r="1889" spans="1:8" s="2" customFormat="1" ht="16.8" customHeight="1">
      <c r="A1889" s="40"/>
      <c r="B1889" s="46"/>
      <c r="C1889" s="323" t="s">
        <v>937</v>
      </c>
      <c r="D1889" s="323" t="s">
        <v>938</v>
      </c>
      <c r="E1889" s="18" t="s">
        <v>249</v>
      </c>
      <c r="F1889" s="324">
        <v>14.58</v>
      </c>
      <c r="G1889" s="40"/>
      <c r="H1889" s="46"/>
    </row>
    <row r="1890" spans="1:8" s="2" customFormat="1" ht="12">
      <c r="A1890" s="40"/>
      <c r="B1890" s="46"/>
      <c r="C1890" s="323" t="s">
        <v>969</v>
      </c>
      <c r="D1890" s="323" t="s">
        <v>970</v>
      </c>
      <c r="E1890" s="18" t="s">
        <v>303</v>
      </c>
      <c r="F1890" s="324">
        <v>25.358</v>
      </c>
      <c r="G1890" s="40"/>
      <c r="H1890" s="46"/>
    </row>
    <row r="1891" spans="1:8" s="2" customFormat="1" ht="16.8" customHeight="1">
      <c r="A1891" s="40"/>
      <c r="B1891" s="46"/>
      <c r="C1891" s="319" t="s">
        <v>2045</v>
      </c>
      <c r="D1891" s="320" t="s">
        <v>1</v>
      </c>
      <c r="E1891" s="321" t="s">
        <v>1</v>
      </c>
      <c r="F1891" s="322">
        <v>19.71</v>
      </c>
      <c r="G1891" s="40"/>
      <c r="H1891" s="46"/>
    </row>
    <row r="1892" spans="1:8" s="2" customFormat="1" ht="16.8" customHeight="1">
      <c r="A1892" s="40"/>
      <c r="B1892" s="46"/>
      <c r="C1892" s="323" t="s">
        <v>2045</v>
      </c>
      <c r="D1892" s="323" t="s">
        <v>2053</v>
      </c>
      <c r="E1892" s="18" t="s">
        <v>1</v>
      </c>
      <c r="F1892" s="324">
        <v>19.71</v>
      </c>
      <c r="G1892" s="40"/>
      <c r="H1892" s="46"/>
    </row>
    <row r="1893" spans="1:8" s="2" customFormat="1" ht="16.8" customHeight="1">
      <c r="A1893" s="40"/>
      <c r="B1893" s="46"/>
      <c r="C1893" s="325" t="s">
        <v>2122</v>
      </c>
      <c r="D1893" s="40"/>
      <c r="E1893" s="40"/>
      <c r="F1893" s="40"/>
      <c r="G1893" s="40"/>
      <c r="H1893" s="46"/>
    </row>
    <row r="1894" spans="1:8" s="2" customFormat="1" ht="16.8" customHeight="1">
      <c r="A1894" s="40"/>
      <c r="B1894" s="46"/>
      <c r="C1894" s="323" t="s">
        <v>937</v>
      </c>
      <c r="D1894" s="323" t="s">
        <v>938</v>
      </c>
      <c r="E1894" s="18" t="s">
        <v>249</v>
      </c>
      <c r="F1894" s="324">
        <v>14.58</v>
      </c>
      <c r="G1894" s="40"/>
      <c r="H1894" s="46"/>
    </row>
    <row r="1895" spans="1:8" s="2" customFormat="1" ht="12">
      <c r="A1895" s="40"/>
      <c r="B1895" s="46"/>
      <c r="C1895" s="323" t="s">
        <v>969</v>
      </c>
      <c r="D1895" s="323" t="s">
        <v>970</v>
      </c>
      <c r="E1895" s="18" t="s">
        <v>303</v>
      </c>
      <c r="F1895" s="324">
        <v>25.358</v>
      </c>
      <c r="G1895" s="40"/>
      <c r="H1895" s="46"/>
    </row>
    <row r="1896" spans="1:8" s="2" customFormat="1" ht="16.8" customHeight="1">
      <c r="A1896" s="40"/>
      <c r="B1896" s="46"/>
      <c r="C1896" s="319" t="s">
        <v>1750</v>
      </c>
      <c r="D1896" s="320" t="s">
        <v>1</v>
      </c>
      <c r="E1896" s="321" t="s">
        <v>1</v>
      </c>
      <c r="F1896" s="322">
        <v>29.368</v>
      </c>
      <c r="G1896" s="40"/>
      <c r="H1896" s="46"/>
    </row>
    <row r="1897" spans="1:8" s="2" customFormat="1" ht="16.8" customHeight="1">
      <c r="A1897" s="40"/>
      <c r="B1897" s="46"/>
      <c r="C1897" s="323" t="s">
        <v>1750</v>
      </c>
      <c r="D1897" s="323" t="s">
        <v>1779</v>
      </c>
      <c r="E1897" s="18" t="s">
        <v>1</v>
      </c>
      <c r="F1897" s="324">
        <v>29.368</v>
      </c>
      <c r="G1897" s="40"/>
      <c r="H1897" s="46"/>
    </row>
    <row r="1898" spans="1:8" s="2" customFormat="1" ht="16.8" customHeight="1">
      <c r="A1898" s="40"/>
      <c r="B1898" s="46"/>
      <c r="C1898" s="325" t="s">
        <v>2122</v>
      </c>
      <c r="D1898" s="40"/>
      <c r="E1898" s="40"/>
      <c r="F1898" s="40"/>
      <c r="G1898" s="40"/>
      <c r="H1898" s="46"/>
    </row>
    <row r="1899" spans="1:8" s="2" customFormat="1" ht="16.8" customHeight="1">
      <c r="A1899" s="40"/>
      <c r="B1899" s="46"/>
      <c r="C1899" s="323" t="s">
        <v>937</v>
      </c>
      <c r="D1899" s="323" t="s">
        <v>938</v>
      </c>
      <c r="E1899" s="18" t="s">
        <v>249</v>
      </c>
      <c r="F1899" s="324">
        <v>14.58</v>
      </c>
      <c r="G1899" s="40"/>
      <c r="H1899" s="46"/>
    </row>
    <row r="1900" spans="1:8" s="2" customFormat="1" ht="12">
      <c r="A1900" s="40"/>
      <c r="B1900" s="46"/>
      <c r="C1900" s="323" t="s">
        <v>969</v>
      </c>
      <c r="D1900" s="323" t="s">
        <v>970</v>
      </c>
      <c r="E1900" s="18" t="s">
        <v>303</v>
      </c>
      <c r="F1900" s="324">
        <v>25.358</v>
      </c>
      <c r="G1900" s="40"/>
      <c r="H1900" s="46"/>
    </row>
    <row r="1901" spans="1:8" s="2" customFormat="1" ht="16.8" customHeight="1">
      <c r="A1901" s="40"/>
      <c r="B1901" s="46"/>
      <c r="C1901" s="319" t="s">
        <v>1594</v>
      </c>
      <c r="D1901" s="320" t="s">
        <v>1</v>
      </c>
      <c r="E1901" s="321" t="s">
        <v>1</v>
      </c>
      <c r="F1901" s="322">
        <v>447.55</v>
      </c>
      <c r="G1901" s="40"/>
      <c r="H1901" s="46"/>
    </row>
    <row r="1902" spans="1:8" s="2" customFormat="1" ht="16.8" customHeight="1">
      <c r="A1902" s="40"/>
      <c r="B1902" s="46"/>
      <c r="C1902" s="323" t="s">
        <v>1563</v>
      </c>
      <c r="D1902" s="323" t="s">
        <v>1777</v>
      </c>
      <c r="E1902" s="18" t="s">
        <v>1</v>
      </c>
      <c r="F1902" s="324">
        <v>447.55</v>
      </c>
      <c r="G1902" s="40"/>
      <c r="H1902" s="46"/>
    </row>
    <row r="1903" spans="1:8" s="2" customFormat="1" ht="16.8" customHeight="1">
      <c r="A1903" s="40"/>
      <c r="B1903" s="46"/>
      <c r="C1903" s="323" t="s">
        <v>1594</v>
      </c>
      <c r="D1903" s="323" t="s">
        <v>253</v>
      </c>
      <c r="E1903" s="18" t="s">
        <v>1</v>
      </c>
      <c r="F1903" s="324">
        <v>447.55</v>
      </c>
      <c r="G1903" s="40"/>
      <c r="H1903" s="46"/>
    </row>
    <row r="1904" spans="1:8" s="2" customFormat="1" ht="16.8" customHeight="1">
      <c r="A1904" s="40"/>
      <c r="B1904" s="46"/>
      <c r="C1904" s="325" t="s">
        <v>2122</v>
      </c>
      <c r="D1904" s="40"/>
      <c r="E1904" s="40"/>
      <c r="F1904" s="40"/>
      <c r="G1904" s="40"/>
      <c r="H1904" s="46"/>
    </row>
    <row r="1905" spans="1:8" s="2" customFormat="1" ht="16.8" customHeight="1">
      <c r="A1905" s="40"/>
      <c r="B1905" s="46"/>
      <c r="C1905" s="323" t="s">
        <v>937</v>
      </c>
      <c r="D1905" s="323" t="s">
        <v>938</v>
      </c>
      <c r="E1905" s="18" t="s">
        <v>249</v>
      </c>
      <c r="F1905" s="324">
        <v>14.58</v>
      </c>
      <c r="G1905" s="40"/>
      <c r="H1905" s="46"/>
    </row>
    <row r="1906" spans="1:8" s="2" customFormat="1" ht="16.8" customHeight="1">
      <c r="A1906" s="40"/>
      <c r="B1906" s="46"/>
      <c r="C1906" s="319" t="s">
        <v>1732</v>
      </c>
      <c r="D1906" s="320" t="s">
        <v>1</v>
      </c>
      <c r="E1906" s="321" t="s">
        <v>1</v>
      </c>
      <c r="F1906" s="322">
        <v>44.566</v>
      </c>
      <c r="G1906" s="40"/>
      <c r="H1906" s="46"/>
    </row>
    <row r="1907" spans="1:8" s="2" customFormat="1" ht="16.8" customHeight="1">
      <c r="A1907" s="40"/>
      <c r="B1907" s="46"/>
      <c r="C1907" s="319" t="s">
        <v>1563</v>
      </c>
      <c r="D1907" s="320" t="s">
        <v>1</v>
      </c>
      <c r="E1907" s="321" t="s">
        <v>1</v>
      </c>
      <c r="F1907" s="322">
        <v>447.55</v>
      </c>
      <c r="G1907" s="40"/>
      <c r="H1907" s="46"/>
    </row>
    <row r="1908" spans="1:8" s="2" customFormat="1" ht="16.8" customHeight="1">
      <c r="A1908" s="40"/>
      <c r="B1908" s="46"/>
      <c r="C1908" s="323" t="s">
        <v>1563</v>
      </c>
      <c r="D1908" s="323" t="s">
        <v>1777</v>
      </c>
      <c r="E1908" s="18" t="s">
        <v>1</v>
      </c>
      <c r="F1908" s="324">
        <v>447.55</v>
      </c>
      <c r="G1908" s="40"/>
      <c r="H1908" s="46"/>
    </row>
    <row r="1909" spans="1:8" s="2" customFormat="1" ht="16.8" customHeight="1">
      <c r="A1909" s="40"/>
      <c r="B1909" s="46"/>
      <c r="C1909" s="319" t="s">
        <v>395</v>
      </c>
      <c r="D1909" s="320" t="s">
        <v>1</v>
      </c>
      <c r="E1909" s="321" t="s">
        <v>1</v>
      </c>
      <c r="F1909" s="322">
        <v>2.97</v>
      </c>
      <c r="G1909" s="40"/>
      <c r="H1909" s="46"/>
    </row>
    <row r="1910" spans="1:8" s="2" customFormat="1" ht="16.8" customHeight="1">
      <c r="A1910" s="40"/>
      <c r="B1910" s="46"/>
      <c r="C1910" s="323" t="s">
        <v>395</v>
      </c>
      <c r="D1910" s="323" t="s">
        <v>2083</v>
      </c>
      <c r="E1910" s="18" t="s">
        <v>1</v>
      </c>
      <c r="F1910" s="324">
        <v>2.97</v>
      </c>
      <c r="G1910" s="40"/>
      <c r="H1910" s="46"/>
    </row>
    <row r="1911" spans="1:8" s="2" customFormat="1" ht="16.8" customHeight="1">
      <c r="A1911" s="40"/>
      <c r="B1911" s="46"/>
      <c r="C1911" s="319" t="s">
        <v>156</v>
      </c>
      <c r="D1911" s="320" t="s">
        <v>1</v>
      </c>
      <c r="E1911" s="321" t="s">
        <v>1</v>
      </c>
      <c r="F1911" s="322">
        <v>36.1</v>
      </c>
      <c r="G1911" s="40"/>
      <c r="H1911" s="46"/>
    </row>
    <row r="1912" spans="1:8" s="2" customFormat="1" ht="16.8" customHeight="1">
      <c r="A1912" s="40"/>
      <c r="B1912" s="46"/>
      <c r="C1912" s="323" t="s">
        <v>156</v>
      </c>
      <c r="D1912" s="323" t="s">
        <v>2061</v>
      </c>
      <c r="E1912" s="18" t="s">
        <v>1</v>
      </c>
      <c r="F1912" s="324">
        <v>36.1</v>
      </c>
      <c r="G1912" s="40"/>
      <c r="H1912" s="46"/>
    </row>
    <row r="1913" spans="1:8" s="2" customFormat="1" ht="16.8" customHeight="1">
      <c r="A1913" s="40"/>
      <c r="B1913" s="46"/>
      <c r="C1913" s="325" t="s">
        <v>2122</v>
      </c>
      <c r="D1913" s="40"/>
      <c r="E1913" s="40"/>
      <c r="F1913" s="40"/>
      <c r="G1913" s="40"/>
      <c r="H1913" s="46"/>
    </row>
    <row r="1914" spans="1:8" s="2" customFormat="1" ht="16.8" customHeight="1">
      <c r="A1914" s="40"/>
      <c r="B1914" s="46"/>
      <c r="C1914" s="323" t="s">
        <v>965</v>
      </c>
      <c r="D1914" s="323" t="s">
        <v>966</v>
      </c>
      <c r="E1914" s="18" t="s">
        <v>275</v>
      </c>
      <c r="F1914" s="324">
        <v>36.1</v>
      </c>
      <c r="G1914" s="40"/>
      <c r="H1914" s="46"/>
    </row>
    <row r="1915" spans="1:8" s="2" customFormat="1" ht="16.8" customHeight="1">
      <c r="A1915" s="40"/>
      <c r="B1915" s="46"/>
      <c r="C1915" s="323" t="s">
        <v>1966</v>
      </c>
      <c r="D1915" s="323" t="s">
        <v>1967</v>
      </c>
      <c r="E1915" s="18" t="s">
        <v>275</v>
      </c>
      <c r="F1915" s="324">
        <v>36.1</v>
      </c>
      <c r="G1915" s="40"/>
      <c r="H1915" s="46"/>
    </row>
    <row r="1916" spans="1:8" s="2" customFormat="1" ht="16.8" customHeight="1">
      <c r="A1916" s="40"/>
      <c r="B1916" s="46"/>
      <c r="C1916" s="323" t="s">
        <v>740</v>
      </c>
      <c r="D1916" s="323" t="s">
        <v>741</v>
      </c>
      <c r="E1916" s="18" t="s">
        <v>275</v>
      </c>
      <c r="F1916" s="324">
        <v>36.1</v>
      </c>
      <c r="G1916" s="40"/>
      <c r="H1916" s="46"/>
    </row>
    <row r="1917" spans="1:8" s="2" customFormat="1" ht="16.8" customHeight="1">
      <c r="A1917" s="40"/>
      <c r="B1917" s="46"/>
      <c r="C1917" s="323" t="s">
        <v>754</v>
      </c>
      <c r="D1917" s="323" t="s">
        <v>755</v>
      </c>
      <c r="E1917" s="18" t="s">
        <v>275</v>
      </c>
      <c r="F1917" s="324">
        <v>36.1</v>
      </c>
      <c r="G1917" s="40"/>
      <c r="H1917" s="46"/>
    </row>
    <row r="1918" spans="1:8" s="2" customFormat="1" ht="16.8" customHeight="1">
      <c r="A1918" s="40"/>
      <c r="B1918" s="46"/>
      <c r="C1918" s="319" t="s">
        <v>179</v>
      </c>
      <c r="D1918" s="320" t="s">
        <v>1</v>
      </c>
      <c r="E1918" s="321" t="s">
        <v>1</v>
      </c>
      <c r="F1918" s="322">
        <v>12.375</v>
      </c>
      <c r="G1918" s="40"/>
      <c r="H1918" s="46"/>
    </row>
    <row r="1919" spans="1:8" s="2" customFormat="1" ht="16.8" customHeight="1">
      <c r="A1919" s="40"/>
      <c r="B1919" s="46"/>
      <c r="C1919" s="323" t="s">
        <v>179</v>
      </c>
      <c r="D1919" s="323" t="s">
        <v>2080</v>
      </c>
      <c r="E1919" s="18" t="s">
        <v>1</v>
      </c>
      <c r="F1919" s="324">
        <v>12.375</v>
      </c>
      <c r="G1919" s="40"/>
      <c r="H1919" s="46"/>
    </row>
    <row r="1920" spans="1:8" s="2" customFormat="1" ht="16.8" customHeight="1">
      <c r="A1920" s="40"/>
      <c r="B1920" s="46"/>
      <c r="C1920" s="325" t="s">
        <v>2122</v>
      </c>
      <c r="D1920" s="40"/>
      <c r="E1920" s="40"/>
      <c r="F1920" s="40"/>
      <c r="G1920" s="40"/>
      <c r="H1920" s="46"/>
    </row>
    <row r="1921" spans="1:8" s="2" customFormat="1" ht="16.8" customHeight="1">
      <c r="A1921" s="40"/>
      <c r="B1921" s="46"/>
      <c r="C1921" s="323" t="s">
        <v>381</v>
      </c>
      <c r="D1921" s="323" t="s">
        <v>382</v>
      </c>
      <c r="E1921" s="18" t="s">
        <v>303</v>
      </c>
      <c r="F1921" s="324">
        <v>12.375</v>
      </c>
      <c r="G1921" s="40"/>
      <c r="H1921" s="46"/>
    </row>
    <row r="1922" spans="1:8" s="2" customFormat="1" ht="16.8" customHeight="1">
      <c r="A1922" s="40"/>
      <c r="B1922" s="46"/>
      <c r="C1922" s="323" t="s">
        <v>386</v>
      </c>
      <c r="D1922" s="323" t="s">
        <v>387</v>
      </c>
      <c r="E1922" s="18" t="s">
        <v>363</v>
      </c>
      <c r="F1922" s="324">
        <v>24.75</v>
      </c>
      <c r="G1922" s="40"/>
      <c r="H1922" s="46"/>
    </row>
    <row r="1923" spans="1:8" s="2" customFormat="1" ht="16.8" customHeight="1">
      <c r="A1923" s="40"/>
      <c r="B1923" s="46"/>
      <c r="C1923" s="319" t="s">
        <v>935</v>
      </c>
      <c r="D1923" s="320" t="s">
        <v>1</v>
      </c>
      <c r="E1923" s="321" t="s">
        <v>1</v>
      </c>
      <c r="F1923" s="322">
        <v>7.29</v>
      </c>
      <c r="G1923" s="40"/>
      <c r="H1923" s="46"/>
    </row>
    <row r="1924" spans="1:8" s="2" customFormat="1" ht="16.8" customHeight="1">
      <c r="A1924" s="40"/>
      <c r="B1924" s="46"/>
      <c r="C1924" s="323" t="s">
        <v>935</v>
      </c>
      <c r="D1924" s="323" t="s">
        <v>1793</v>
      </c>
      <c r="E1924" s="18" t="s">
        <v>1</v>
      </c>
      <c r="F1924" s="324">
        <v>7.29</v>
      </c>
      <c r="G1924" s="40"/>
      <c r="H1924" s="46"/>
    </row>
    <row r="1925" spans="1:8" s="2" customFormat="1" ht="16.8" customHeight="1">
      <c r="A1925" s="40"/>
      <c r="B1925" s="46"/>
      <c r="C1925" s="325" t="s">
        <v>2122</v>
      </c>
      <c r="D1925" s="40"/>
      <c r="E1925" s="40"/>
      <c r="F1925" s="40"/>
      <c r="G1925" s="40"/>
      <c r="H1925" s="46"/>
    </row>
    <row r="1926" spans="1:8" s="2" customFormat="1" ht="16.8" customHeight="1">
      <c r="A1926" s="40"/>
      <c r="B1926" s="46"/>
      <c r="C1926" s="323" t="s">
        <v>955</v>
      </c>
      <c r="D1926" s="323" t="s">
        <v>956</v>
      </c>
      <c r="E1926" s="18" t="s">
        <v>249</v>
      </c>
      <c r="F1926" s="324">
        <v>7.29</v>
      </c>
      <c r="G1926" s="40"/>
      <c r="H1926" s="46"/>
    </row>
    <row r="1927" spans="1:8" s="2" customFormat="1" ht="16.8" customHeight="1">
      <c r="A1927" s="40"/>
      <c r="B1927" s="46"/>
      <c r="C1927" s="323" t="s">
        <v>852</v>
      </c>
      <c r="D1927" s="323" t="s">
        <v>362</v>
      </c>
      <c r="E1927" s="18" t="s">
        <v>363</v>
      </c>
      <c r="F1927" s="324">
        <v>12.172</v>
      </c>
      <c r="G1927" s="40"/>
      <c r="H1927" s="46"/>
    </row>
    <row r="1928" spans="1:8" s="2" customFormat="1" ht="16.8" customHeight="1">
      <c r="A1928" s="40"/>
      <c r="B1928" s="46"/>
      <c r="C1928" s="319" t="s">
        <v>150</v>
      </c>
      <c r="D1928" s="320" t="s">
        <v>1</v>
      </c>
      <c r="E1928" s="321" t="s">
        <v>1</v>
      </c>
      <c r="F1928" s="322">
        <v>13.41</v>
      </c>
      <c r="G1928" s="40"/>
      <c r="H1928" s="46"/>
    </row>
    <row r="1929" spans="1:8" s="2" customFormat="1" ht="16.8" customHeight="1">
      <c r="A1929" s="40"/>
      <c r="B1929" s="46"/>
      <c r="C1929" s="323" t="s">
        <v>150</v>
      </c>
      <c r="D1929" s="323" t="s">
        <v>2057</v>
      </c>
      <c r="E1929" s="18" t="s">
        <v>1</v>
      </c>
      <c r="F1929" s="324">
        <v>13.41</v>
      </c>
      <c r="G1929" s="40"/>
      <c r="H1929" s="46"/>
    </row>
    <row r="1930" spans="1:8" s="2" customFormat="1" ht="16.8" customHeight="1">
      <c r="A1930" s="40"/>
      <c r="B1930" s="46"/>
      <c r="C1930" s="325" t="s">
        <v>2122</v>
      </c>
      <c r="D1930" s="40"/>
      <c r="E1930" s="40"/>
      <c r="F1930" s="40"/>
      <c r="G1930" s="40"/>
      <c r="H1930" s="46"/>
    </row>
    <row r="1931" spans="1:8" s="2" customFormat="1" ht="12">
      <c r="A1931" s="40"/>
      <c r="B1931" s="46"/>
      <c r="C1931" s="323" t="s">
        <v>247</v>
      </c>
      <c r="D1931" s="323" t="s">
        <v>248</v>
      </c>
      <c r="E1931" s="18" t="s">
        <v>249</v>
      </c>
      <c r="F1931" s="324">
        <v>13.41</v>
      </c>
      <c r="G1931" s="40"/>
      <c r="H1931" s="46"/>
    </row>
    <row r="1932" spans="1:8" s="2" customFormat="1" ht="16.8" customHeight="1">
      <c r="A1932" s="40"/>
      <c r="B1932" s="46"/>
      <c r="C1932" s="323" t="s">
        <v>960</v>
      </c>
      <c r="D1932" s="323" t="s">
        <v>961</v>
      </c>
      <c r="E1932" s="18" t="s">
        <v>249</v>
      </c>
      <c r="F1932" s="324">
        <v>13.41</v>
      </c>
      <c r="G1932" s="40"/>
      <c r="H1932" s="46"/>
    </row>
    <row r="1933" spans="1:8" s="2" customFormat="1" ht="16.8" customHeight="1">
      <c r="A1933" s="40"/>
      <c r="B1933" s="46"/>
      <c r="C1933" s="323" t="s">
        <v>414</v>
      </c>
      <c r="D1933" s="323" t="s">
        <v>415</v>
      </c>
      <c r="E1933" s="18" t="s">
        <v>249</v>
      </c>
      <c r="F1933" s="324">
        <v>13.41</v>
      </c>
      <c r="G1933" s="40"/>
      <c r="H1933" s="46"/>
    </row>
    <row r="1934" spans="1:8" s="2" customFormat="1" ht="16.8" customHeight="1">
      <c r="A1934" s="40"/>
      <c r="B1934" s="46"/>
      <c r="C1934" s="323" t="s">
        <v>420</v>
      </c>
      <c r="D1934" s="323" t="s">
        <v>421</v>
      </c>
      <c r="E1934" s="18" t="s">
        <v>249</v>
      </c>
      <c r="F1934" s="324">
        <v>26.82</v>
      </c>
      <c r="G1934" s="40"/>
      <c r="H1934" s="46"/>
    </row>
    <row r="1935" spans="1:8" s="2" customFormat="1" ht="16.8" customHeight="1">
      <c r="A1935" s="40"/>
      <c r="B1935" s="46"/>
      <c r="C1935" s="323" t="s">
        <v>852</v>
      </c>
      <c r="D1935" s="323" t="s">
        <v>362</v>
      </c>
      <c r="E1935" s="18" t="s">
        <v>363</v>
      </c>
      <c r="F1935" s="324">
        <v>12.172</v>
      </c>
      <c r="G1935" s="40"/>
      <c r="H1935" s="46"/>
    </row>
    <row r="1936" spans="1:8" s="2" customFormat="1" ht="16.8" customHeight="1">
      <c r="A1936" s="40"/>
      <c r="B1936" s="46"/>
      <c r="C1936" s="319" t="s">
        <v>1735</v>
      </c>
      <c r="D1936" s="320" t="s">
        <v>1</v>
      </c>
      <c r="E1936" s="321" t="s">
        <v>1</v>
      </c>
      <c r="F1936" s="322">
        <v>28.48</v>
      </c>
      <c r="G1936" s="40"/>
      <c r="H1936" s="46"/>
    </row>
    <row r="1937" spans="1:8" s="2" customFormat="1" ht="16.8" customHeight="1">
      <c r="A1937" s="40"/>
      <c r="B1937" s="46"/>
      <c r="C1937" s="319" t="s">
        <v>152</v>
      </c>
      <c r="D1937" s="320" t="s">
        <v>1</v>
      </c>
      <c r="E1937" s="321" t="s">
        <v>1</v>
      </c>
      <c r="F1937" s="322">
        <v>13.41</v>
      </c>
      <c r="G1937" s="40"/>
      <c r="H1937" s="46"/>
    </row>
    <row r="1938" spans="1:8" s="2" customFormat="1" ht="16.8" customHeight="1">
      <c r="A1938" s="40"/>
      <c r="B1938" s="46"/>
      <c r="C1938" s="323" t="s">
        <v>152</v>
      </c>
      <c r="D1938" s="323" t="s">
        <v>150</v>
      </c>
      <c r="E1938" s="18" t="s">
        <v>1</v>
      </c>
      <c r="F1938" s="324">
        <v>13.41</v>
      </c>
      <c r="G1938" s="40"/>
      <c r="H1938" s="46"/>
    </row>
    <row r="1939" spans="1:8" s="2" customFormat="1" ht="16.8" customHeight="1">
      <c r="A1939" s="40"/>
      <c r="B1939" s="46"/>
      <c r="C1939" s="325" t="s">
        <v>2122</v>
      </c>
      <c r="D1939" s="40"/>
      <c r="E1939" s="40"/>
      <c r="F1939" s="40"/>
      <c r="G1939" s="40"/>
      <c r="H1939" s="46"/>
    </row>
    <row r="1940" spans="1:8" s="2" customFormat="1" ht="16.8" customHeight="1">
      <c r="A1940" s="40"/>
      <c r="B1940" s="46"/>
      <c r="C1940" s="323" t="s">
        <v>960</v>
      </c>
      <c r="D1940" s="323" t="s">
        <v>961</v>
      </c>
      <c r="E1940" s="18" t="s">
        <v>249</v>
      </c>
      <c r="F1940" s="324">
        <v>13.41</v>
      </c>
      <c r="G1940" s="40"/>
      <c r="H1940" s="46"/>
    </row>
    <row r="1941" spans="1:8" s="2" customFormat="1" ht="16.8" customHeight="1">
      <c r="A1941" s="40"/>
      <c r="B1941" s="46"/>
      <c r="C1941" s="323" t="s">
        <v>426</v>
      </c>
      <c r="D1941" s="323" t="s">
        <v>427</v>
      </c>
      <c r="E1941" s="18" t="s">
        <v>249</v>
      </c>
      <c r="F1941" s="324">
        <v>13.41</v>
      </c>
      <c r="G1941" s="40"/>
      <c r="H1941" s="46"/>
    </row>
    <row r="1942" spans="1:8" s="2" customFormat="1" ht="16.8" customHeight="1">
      <c r="A1942" s="40"/>
      <c r="B1942" s="46"/>
      <c r="C1942" s="323" t="s">
        <v>431</v>
      </c>
      <c r="D1942" s="323" t="s">
        <v>432</v>
      </c>
      <c r="E1942" s="18" t="s">
        <v>249</v>
      </c>
      <c r="F1942" s="324">
        <v>13.41</v>
      </c>
      <c r="G1942" s="40"/>
      <c r="H1942" s="46"/>
    </row>
    <row r="1943" spans="1:8" s="2" customFormat="1" ht="16.8" customHeight="1">
      <c r="A1943" s="40"/>
      <c r="B1943" s="46"/>
      <c r="C1943" s="323" t="s">
        <v>436</v>
      </c>
      <c r="D1943" s="323" t="s">
        <v>437</v>
      </c>
      <c r="E1943" s="18" t="s">
        <v>249</v>
      </c>
      <c r="F1943" s="324">
        <v>13.41</v>
      </c>
      <c r="G1943" s="40"/>
      <c r="H1943" s="46"/>
    </row>
    <row r="1944" spans="1:8" s="2" customFormat="1" ht="12">
      <c r="A1944" s="40"/>
      <c r="B1944" s="46"/>
      <c r="C1944" s="323" t="s">
        <v>847</v>
      </c>
      <c r="D1944" s="323" t="s">
        <v>848</v>
      </c>
      <c r="E1944" s="18" t="s">
        <v>363</v>
      </c>
      <c r="F1944" s="324">
        <v>6.035</v>
      </c>
      <c r="G1944" s="40"/>
      <c r="H1944" s="46"/>
    </row>
    <row r="1945" spans="1:8" s="2" customFormat="1" ht="16.8" customHeight="1">
      <c r="A1945" s="40"/>
      <c r="B1945" s="46"/>
      <c r="C1945" s="319" t="s">
        <v>176</v>
      </c>
      <c r="D1945" s="320" t="s">
        <v>1</v>
      </c>
      <c r="E1945" s="321" t="s">
        <v>1</v>
      </c>
      <c r="F1945" s="322">
        <v>40.292</v>
      </c>
      <c r="G1945" s="40"/>
      <c r="H1945" s="46"/>
    </row>
    <row r="1946" spans="1:8" s="2" customFormat="1" ht="16.8" customHeight="1">
      <c r="A1946" s="40"/>
      <c r="B1946" s="46"/>
      <c r="C1946" s="323" t="s">
        <v>176</v>
      </c>
      <c r="D1946" s="323" t="s">
        <v>365</v>
      </c>
      <c r="E1946" s="18" t="s">
        <v>1</v>
      </c>
      <c r="F1946" s="324">
        <v>40.292</v>
      </c>
      <c r="G1946" s="40"/>
      <c r="H1946" s="46"/>
    </row>
    <row r="1947" spans="1:8" s="2" customFormat="1" ht="16.8" customHeight="1">
      <c r="A1947" s="40"/>
      <c r="B1947" s="46"/>
      <c r="C1947" s="325" t="s">
        <v>2122</v>
      </c>
      <c r="D1947" s="40"/>
      <c r="E1947" s="40"/>
      <c r="F1947" s="40"/>
      <c r="G1947" s="40"/>
      <c r="H1947" s="46"/>
    </row>
    <row r="1948" spans="1:8" s="2" customFormat="1" ht="16.8" customHeight="1">
      <c r="A1948" s="40"/>
      <c r="B1948" s="46"/>
      <c r="C1948" s="323" t="s">
        <v>361</v>
      </c>
      <c r="D1948" s="323" t="s">
        <v>362</v>
      </c>
      <c r="E1948" s="18" t="s">
        <v>363</v>
      </c>
      <c r="F1948" s="324">
        <v>80.584</v>
      </c>
      <c r="G1948" s="40"/>
      <c r="H1948" s="46"/>
    </row>
    <row r="1949" spans="1:8" s="2" customFormat="1" ht="16.8" customHeight="1">
      <c r="A1949" s="40"/>
      <c r="B1949" s="46"/>
      <c r="C1949" s="319" t="s">
        <v>174</v>
      </c>
      <c r="D1949" s="320" t="s">
        <v>1</v>
      </c>
      <c r="E1949" s="321" t="s">
        <v>1</v>
      </c>
      <c r="F1949" s="322">
        <v>20.146</v>
      </c>
      <c r="G1949" s="40"/>
      <c r="H1949" s="46"/>
    </row>
    <row r="1950" spans="1:8" s="2" customFormat="1" ht="16.8" customHeight="1">
      <c r="A1950" s="40"/>
      <c r="B1950" s="46"/>
      <c r="C1950" s="323" t="s">
        <v>174</v>
      </c>
      <c r="D1950" s="323" t="s">
        <v>345</v>
      </c>
      <c r="E1950" s="18" t="s">
        <v>1</v>
      </c>
      <c r="F1950" s="324">
        <v>20.146</v>
      </c>
      <c r="G1950" s="40"/>
      <c r="H1950" s="46"/>
    </row>
    <row r="1951" spans="1:8" s="2" customFormat="1" ht="16.8" customHeight="1">
      <c r="A1951" s="40"/>
      <c r="B1951" s="46"/>
      <c r="C1951" s="325" t="s">
        <v>2122</v>
      </c>
      <c r="D1951" s="40"/>
      <c r="E1951" s="40"/>
      <c r="F1951" s="40"/>
      <c r="G1951" s="40"/>
      <c r="H1951" s="46"/>
    </row>
    <row r="1952" spans="1:8" s="2" customFormat="1" ht="12">
      <c r="A1952" s="40"/>
      <c r="B1952" s="46"/>
      <c r="C1952" s="323" t="s">
        <v>338</v>
      </c>
      <c r="D1952" s="323" t="s">
        <v>339</v>
      </c>
      <c r="E1952" s="18" t="s">
        <v>303</v>
      </c>
      <c r="F1952" s="324">
        <v>20.146</v>
      </c>
      <c r="G1952" s="40"/>
      <c r="H1952" s="46"/>
    </row>
    <row r="1953" spans="1:8" s="2" customFormat="1" ht="12">
      <c r="A1953" s="40"/>
      <c r="B1953" s="46"/>
      <c r="C1953" s="323" t="s">
        <v>346</v>
      </c>
      <c r="D1953" s="323" t="s">
        <v>347</v>
      </c>
      <c r="E1953" s="18" t="s">
        <v>303</v>
      </c>
      <c r="F1953" s="324">
        <v>443.212</v>
      </c>
      <c r="G1953" s="40"/>
      <c r="H1953" s="46"/>
    </row>
    <row r="1954" spans="1:8" s="2" customFormat="1" ht="16.8" customHeight="1">
      <c r="A1954" s="40"/>
      <c r="B1954" s="46"/>
      <c r="C1954" s="323" t="s">
        <v>361</v>
      </c>
      <c r="D1954" s="323" t="s">
        <v>362</v>
      </c>
      <c r="E1954" s="18" t="s">
        <v>363</v>
      </c>
      <c r="F1954" s="324">
        <v>80.584</v>
      </c>
      <c r="G1954" s="40"/>
      <c r="H1954" s="46"/>
    </row>
    <row r="1955" spans="1:8" s="2" customFormat="1" ht="16.8" customHeight="1">
      <c r="A1955" s="40"/>
      <c r="B1955" s="46"/>
      <c r="C1955" s="319" t="s">
        <v>175</v>
      </c>
      <c r="D1955" s="320" t="s">
        <v>1</v>
      </c>
      <c r="E1955" s="321" t="s">
        <v>1</v>
      </c>
      <c r="F1955" s="322">
        <v>20.146</v>
      </c>
      <c r="G1955" s="40"/>
      <c r="H1955" s="46"/>
    </row>
    <row r="1956" spans="1:8" s="2" customFormat="1" ht="16.8" customHeight="1">
      <c r="A1956" s="40"/>
      <c r="B1956" s="46"/>
      <c r="C1956" s="323" t="s">
        <v>1</v>
      </c>
      <c r="D1956" s="323" t="s">
        <v>341</v>
      </c>
      <c r="E1956" s="18" t="s">
        <v>1</v>
      </c>
      <c r="F1956" s="324">
        <v>0</v>
      </c>
      <c r="G1956" s="40"/>
      <c r="H1956" s="46"/>
    </row>
    <row r="1957" spans="1:8" s="2" customFormat="1" ht="16.8" customHeight="1">
      <c r="A1957" s="40"/>
      <c r="B1957" s="46"/>
      <c r="C1957" s="323" t="s">
        <v>175</v>
      </c>
      <c r="D1957" s="323" t="s">
        <v>355</v>
      </c>
      <c r="E1957" s="18" t="s">
        <v>1</v>
      </c>
      <c r="F1957" s="324">
        <v>20.146</v>
      </c>
      <c r="G1957" s="40"/>
      <c r="H1957" s="46"/>
    </row>
    <row r="1958" spans="1:8" s="2" customFormat="1" ht="16.8" customHeight="1">
      <c r="A1958" s="40"/>
      <c r="B1958" s="46"/>
      <c r="C1958" s="325" t="s">
        <v>2122</v>
      </c>
      <c r="D1958" s="40"/>
      <c r="E1958" s="40"/>
      <c r="F1958" s="40"/>
      <c r="G1958" s="40"/>
      <c r="H1958" s="46"/>
    </row>
    <row r="1959" spans="1:8" s="2" customFormat="1" ht="12">
      <c r="A1959" s="40"/>
      <c r="B1959" s="46"/>
      <c r="C1959" s="323" t="s">
        <v>352</v>
      </c>
      <c r="D1959" s="323" t="s">
        <v>353</v>
      </c>
      <c r="E1959" s="18" t="s">
        <v>303</v>
      </c>
      <c r="F1959" s="324">
        <v>20.146</v>
      </c>
      <c r="G1959" s="40"/>
      <c r="H1959" s="46"/>
    </row>
    <row r="1960" spans="1:8" s="2" customFormat="1" ht="12">
      <c r="A1960" s="40"/>
      <c r="B1960" s="46"/>
      <c r="C1960" s="323" t="s">
        <v>357</v>
      </c>
      <c r="D1960" s="323" t="s">
        <v>358</v>
      </c>
      <c r="E1960" s="18" t="s">
        <v>303</v>
      </c>
      <c r="F1960" s="324">
        <v>443.212</v>
      </c>
      <c r="G1960" s="40"/>
      <c r="H1960" s="46"/>
    </row>
    <row r="1961" spans="1:8" s="2" customFormat="1" ht="16.8" customHeight="1">
      <c r="A1961" s="40"/>
      <c r="B1961" s="46"/>
      <c r="C1961" s="323" t="s">
        <v>361</v>
      </c>
      <c r="D1961" s="323" t="s">
        <v>362</v>
      </c>
      <c r="E1961" s="18" t="s">
        <v>363</v>
      </c>
      <c r="F1961" s="324">
        <v>80.584</v>
      </c>
      <c r="G1961" s="40"/>
      <c r="H1961" s="46"/>
    </row>
    <row r="1962" spans="1:8" s="2" customFormat="1" ht="16.8" customHeight="1">
      <c r="A1962" s="40"/>
      <c r="B1962" s="46"/>
      <c r="C1962" s="319" t="s">
        <v>169</v>
      </c>
      <c r="D1962" s="320" t="s">
        <v>1</v>
      </c>
      <c r="E1962" s="321" t="s">
        <v>1</v>
      </c>
      <c r="F1962" s="322">
        <v>144.54</v>
      </c>
      <c r="G1962" s="40"/>
      <c r="H1962" s="46"/>
    </row>
    <row r="1963" spans="1:8" s="2" customFormat="1" ht="16.8" customHeight="1">
      <c r="A1963" s="40"/>
      <c r="B1963" s="46"/>
      <c r="C1963" s="323" t="s">
        <v>169</v>
      </c>
      <c r="D1963" s="323" t="s">
        <v>2068</v>
      </c>
      <c r="E1963" s="18" t="s">
        <v>1</v>
      </c>
      <c r="F1963" s="324">
        <v>144.54</v>
      </c>
      <c r="G1963" s="40"/>
      <c r="H1963" s="46"/>
    </row>
    <row r="1964" spans="1:8" s="2" customFormat="1" ht="16.8" customHeight="1">
      <c r="A1964" s="40"/>
      <c r="B1964" s="46"/>
      <c r="C1964" s="325" t="s">
        <v>2122</v>
      </c>
      <c r="D1964" s="40"/>
      <c r="E1964" s="40"/>
      <c r="F1964" s="40"/>
      <c r="G1964" s="40"/>
      <c r="H1964" s="46"/>
    </row>
    <row r="1965" spans="1:8" s="2" customFormat="1" ht="16.8" customHeight="1">
      <c r="A1965" s="40"/>
      <c r="B1965" s="46"/>
      <c r="C1965" s="323" t="s">
        <v>330</v>
      </c>
      <c r="D1965" s="323" t="s">
        <v>331</v>
      </c>
      <c r="E1965" s="18" t="s">
        <v>249</v>
      </c>
      <c r="F1965" s="324">
        <v>144.54</v>
      </c>
      <c r="G1965" s="40"/>
      <c r="H1965" s="46"/>
    </row>
    <row r="1966" spans="1:8" s="2" customFormat="1" ht="16.8" customHeight="1">
      <c r="A1966" s="40"/>
      <c r="B1966" s="46"/>
      <c r="C1966" s="323" t="s">
        <v>335</v>
      </c>
      <c r="D1966" s="323" t="s">
        <v>336</v>
      </c>
      <c r="E1966" s="18" t="s">
        <v>249</v>
      </c>
      <c r="F1966" s="324">
        <v>144.54</v>
      </c>
      <c r="G1966" s="40"/>
      <c r="H1966" s="46"/>
    </row>
    <row r="1967" spans="1:8" s="2" customFormat="1" ht="16.8" customHeight="1">
      <c r="A1967" s="40"/>
      <c r="B1967" s="46"/>
      <c r="C1967" s="319" t="s">
        <v>417</v>
      </c>
      <c r="D1967" s="320" t="s">
        <v>1</v>
      </c>
      <c r="E1967" s="321" t="s">
        <v>1</v>
      </c>
      <c r="F1967" s="322">
        <v>13.41</v>
      </c>
      <c r="G1967" s="40"/>
      <c r="H1967" s="46"/>
    </row>
    <row r="1968" spans="1:8" s="2" customFormat="1" ht="16.8" customHeight="1">
      <c r="A1968" s="40"/>
      <c r="B1968" s="46"/>
      <c r="C1968" s="323" t="s">
        <v>417</v>
      </c>
      <c r="D1968" s="323" t="s">
        <v>418</v>
      </c>
      <c r="E1968" s="18" t="s">
        <v>1</v>
      </c>
      <c r="F1968" s="324">
        <v>13.41</v>
      </c>
      <c r="G1968" s="40"/>
      <c r="H1968" s="46"/>
    </row>
    <row r="1969" spans="1:8" s="2" customFormat="1" ht="16.8" customHeight="1">
      <c r="A1969" s="40"/>
      <c r="B1969" s="46"/>
      <c r="C1969" s="319" t="s">
        <v>1646</v>
      </c>
      <c r="D1969" s="320" t="s">
        <v>1</v>
      </c>
      <c r="E1969" s="321" t="s">
        <v>1</v>
      </c>
      <c r="F1969" s="322">
        <v>26.82</v>
      </c>
      <c r="G1969" s="40"/>
      <c r="H1969" s="46"/>
    </row>
    <row r="1970" spans="1:8" s="2" customFormat="1" ht="16.8" customHeight="1">
      <c r="A1970" s="40"/>
      <c r="B1970" s="46"/>
      <c r="C1970" s="323" t="s">
        <v>1646</v>
      </c>
      <c r="D1970" s="323" t="s">
        <v>424</v>
      </c>
      <c r="E1970" s="18" t="s">
        <v>1</v>
      </c>
      <c r="F1970" s="324">
        <v>26.82</v>
      </c>
      <c r="G1970" s="40"/>
      <c r="H1970" s="46"/>
    </row>
    <row r="1971" spans="1:8" s="2" customFormat="1" ht="16.8" customHeight="1">
      <c r="A1971" s="40"/>
      <c r="B1971" s="46"/>
      <c r="C1971" s="319" t="s">
        <v>1765</v>
      </c>
      <c r="D1971" s="320" t="s">
        <v>1</v>
      </c>
      <c r="E1971" s="321" t="s">
        <v>1</v>
      </c>
      <c r="F1971" s="322">
        <v>0.6</v>
      </c>
      <c r="G1971" s="40"/>
      <c r="H1971" s="46"/>
    </row>
    <row r="1972" spans="1:8" s="2" customFormat="1" ht="16.8" customHeight="1">
      <c r="A1972" s="40"/>
      <c r="B1972" s="46"/>
      <c r="C1972" s="323" t="s">
        <v>1765</v>
      </c>
      <c r="D1972" s="323" t="s">
        <v>1993</v>
      </c>
      <c r="E1972" s="18" t="s">
        <v>1</v>
      </c>
      <c r="F1972" s="324">
        <v>0.6</v>
      </c>
      <c r="G1972" s="40"/>
      <c r="H1972" s="46"/>
    </row>
    <row r="1973" spans="1:8" s="2" customFormat="1" ht="16.8" customHeight="1">
      <c r="A1973" s="40"/>
      <c r="B1973" s="46"/>
      <c r="C1973" s="319" t="s">
        <v>439</v>
      </c>
      <c r="D1973" s="320" t="s">
        <v>1</v>
      </c>
      <c r="E1973" s="321" t="s">
        <v>1</v>
      </c>
      <c r="F1973" s="322">
        <v>13.41</v>
      </c>
      <c r="G1973" s="40"/>
      <c r="H1973" s="46"/>
    </row>
    <row r="1974" spans="1:8" s="2" customFormat="1" ht="16.8" customHeight="1">
      <c r="A1974" s="40"/>
      <c r="B1974" s="46"/>
      <c r="C1974" s="323" t="s">
        <v>439</v>
      </c>
      <c r="D1974" s="323" t="s">
        <v>152</v>
      </c>
      <c r="E1974" s="18" t="s">
        <v>1</v>
      </c>
      <c r="F1974" s="324">
        <v>13.41</v>
      </c>
      <c r="G1974" s="40"/>
      <c r="H1974" s="46"/>
    </row>
    <row r="1975" spans="1:8" s="2" customFormat="1" ht="16.8" customHeight="1">
      <c r="A1975" s="40"/>
      <c r="B1975" s="46"/>
      <c r="C1975" s="319" t="s">
        <v>181</v>
      </c>
      <c r="D1975" s="320" t="s">
        <v>1</v>
      </c>
      <c r="E1975" s="321" t="s">
        <v>1</v>
      </c>
      <c r="F1975" s="322">
        <v>13.41</v>
      </c>
      <c r="G1975" s="40"/>
      <c r="H1975" s="46"/>
    </row>
    <row r="1976" spans="1:8" s="2" customFormat="1" ht="16.8" customHeight="1">
      <c r="A1976" s="40"/>
      <c r="B1976" s="46"/>
      <c r="C1976" s="323" t="s">
        <v>181</v>
      </c>
      <c r="D1976" s="323" t="s">
        <v>2141</v>
      </c>
      <c r="E1976" s="18" t="s">
        <v>1</v>
      </c>
      <c r="F1976" s="324">
        <v>13.41</v>
      </c>
      <c r="G1976" s="40"/>
      <c r="H1976" s="46"/>
    </row>
    <row r="1977" spans="1:8" s="2" customFormat="1" ht="16.8" customHeight="1">
      <c r="A1977" s="40"/>
      <c r="B1977" s="46"/>
      <c r="C1977" s="319" t="s">
        <v>1581</v>
      </c>
      <c r="D1977" s="320" t="s">
        <v>1</v>
      </c>
      <c r="E1977" s="321" t="s">
        <v>1</v>
      </c>
      <c r="F1977" s="322">
        <v>3</v>
      </c>
      <c r="G1977" s="40"/>
      <c r="H1977" s="46"/>
    </row>
    <row r="1978" spans="1:8" s="2" customFormat="1" ht="16.8" customHeight="1">
      <c r="A1978" s="40"/>
      <c r="B1978" s="46"/>
      <c r="C1978" s="323" t="s">
        <v>1581</v>
      </c>
      <c r="D1978" s="323" t="s">
        <v>1862</v>
      </c>
      <c r="E1978" s="18" t="s">
        <v>1</v>
      </c>
      <c r="F1978" s="324">
        <v>3</v>
      </c>
      <c r="G1978" s="40"/>
      <c r="H1978" s="46"/>
    </row>
    <row r="1979" spans="1:8" s="2" customFormat="1" ht="16.8" customHeight="1">
      <c r="A1979" s="40"/>
      <c r="B1979" s="46"/>
      <c r="C1979" s="319" t="s">
        <v>1565</v>
      </c>
      <c r="D1979" s="320" t="s">
        <v>1</v>
      </c>
      <c r="E1979" s="321" t="s">
        <v>1</v>
      </c>
      <c r="F1979" s="322">
        <v>2.19</v>
      </c>
      <c r="G1979" s="40"/>
      <c r="H1979" s="46"/>
    </row>
    <row r="1980" spans="1:8" s="2" customFormat="1" ht="16.8" customHeight="1">
      <c r="A1980" s="40"/>
      <c r="B1980" s="46"/>
      <c r="C1980" s="323" t="s">
        <v>1565</v>
      </c>
      <c r="D1980" s="323" t="s">
        <v>1778</v>
      </c>
      <c r="E1980" s="18" t="s">
        <v>1</v>
      </c>
      <c r="F1980" s="324">
        <v>2.19</v>
      </c>
      <c r="G1980" s="40"/>
      <c r="H1980" s="46"/>
    </row>
    <row r="1981" spans="1:8" s="2" customFormat="1" ht="16.8" customHeight="1">
      <c r="A1981" s="40"/>
      <c r="B1981" s="46"/>
      <c r="C1981" s="325" t="s">
        <v>2122</v>
      </c>
      <c r="D1981" s="40"/>
      <c r="E1981" s="40"/>
      <c r="F1981" s="40"/>
      <c r="G1981" s="40"/>
      <c r="H1981" s="46"/>
    </row>
    <row r="1982" spans="1:8" s="2" customFormat="1" ht="16.8" customHeight="1">
      <c r="A1982" s="40"/>
      <c r="B1982" s="46"/>
      <c r="C1982" s="323" t="s">
        <v>937</v>
      </c>
      <c r="D1982" s="323" t="s">
        <v>938</v>
      </c>
      <c r="E1982" s="18" t="s">
        <v>249</v>
      </c>
      <c r="F1982" s="324">
        <v>14.58</v>
      </c>
      <c r="G1982" s="40"/>
      <c r="H1982" s="46"/>
    </row>
    <row r="1983" spans="1:8" s="2" customFormat="1" ht="16.8" customHeight="1">
      <c r="A1983" s="40"/>
      <c r="B1983" s="46"/>
      <c r="C1983" s="323" t="s">
        <v>330</v>
      </c>
      <c r="D1983" s="323" t="s">
        <v>331</v>
      </c>
      <c r="E1983" s="18" t="s">
        <v>249</v>
      </c>
      <c r="F1983" s="324">
        <v>144.54</v>
      </c>
      <c r="G1983" s="40"/>
      <c r="H1983" s="46"/>
    </row>
    <row r="1984" spans="1:8" s="2" customFormat="1" ht="16.8" customHeight="1">
      <c r="A1984" s="40"/>
      <c r="B1984" s="46"/>
      <c r="C1984" s="319" t="s">
        <v>202</v>
      </c>
      <c r="D1984" s="320" t="s">
        <v>1</v>
      </c>
      <c r="E1984" s="321" t="s">
        <v>1</v>
      </c>
      <c r="F1984" s="322">
        <v>1.087</v>
      </c>
      <c r="G1984" s="40"/>
      <c r="H1984" s="46"/>
    </row>
    <row r="1985" spans="1:8" s="2" customFormat="1" ht="16.8" customHeight="1">
      <c r="A1985" s="40"/>
      <c r="B1985" s="46"/>
      <c r="C1985" s="323" t="s">
        <v>202</v>
      </c>
      <c r="D1985" s="323" t="s">
        <v>2117</v>
      </c>
      <c r="E1985" s="18" t="s">
        <v>1</v>
      </c>
      <c r="F1985" s="324">
        <v>1.087</v>
      </c>
      <c r="G1985" s="40"/>
      <c r="H1985" s="46"/>
    </row>
    <row r="1986" spans="1:8" s="2" customFormat="1" ht="16.8" customHeight="1">
      <c r="A1986" s="40"/>
      <c r="B1986" s="46"/>
      <c r="C1986" s="325" t="s">
        <v>2122</v>
      </c>
      <c r="D1986" s="40"/>
      <c r="E1986" s="40"/>
      <c r="F1986" s="40"/>
      <c r="G1986" s="40"/>
      <c r="H1986" s="46"/>
    </row>
    <row r="1987" spans="1:8" s="2" customFormat="1" ht="16.8" customHeight="1">
      <c r="A1987" s="40"/>
      <c r="B1987" s="46"/>
      <c r="C1987" s="323" t="s">
        <v>1718</v>
      </c>
      <c r="D1987" s="323" t="s">
        <v>1719</v>
      </c>
      <c r="E1987" s="18" t="s">
        <v>363</v>
      </c>
      <c r="F1987" s="324">
        <v>1.087</v>
      </c>
      <c r="G1987" s="40"/>
      <c r="H1987" s="46"/>
    </row>
    <row r="1988" spans="1:8" s="2" customFormat="1" ht="12">
      <c r="A1988" s="40"/>
      <c r="B1988" s="46"/>
      <c r="C1988" s="323" t="s">
        <v>1722</v>
      </c>
      <c r="D1988" s="323" t="s">
        <v>1723</v>
      </c>
      <c r="E1988" s="18" t="s">
        <v>363</v>
      </c>
      <c r="F1988" s="324">
        <v>1.087</v>
      </c>
      <c r="G1988" s="40"/>
      <c r="H1988" s="46"/>
    </row>
    <row r="1989" spans="1:8" s="2" customFormat="1" ht="16.8" customHeight="1">
      <c r="A1989" s="40"/>
      <c r="B1989" s="46"/>
      <c r="C1989" s="319" t="s">
        <v>1743</v>
      </c>
      <c r="D1989" s="320" t="s">
        <v>1</v>
      </c>
      <c r="E1989" s="321" t="s">
        <v>1</v>
      </c>
      <c r="F1989" s="322">
        <v>19</v>
      </c>
      <c r="G1989" s="40"/>
      <c r="H1989" s="46"/>
    </row>
    <row r="1990" spans="1:8" s="2" customFormat="1" ht="16.8" customHeight="1">
      <c r="A1990" s="40"/>
      <c r="B1990" s="46"/>
      <c r="C1990" s="323" t="s">
        <v>1743</v>
      </c>
      <c r="D1990" s="323" t="s">
        <v>2094</v>
      </c>
      <c r="E1990" s="18" t="s">
        <v>1</v>
      </c>
      <c r="F1990" s="324">
        <v>19</v>
      </c>
      <c r="G1990" s="40"/>
      <c r="H1990" s="46"/>
    </row>
    <row r="1991" spans="1:8" s="2" customFormat="1" ht="16.8" customHeight="1">
      <c r="A1991" s="40"/>
      <c r="B1991" s="46"/>
      <c r="C1991" s="325" t="s">
        <v>2122</v>
      </c>
      <c r="D1991" s="40"/>
      <c r="E1991" s="40"/>
      <c r="F1991" s="40"/>
      <c r="G1991" s="40"/>
      <c r="H1991" s="46"/>
    </row>
    <row r="1992" spans="1:8" s="2" customFormat="1" ht="12">
      <c r="A1992" s="40"/>
      <c r="B1992" s="46"/>
      <c r="C1992" s="323" t="s">
        <v>1855</v>
      </c>
      <c r="D1992" s="323" t="s">
        <v>1856</v>
      </c>
      <c r="E1992" s="18" t="s">
        <v>275</v>
      </c>
      <c r="F1992" s="324">
        <v>33</v>
      </c>
      <c r="G1992" s="40"/>
      <c r="H1992" s="46"/>
    </row>
    <row r="1993" spans="1:8" s="2" customFormat="1" ht="16.8" customHeight="1">
      <c r="A1993" s="40"/>
      <c r="B1993" s="46"/>
      <c r="C1993" s="323" t="s">
        <v>1874</v>
      </c>
      <c r="D1993" s="323" t="s">
        <v>1875</v>
      </c>
      <c r="E1993" s="18" t="s">
        <v>467</v>
      </c>
      <c r="F1993" s="324">
        <v>10</v>
      </c>
      <c r="G1993" s="40"/>
      <c r="H1993" s="46"/>
    </row>
    <row r="1994" spans="1:8" s="2" customFormat="1" ht="16.8" customHeight="1">
      <c r="A1994" s="40"/>
      <c r="B1994" s="46"/>
      <c r="C1994" s="323" t="s">
        <v>1870</v>
      </c>
      <c r="D1994" s="323" t="s">
        <v>1871</v>
      </c>
      <c r="E1994" s="18" t="s">
        <v>467</v>
      </c>
      <c r="F1994" s="324">
        <v>9</v>
      </c>
      <c r="G1994" s="40"/>
      <c r="H1994" s="46"/>
    </row>
    <row r="1995" spans="1:8" s="2" customFormat="1" ht="12">
      <c r="A1995" s="40"/>
      <c r="B1995" s="46"/>
      <c r="C1995" s="323" t="s">
        <v>1878</v>
      </c>
      <c r="D1995" s="323" t="s">
        <v>1879</v>
      </c>
      <c r="E1995" s="18" t="s">
        <v>467</v>
      </c>
      <c r="F1995" s="324">
        <v>9</v>
      </c>
      <c r="G1995" s="40"/>
      <c r="H1995" s="46"/>
    </row>
    <row r="1996" spans="1:8" s="2" customFormat="1" ht="16.8" customHeight="1">
      <c r="A1996" s="40"/>
      <c r="B1996" s="46"/>
      <c r="C1996" s="319" t="s">
        <v>1586</v>
      </c>
      <c r="D1996" s="320" t="s">
        <v>1</v>
      </c>
      <c r="E1996" s="321" t="s">
        <v>1</v>
      </c>
      <c r="F1996" s="322">
        <v>5.94</v>
      </c>
      <c r="G1996" s="40"/>
      <c r="H1996" s="46"/>
    </row>
    <row r="1997" spans="1:8" s="2" customFormat="1" ht="16.8" customHeight="1">
      <c r="A1997" s="40"/>
      <c r="B1997" s="46"/>
      <c r="C1997" s="323" t="s">
        <v>1586</v>
      </c>
      <c r="D1997" s="323" t="s">
        <v>2111</v>
      </c>
      <c r="E1997" s="18" t="s">
        <v>1</v>
      </c>
      <c r="F1997" s="324">
        <v>5.94</v>
      </c>
      <c r="G1997" s="40"/>
      <c r="H1997" s="46"/>
    </row>
    <row r="1998" spans="1:8" s="2" customFormat="1" ht="16.8" customHeight="1">
      <c r="A1998" s="40"/>
      <c r="B1998" s="46"/>
      <c r="C1998" s="325" t="s">
        <v>2122</v>
      </c>
      <c r="D1998" s="40"/>
      <c r="E1998" s="40"/>
      <c r="F1998" s="40"/>
      <c r="G1998" s="40"/>
      <c r="H1998" s="46"/>
    </row>
    <row r="1999" spans="1:8" s="2" customFormat="1" ht="12">
      <c r="A1999" s="40"/>
      <c r="B1999" s="46"/>
      <c r="C1999" s="323" t="s">
        <v>1711</v>
      </c>
      <c r="D1999" s="323" t="s">
        <v>1712</v>
      </c>
      <c r="E1999" s="18" t="s">
        <v>363</v>
      </c>
      <c r="F1999" s="324">
        <v>5.94</v>
      </c>
      <c r="G1999" s="40"/>
      <c r="H1999" s="46"/>
    </row>
    <row r="2000" spans="1:8" s="2" customFormat="1" ht="16.8" customHeight="1">
      <c r="A2000" s="40"/>
      <c r="B2000" s="46"/>
      <c r="C2000" s="323" t="s">
        <v>814</v>
      </c>
      <c r="D2000" s="323" t="s">
        <v>815</v>
      </c>
      <c r="E2000" s="18" t="s">
        <v>363</v>
      </c>
      <c r="F2000" s="324">
        <v>5.94</v>
      </c>
      <c r="G2000" s="40"/>
      <c r="H2000" s="46"/>
    </row>
    <row r="2001" spans="1:8" s="2" customFormat="1" ht="16.8" customHeight="1">
      <c r="A2001" s="40"/>
      <c r="B2001" s="46"/>
      <c r="C2001" s="323" t="s">
        <v>833</v>
      </c>
      <c r="D2001" s="323" t="s">
        <v>834</v>
      </c>
      <c r="E2001" s="18" t="s">
        <v>363</v>
      </c>
      <c r="F2001" s="324">
        <v>5.94</v>
      </c>
      <c r="G2001" s="40"/>
      <c r="H2001" s="46"/>
    </row>
    <row r="2002" spans="1:8" s="2" customFormat="1" ht="16.8" customHeight="1">
      <c r="A2002" s="40"/>
      <c r="B2002" s="46"/>
      <c r="C2002" s="319" t="s">
        <v>1587</v>
      </c>
      <c r="D2002" s="320" t="s">
        <v>1</v>
      </c>
      <c r="E2002" s="321" t="s">
        <v>1</v>
      </c>
      <c r="F2002" s="322">
        <v>5.94</v>
      </c>
      <c r="G2002" s="40"/>
      <c r="H2002" s="46"/>
    </row>
    <row r="2003" spans="1:8" s="2" customFormat="1" ht="16.8" customHeight="1">
      <c r="A2003" s="40"/>
      <c r="B2003" s="46"/>
      <c r="C2003" s="323" t="s">
        <v>1587</v>
      </c>
      <c r="D2003" s="323" t="s">
        <v>1586</v>
      </c>
      <c r="E2003" s="18" t="s">
        <v>1</v>
      </c>
      <c r="F2003" s="324">
        <v>5.94</v>
      </c>
      <c r="G2003" s="40"/>
      <c r="H2003" s="46"/>
    </row>
    <row r="2004" spans="1:8" s="2" customFormat="1" ht="16.8" customHeight="1">
      <c r="A2004" s="40"/>
      <c r="B2004" s="46"/>
      <c r="C2004" s="325" t="s">
        <v>2122</v>
      </c>
      <c r="D2004" s="40"/>
      <c r="E2004" s="40"/>
      <c r="F2004" s="40"/>
      <c r="G2004" s="40"/>
      <c r="H2004" s="46"/>
    </row>
    <row r="2005" spans="1:8" s="2" customFormat="1" ht="16.8" customHeight="1">
      <c r="A2005" s="40"/>
      <c r="B2005" s="46"/>
      <c r="C2005" s="323" t="s">
        <v>814</v>
      </c>
      <c r="D2005" s="323" t="s">
        <v>815</v>
      </c>
      <c r="E2005" s="18" t="s">
        <v>363</v>
      </c>
      <c r="F2005" s="324">
        <v>5.94</v>
      </c>
      <c r="G2005" s="40"/>
      <c r="H2005" s="46"/>
    </row>
    <row r="2006" spans="1:8" s="2" customFormat="1" ht="16.8" customHeight="1">
      <c r="A2006" s="40"/>
      <c r="B2006" s="46"/>
      <c r="C2006" s="323" t="s">
        <v>818</v>
      </c>
      <c r="D2006" s="323" t="s">
        <v>819</v>
      </c>
      <c r="E2006" s="18" t="s">
        <v>363</v>
      </c>
      <c r="F2006" s="324">
        <v>184.14</v>
      </c>
      <c r="G2006" s="40"/>
      <c r="H2006" s="46"/>
    </row>
    <row r="2007" spans="1:8" s="2" customFormat="1" ht="16.8" customHeight="1">
      <c r="A2007" s="40"/>
      <c r="B2007" s="46"/>
      <c r="C2007" s="319" t="s">
        <v>1584</v>
      </c>
      <c r="D2007" s="320" t="s">
        <v>1</v>
      </c>
      <c r="E2007" s="321" t="s">
        <v>1</v>
      </c>
      <c r="F2007" s="322">
        <v>18.207</v>
      </c>
      <c r="G2007" s="40"/>
      <c r="H2007" s="46"/>
    </row>
    <row r="2008" spans="1:8" s="2" customFormat="1" ht="16.8" customHeight="1">
      <c r="A2008" s="40"/>
      <c r="B2008" s="46"/>
      <c r="C2008" s="323" t="s">
        <v>1584</v>
      </c>
      <c r="D2008" s="323" t="s">
        <v>807</v>
      </c>
      <c r="E2008" s="18" t="s">
        <v>1</v>
      </c>
      <c r="F2008" s="324">
        <v>18.207</v>
      </c>
      <c r="G2008" s="40"/>
      <c r="H2008" s="46"/>
    </row>
    <row r="2009" spans="1:8" s="2" customFormat="1" ht="16.8" customHeight="1">
      <c r="A2009" s="40"/>
      <c r="B2009" s="46"/>
      <c r="C2009" s="325" t="s">
        <v>2122</v>
      </c>
      <c r="D2009" s="40"/>
      <c r="E2009" s="40"/>
      <c r="F2009" s="40"/>
      <c r="G2009" s="40"/>
      <c r="H2009" s="46"/>
    </row>
    <row r="2010" spans="1:8" s="2" customFormat="1" ht="16.8" customHeight="1">
      <c r="A2010" s="40"/>
      <c r="B2010" s="46"/>
      <c r="C2010" s="323" t="s">
        <v>804</v>
      </c>
      <c r="D2010" s="323" t="s">
        <v>805</v>
      </c>
      <c r="E2010" s="18" t="s">
        <v>363</v>
      </c>
      <c r="F2010" s="324">
        <v>18.207</v>
      </c>
      <c r="G2010" s="40"/>
      <c r="H2010" s="46"/>
    </row>
    <row r="2011" spans="1:8" s="2" customFormat="1" ht="16.8" customHeight="1">
      <c r="A2011" s="40"/>
      <c r="B2011" s="46"/>
      <c r="C2011" s="323" t="s">
        <v>809</v>
      </c>
      <c r="D2011" s="323" t="s">
        <v>810</v>
      </c>
      <c r="E2011" s="18" t="s">
        <v>363</v>
      </c>
      <c r="F2011" s="324">
        <v>564.417</v>
      </c>
      <c r="G2011" s="40"/>
      <c r="H2011" s="46"/>
    </row>
    <row r="2012" spans="1:8" s="2" customFormat="1" ht="16.8" customHeight="1">
      <c r="A2012" s="40"/>
      <c r="B2012" s="46"/>
      <c r="C2012" s="319" t="s">
        <v>185</v>
      </c>
      <c r="D2012" s="320" t="s">
        <v>1</v>
      </c>
      <c r="E2012" s="321" t="s">
        <v>1</v>
      </c>
      <c r="F2012" s="322">
        <v>12.172</v>
      </c>
      <c r="G2012" s="40"/>
      <c r="H2012" s="46"/>
    </row>
    <row r="2013" spans="1:8" s="2" customFormat="1" ht="16.8" customHeight="1">
      <c r="A2013" s="40"/>
      <c r="B2013" s="46"/>
      <c r="C2013" s="323" t="s">
        <v>185</v>
      </c>
      <c r="D2013" s="323" t="s">
        <v>2115</v>
      </c>
      <c r="E2013" s="18" t="s">
        <v>1</v>
      </c>
      <c r="F2013" s="324">
        <v>12.172</v>
      </c>
      <c r="G2013" s="40"/>
      <c r="H2013" s="46"/>
    </row>
    <row r="2014" spans="1:8" s="2" customFormat="1" ht="16.8" customHeight="1">
      <c r="A2014" s="40"/>
      <c r="B2014" s="46"/>
      <c r="C2014" s="325" t="s">
        <v>2122</v>
      </c>
      <c r="D2014" s="40"/>
      <c r="E2014" s="40"/>
      <c r="F2014" s="40"/>
      <c r="G2014" s="40"/>
      <c r="H2014" s="46"/>
    </row>
    <row r="2015" spans="1:8" s="2" customFormat="1" ht="16.8" customHeight="1">
      <c r="A2015" s="40"/>
      <c r="B2015" s="46"/>
      <c r="C2015" s="323" t="s">
        <v>852</v>
      </c>
      <c r="D2015" s="323" t="s">
        <v>362</v>
      </c>
      <c r="E2015" s="18" t="s">
        <v>363</v>
      </c>
      <c r="F2015" s="324">
        <v>12.172</v>
      </c>
      <c r="G2015" s="40"/>
      <c r="H2015" s="46"/>
    </row>
    <row r="2016" spans="1:8" s="2" customFormat="1" ht="16.8" customHeight="1">
      <c r="A2016" s="40"/>
      <c r="B2016" s="46"/>
      <c r="C2016" s="323" t="s">
        <v>804</v>
      </c>
      <c r="D2016" s="323" t="s">
        <v>805</v>
      </c>
      <c r="E2016" s="18" t="s">
        <v>363</v>
      </c>
      <c r="F2016" s="324">
        <v>18.207</v>
      </c>
      <c r="G2016" s="40"/>
      <c r="H2016" s="46"/>
    </row>
    <row r="2017" spans="1:8" s="2" customFormat="1" ht="16.8" customHeight="1">
      <c r="A2017" s="40"/>
      <c r="B2017" s="46"/>
      <c r="C2017" s="319" t="s">
        <v>187</v>
      </c>
      <c r="D2017" s="320" t="s">
        <v>1</v>
      </c>
      <c r="E2017" s="321" t="s">
        <v>1</v>
      </c>
      <c r="F2017" s="322">
        <v>6.035</v>
      </c>
      <c r="G2017" s="40"/>
      <c r="H2017" s="46"/>
    </row>
    <row r="2018" spans="1:8" s="2" customFormat="1" ht="16.8" customHeight="1">
      <c r="A2018" s="40"/>
      <c r="B2018" s="46"/>
      <c r="C2018" s="323" t="s">
        <v>187</v>
      </c>
      <c r="D2018" s="323" t="s">
        <v>2113</v>
      </c>
      <c r="E2018" s="18" t="s">
        <v>1</v>
      </c>
      <c r="F2018" s="324">
        <v>6.035</v>
      </c>
      <c r="G2018" s="40"/>
      <c r="H2018" s="46"/>
    </row>
    <row r="2019" spans="1:8" s="2" customFormat="1" ht="16.8" customHeight="1">
      <c r="A2019" s="40"/>
      <c r="B2019" s="46"/>
      <c r="C2019" s="325" t="s">
        <v>2122</v>
      </c>
      <c r="D2019" s="40"/>
      <c r="E2019" s="40"/>
      <c r="F2019" s="40"/>
      <c r="G2019" s="40"/>
      <c r="H2019" s="46"/>
    </row>
    <row r="2020" spans="1:8" s="2" customFormat="1" ht="12">
      <c r="A2020" s="40"/>
      <c r="B2020" s="46"/>
      <c r="C2020" s="323" t="s">
        <v>847</v>
      </c>
      <c r="D2020" s="323" t="s">
        <v>848</v>
      </c>
      <c r="E2020" s="18" t="s">
        <v>363</v>
      </c>
      <c r="F2020" s="324">
        <v>6.035</v>
      </c>
      <c r="G2020" s="40"/>
      <c r="H2020" s="46"/>
    </row>
    <row r="2021" spans="1:8" s="2" customFormat="1" ht="16.8" customHeight="1">
      <c r="A2021" s="40"/>
      <c r="B2021" s="46"/>
      <c r="C2021" s="323" t="s">
        <v>804</v>
      </c>
      <c r="D2021" s="323" t="s">
        <v>805</v>
      </c>
      <c r="E2021" s="18" t="s">
        <v>363</v>
      </c>
      <c r="F2021" s="324">
        <v>18.207</v>
      </c>
      <c r="G2021" s="40"/>
      <c r="H2021" s="46"/>
    </row>
    <row r="2022" spans="1:8" s="2" customFormat="1" ht="16.8" customHeight="1">
      <c r="A2022" s="40"/>
      <c r="B2022" s="46"/>
      <c r="C2022" s="319" t="s">
        <v>183</v>
      </c>
      <c r="D2022" s="320" t="s">
        <v>1</v>
      </c>
      <c r="E2022" s="321" t="s">
        <v>1</v>
      </c>
      <c r="F2022" s="322">
        <v>7</v>
      </c>
      <c r="G2022" s="40"/>
      <c r="H2022" s="46"/>
    </row>
    <row r="2023" spans="1:8" s="2" customFormat="1" ht="16.8" customHeight="1">
      <c r="A2023" s="40"/>
      <c r="B2023" s="46"/>
      <c r="C2023" s="323" t="s">
        <v>183</v>
      </c>
      <c r="D2023" s="323" t="s">
        <v>1971</v>
      </c>
      <c r="E2023" s="18" t="s">
        <v>1</v>
      </c>
      <c r="F2023" s="324">
        <v>7</v>
      </c>
      <c r="G2023" s="40"/>
      <c r="H2023" s="46"/>
    </row>
    <row r="2024" spans="1:8" s="2" customFormat="1" ht="16.8" customHeight="1">
      <c r="A2024" s="40"/>
      <c r="B2024" s="46"/>
      <c r="C2024" s="319" t="s">
        <v>976</v>
      </c>
      <c r="D2024" s="320" t="s">
        <v>1</v>
      </c>
      <c r="E2024" s="321" t="s">
        <v>1</v>
      </c>
      <c r="F2024" s="322">
        <v>13.997</v>
      </c>
      <c r="G2024" s="40"/>
      <c r="H2024" s="46"/>
    </row>
    <row r="2025" spans="1:8" s="2" customFormat="1" ht="16.8" customHeight="1">
      <c r="A2025" s="40"/>
      <c r="B2025" s="46"/>
      <c r="C2025" s="323" t="s">
        <v>976</v>
      </c>
      <c r="D2025" s="323" t="s">
        <v>1809</v>
      </c>
      <c r="E2025" s="18" t="s">
        <v>1</v>
      </c>
      <c r="F2025" s="324">
        <v>13.997</v>
      </c>
      <c r="G2025" s="40"/>
      <c r="H2025" s="46"/>
    </row>
    <row r="2026" spans="1:8" s="2" customFormat="1" ht="16.8" customHeight="1">
      <c r="A2026" s="40"/>
      <c r="B2026" s="46"/>
      <c r="C2026" s="319" t="s">
        <v>972</v>
      </c>
      <c r="D2026" s="320" t="s">
        <v>1</v>
      </c>
      <c r="E2026" s="321" t="s">
        <v>1</v>
      </c>
      <c r="F2026" s="322">
        <v>21.59</v>
      </c>
      <c r="G2026" s="40"/>
      <c r="H2026" s="46"/>
    </row>
    <row r="2027" spans="1:8" s="2" customFormat="1" ht="16.8" customHeight="1">
      <c r="A2027" s="40"/>
      <c r="B2027" s="46"/>
      <c r="C2027" s="323" t="s">
        <v>972</v>
      </c>
      <c r="D2027" s="323" t="s">
        <v>2063</v>
      </c>
      <c r="E2027" s="18" t="s">
        <v>1</v>
      </c>
      <c r="F2027" s="324">
        <v>21.59</v>
      </c>
      <c r="G2027" s="40"/>
      <c r="H2027" s="46"/>
    </row>
    <row r="2028" spans="1:8" s="2" customFormat="1" ht="16.8" customHeight="1">
      <c r="A2028" s="40"/>
      <c r="B2028" s="46"/>
      <c r="C2028" s="319" t="s">
        <v>165</v>
      </c>
      <c r="D2028" s="320" t="s">
        <v>1</v>
      </c>
      <c r="E2028" s="321" t="s">
        <v>1</v>
      </c>
      <c r="F2028" s="322">
        <v>50.715</v>
      </c>
      <c r="G2028" s="40"/>
      <c r="H2028" s="46"/>
    </row>
    <row r="2029" spans="1:8" s="2" customFormat="1" ht="16.8" customHeight="1">
      <c r="A2029" s="40"/>
      <c r="B2029" s="46"/>
      <c r="C2029" s="323" t="s">
        <v>165</v>
      </c>
      <c r="D2029" s="323" t="s">
        <v>307</v>
      </c>
      <c r="E2029" s="18" t="s">
        <v>1</v>
      </c>
      <c r="F2029" s="324">
        <v>50.715</v>
      </c>
      <c r="G2029" s="40"/>
      <c r="H2029" s="46"/>
    </row>
    <row r="2030" spans="1:8" s="2" customFormat="1" ht="16.8" customHeight="1">
      <c r="A2030" s="40"/>
      <c r="B2030" s="46"/>
      <c r="C2030" s="325" t="s">
        <v>2122</v>
      </c>
      <c r="D2030" s="40"/>
      <c r="E2030" s="40"/>
      <c r="F2030" s="40"/>
      <c r="G2030" s="40"/>
      <c r="H2030" s="46"/>
    </row>
    <row r="2031" spans="1:8" s="2" customFormat="1" ht="12">
      <c r="A2031" s="40"/>
      <c r="B2031" s="46"/>
      <c r="C2031" s="323" t="s">
        <v>969</v>
      </c>
      <c r="D2031" s="323" t="s">
        <v>970</v>
      </c>
      <c r="E2031" s="18" t="s">
        <v>303</v>
      </c>
      <c r="F2031" s="324">
        <v>25.358</v>
      </c>
      <c r="G2031" s="40"/>
      <c r="H2031" s="46"/>
    </row>
    <row r="2032" spans="1:8" s="2" customFormat="1" ht="12">
      <c r="A2032" s="40"/>
      <c r="B2032" s="46"/>
      <c r="C2032" s="323" t="s">
        <v>979</v>
      </c>
      <c r="D2032" s="323" t="s">
        <v>980</v>
      </c>
      <c r="E2032" s="18" t="s">
        <v>303</v>
      </c>
      <c r="F2032" s="324">
        <v>25.358</v>
      </c>
      <c r="G2032" s="40"/>
      <c r="H2032" s="46"/>
    </row>
    <row r="2033" spans="1:8" s="2" customFormat="1" ht="12">
      <c r="A2033" s="40"/>
      <c r="B2033" s="46"/>
      <c r="C2033" s="323" t="s">
        <v>338</v>
      </c>
      <c r="D2033" s="323" t="s">
        <v>339</v>
      </c>
      <c r="E2033" s="18" t="s">
        <v>303</v>
      </c>
      <c r="F2033" s="324">
        <v>20.146</v>
      </c>
      <c r="G2033" s="40"/>
      <c r="H2033" s="46"/>
    </row>
    <row r="2034" spans="1:8" s="2" customFormat="1" ht="12">
      <c r="A2034" s="40"/>
      <c r="B2034" s="46"/>
      <c r="C2034" s="323" t="s">
        <v>352</v>
      </c>
      <c r="D2034" s="323" t="s">
        <v>353</v>
      </c>
      <c r="E2034" s="18" t="s">
        <v>303</v>
      </c>
      <c r="F2034" s="324">
        <v>20.146</v>
      </c>
      <c r="G2034" s="40"/>
      <c r="H2034" s="46"/>
    </row>
    <row r="2035" spans="1:8" s="2" customFormat="1" ht="16.8" customHeight="1">
      <c r="A2035" s="40"/>
      <c r="B2035" s="46"/>
      <c r="C2035" s="319" t="s">
        <v>164</v>
      </c>
      <c r="D2035" s="320" t="s">
        <v>1</v>
      </c>
      <c r="E2035" s="321" t="s">
        <v>1</v>
      </c>
      <c r="F2035" s="322">
        <v>16.753</v>
      </c>
      <c r="G2035" s="40"/>
      <c r="H2035" s="46"/>
    </row>
    <row r="2036" spans="1:8" s="2" customFormat="1" ht="12">
      <c r="A2036" s="40"/>
      <c r="B2036" s="46"/>
      <c r="C2036" s="323" t="s">
        <v>164</v>
      </c>
      <c r="D2036" s="323" t="s">
        <v>2065</v>
      </c>
      <c r="E2036" s="18" t="s">
        <v>1</v>
      </c>
      <c r="F2036" s="324">
        <v>16.753</v>
      </c>
      <c r="G2036" s="40"/>
      <c r="H2036" s="46"/>
    </row>
    <row r="2037" spans="1:8" s="2" customFormat="1" ht="16.8" customHeight="1">
      <c r="A2037" s="40"/>
      <c r="B2037" s="46"/>
      <c r="C2037" s="325" t="s">
        <v>2122</v>
      </c>
      <c r="D2037" s="40"/>
      <c r="E2037" s="40"/>
      <c r="F2037" s="40"/>
      <c r="G2037" s="40"/>
      <c r="H2037" s="46"/>
    </row>
    <row r="2038" spans="1:8" s="2" customFormat="1" ht="12">
      <c r="A2038" s="40"/>
      <c r="B2038" s="46"/>
      <c r="C2038" s="323" t="s">
        <v>969</v>
      </c>
      <c r="D2038" s="323" t="s">
        <v>970</v>
      </c>
      <c r="E2038" s="18" t="s">
        <v>303</v>
      </c>
      <c r="F2038" s="324">
        <v>25.358</v>
      </c>
      <c r="G2038" s="40"/>
      <c r="H2038" s="46"/>
    </row>
    <row r="2039" spans="1:8" s="2" customFormat="1" ht="16.8" customHeight="1">
      <c r="A2039" s="40"/>
      <c r="B2039" s="46"/>
      <c r="C2039" s="323" t="s">
        <v>368</v>
      </c>
      <c r="D2039" s="323" t="s">
        <v>369</v>
      </c>
      <c r="E2039" s="18" t="s">
        <v>303</v>
      </c>
      <c r="F2039" s="324">
        <v>29.826</v>
      </c>
      <c r="G2039" s="40"/>
      <c r="H2039" s="46"/>
    </row>
    <row r="2040" spans="1:8" s="2" customFormat="1" ht="16.8" customHeight="1">
      <c r="A2040" s="40"/>
      <c r="B2040" s="46"/>
      <c r="C2040" s="319" t="s">
        <v>162</v>
      </c>
      <c r="D2040" s="320" t="s">
        <v>1</v>
      </c>
      <c r="E2040" s="321" t="s">
        <v>1</v>
      </c>
      <c r="F2040" s="322">
        <v>33.962</v>
      </c>
      <c r="G2040" s="40"/>
      <c r="H2040" s="46"/>
    </row>
    <row r="2041" spans="1:8" s="2" customFormat="1" ht="16.8" customHeight="1">
      <c r="A2041" s="40"/>
      <c r="B2041" s="46"/>
      <c r="C2041" s="323" t="s">
        <v>972</v>
      </c>
      <c r="D2041" s="323" t="s">
        <v>2063</v>
      </c>
      <c r="E2041" s="18" t="s">
        <v>1</v>
      </c>
      <c r="F2041" s="324">
        <v>21.59</v>
      </c>
      <c r="G2041" s="40"/>
      <c r="H2041" s="46"/>
    </row>
    <row r="2042" spans="1:8" s="2" customFormat="1" ht="16.8" customHeight="1">
      <c r="A2042" s="40"/>
      <c r="B2042" s="46"/>
      <c r="C2042" s="323" t="s">
        <v>976</v>
      </c>
      <c r="D2042" s="323" t="s">
        <v>1809</v>
      </c>
      <c r="E2042" s="18" t="s">
        <v>1</v>
      </c>
      <c r="F2042" s="324">
        <v>13.997</v>
      </c>
      <c r="G2042" s="40"/>
      <c r="H2042" s="46"/>
    </row>
    <row r="2043" spans="1:8" s="2" customFormat="1" ht="16.8" customHeight="1">
      <c r="A2043" s="40"/>
      <c r="B2043" s="46"/>
      <c r="C2043" s="323" t="s">
        <v>1</v>
      </c>
      <c r="D2043" s="323" t="s">
        <v>2064</v>
      </c>
      <c r="E2043" s="18" t="s">
        <v>1</v>
      </c>
      <c r="F2043" s="324">
        <v>-1.625</v>
      </c>
      <c r="G2043" s="40"/>
      <c r="H2043" s="46"/>
    </row>
    <row r="2044" spans="1:8" s="2" customFormat="1" ht="16.8" customHeight="1">
      <c r="A2044" s="40"/>
      <c r="B2044" s="46"/>
      <c r="C2044" s="323" t="s">
        <v>162</v>
      </c>
      <c r="D2044" s="323" t="s">
        <v>253</v>
      </c>
      <c r="E2044" s="18" t="s">
        <v>1</v>
      </c>
      <c r="F2044" s="324">
        <v>33.962</v>
      </c>
      <c r="G2044" s="40"/>
      <c r="H2044" s="46"/>
    </row>
    <row r="2045" spans="1:8" s="2" customFormat="1" ht="16.8" customHeight="1">
      <c r="A2045" s="40"/>
      <c r="B2045" s="46"/>
      <c r="C2045" s="325" t="s">
        <v>2122</v>
      </c>
      <c r="D2045" s="40"/>
      <c r="E2045" s="40"/>
      <c r="F2045" s="40"/>
      <c r="G2045" s="40"/>
      <c r="H2045" s="46"/>
    </row>
    <row r="2046" spans="1:8" s="2" customFormat="1" ht="12">
      <c r="A2046" s="40"/>
      <c r="B2046" s="46"/>
      <c r="C2046" s="323" t="s">
        <v>969</v>
      </c>
      <c r="D2046" s="323" t="s">
        <v>970</v>
      </c>
      <c r="E2046" s="18" t="s">
        <v>303</v>
      </c>
      <c r="F2046" s="324">
        <v>25.358</v>
      </c>
      <c r="G2046" s="40"/>
      <c r="H2046" s="46"/>
    </row>
    <row r="2047" spans="1:8" s="2" customFormat="1" ht="12">
      <c r="A2047" s="40"/>
      <c r="B2047" s="46"/>
      <c r="C2047" s="323" t="s">
        <v>338</v>
      </c>
      <c r="D2047" s="323" t="s">
        <v>339</v>
      </c>
      <c r="E2047" s="18" t="s">
        <v>303</v>
      </c>
      <c r="F2047" s="324">
        <v>20.146</v>
      </c>
      <c r="G2047" s="40"/>
      <c r="H2047" s="46"/>
    </row>
    <row r="2048" spans="1:8" s="2" customFormat="1" ht="12">
      <c r="A2048" s="40"/>
      <c r="B2048" s="46"/>
      <c r="C2048" s="323" t="s">
        <v>352</v>
      </c>
      <c r="D2048" s="323" t="s">
        <v>353</v>
      </c>
      <c r="E2048" s="18" t="s">
        <v>303</v>
      </c>
      <c r="F2048" s="324">
        <v>20.146</v>
      </c>
      <c r="G2048" s="40"/>
      <c r="H2048" s="46"/>
    </row>
    <row r="2049" spans="1:8" s="2" customFormat="1" ht="16.8" customHeight="1">
      <c r="A2049" s="40"/>
      <c r="B2049" s="46"/>
      <c r="C2049" s="323" t="s">
        <v>368</v>
      </c>
      <c r="D2049" s="323" t="s">
        <v>369</v>
      </c>
      <c r="E2049" s="18" t="s">
        <v>303</v>
      </c>
      <c r="F2049" s="324">
        <v>29.826</v>
      </c>
      <c r="G2049" s="40"/>
      <c r="H2049" s="46"/>
    </row>
    <row r="2050" spans="1:8" s="2" customFormat="1" ht="16.8" customHeight="1">
      <c r="A2050" s="40"/>
      <c r="B2050" s="46"/>
      <c r="C2050" s="319" t="s">
        <v>166</v>
      </c>
      <c r="D2050" s="320" t="s">
        <v>1</v>
      </c>
      <c r="E2050" s="321" t="s">
        <v>1</v>
      </c>
      <c r="F2050" s="322">
        <v>25.358</v>
      </c>
      <c r="G2050" s="40"/>
      <c r="H2050" s="46"/>
    </row>
    <row r="2051" spans="1:8" s="2" customFormat="1" ht="16.8" customHeight="1">
      <c r="A2051" s="40"/>
      <c r="B2051" s="46"/>
      <c r="C2051" s="323" t="s">
        <v>166</v>
      </c>
      <c r="D2051" s="323" t="s">
        <v>308</v>
      </c>
      <c r="E2051" s="18" t="s">
        <v>1</v>
      </c>
      <c r="F2051" s="324">
        <v>25.358</v>
      </c>
      <c r="G2051" s="40"/>
      <c r="H2051" s="46"/>
    </row>
    <row r="2052" spans="1:8" s="2" customFormat="1" ht="16.8" customHeight="1">
      <c r="A2052" s="40"/>
      <c r="B2052" s="46"/>
      <c r="C2052" s="325" t="s">
        <v>2122</v>
      </c>
      <c r="D2052" s="40"/>
      <c r="E2052" s="40"/>
      <c r="F2052" s="40"/>
      <c r="G2052" s="40"/>
      <c r="H2052" s="46"/>
    </row>
    <row r="2053" spans="1:8" s="2" customFormat="1" ht="12">
      <c r="A2053" s="40"/>
      <c r="B2053" s="46"/>
      <c r="C2053" s="323" t="s">
        <v>969</v>
      </c>
      <c r="D2053" s="323" t="s">
        <v>970</v>
      </c>
      <c r="E2053" s="18" t="s">
        <v>303</v>
      </c>
      <c r="F2053" s="324">
        <v>25.358</v>
      </c>
      <c r="G2053" s="40"/>
      <c r="H2053" s="46"/>
    </row>
    <row r="2054" spans="1:8" s="2" customFormat="1" ht="12">
      <c r="A2054" s="40"/>
      <c r="B2054" s="46"/>
      <c r="C2054" s="323" t="s">
        <v>338</v>
      </c>
      <c r="D2054" s="323" t="s">
        <v>339</v>
      </c>
      <c r="E2054" s="18" t="s">
        <v>303</v>
      </c>
      <c r="F2054" s="324">
        <v>20.146</v>
      </c>
      <c r="G2054" s="40"/>
      <c r="H2054" s="46"/>
    </row>
    <row r="2055" spans="1:8" s="2" customFormat="1" ht="16.8" customHeight="1">
      <c r="A2055" s="40"/>
      <c r="B2055" s="46"/>
      <c r="C2055" s="319" t="s">
        <v>168</v>
      </c>
      <c r="D2055" s="320" t="s">
        <v>1</v>
      </c>
      <c r="E2055" s="321" t="s">
        <v>1</v>
      </c>
      <c r="F2055" s="322">
        <v>25.358</v>
      </c>
      <c r="G2055" s="40"/>
      <c r="H2055" s="46"/>
    </row>
    <row r="2056" spans="1:8" s="2" customFormat="1" ht="16.8" customHeight="1">
      <c r="A2056" s="40"/>
      <c r="B2056" s="46"/>
      <c r="C2056" s="323" t="s">
        <v>168</v>
      </c>
      <c r="D2056" s="323" t="s">
        <v>308</v>
      </c>
      <c r="E2056" s="18" t="s">
        <v>1</v>
      </c>
      <c r="F2056" s="324">
        <v>25.358</v>
      </c>
      <c r="G2056" s="40"/>
      <c r="H2056" s="46"/>
    </row>
    <row r="2057" spans="1:8" s="2" customFormat="1" ht="16.8" customHeight="1">
      <c r="A2057" s="40"/>
      <c r="B2057" s="46"/>
      <c r="C2057" s="325" t="s">
        <v>2122</v>
      </c>
      <c r="D2057" s="40"/>
      <c r="E2057" s="40"/>
      <c r="F2057" s="40"/>
      <c r="G2057" s="40"/>
      <c r="H2057" s="46"/>
    </row>
    <row r="2058" spans="1:8" s="2" customFormat="1" ht="12">
      <c r="A2058" s="40"/>
      <c r="B2058" s="46"/>
      <c r="C2058" s="323" t="s">
        <v>979</v>
      </c>
      <c r="D2058" s="323" t="s">
        <v>980</v>
      </c>
      <c r="E2058" s="18" t="s">
        <v>303</v>
      </c>
      <c r="F2058" s="324">
        <v>25.358</v>
      </c>
      <c r="G2058" s="40"/>
      <c r="H2058" s="46"/>
    </row>
    <row r="2059" spans="1:8" s="2" customFormat="1" ht="12">
      <c r="A2059" s="40"/>
      <c r="B2059" s="46"/>
      <c r="C2059" s="323" t="s">
        <v>352</v>
      </c>
      <c r="D2059" s="323" t="s">
        <v>353</v>
      </c>
      <c r="E2059" s="18" t="s">
        <v>303</v>
      </c>
      <c r="F2059" s="324">
        <v>20.146</v>
      </c>
      <c r="G2059" s="40"/>
      <c r="H2059" s="46"/>
    </row>
    <row r="2060" spans="1:8" s="2" customFormat="1" ht="16.8" customHeight="1">
      <c r="A2060" s="40"/>
      <c r="B2060" s="46"/>
      <c r="C2060" s="319" t="s">
        <v>173</v>
      </c>
      <c r="D2060" s="320" t="s">
        <v>1</v>
      </c>
      <c r="E2060" s="321" t="s">
        <v>1</v>
      </c>
      <c r="F2060" s="322">
        <v>6.33</v>
      </c>
      <c r="G2060" s="40"/>
      <c r="H2060" s="46"/>
    </row>
    <row r="2061" spans="1:8" s="2" customFormat="1" ht="16.8" customHeight="1">
      <c r="A2061" s="40"/>
      <c r="B2061" s="46"/>
      <c r="C2061" s="323" t="s">
        <v>173</v>
      </c>
      <c r="D2061" s="323" t="s">
        <v>2072</v>
      </c>
      <c r="E2061" s="18" t="s">
        <v>1</v>
      </c>
      <c r="F2061" s="324">
        <v>6.33</v>
      </c>
      <c r="G2061" s="40"/>
      <c r="H2061" s="46"/>
    </row>
    <row r="2062" spans="1:8" s="2" customFormat="1" ht="16.8" customHeight="1">
      <c r="A2062" s="40"/>
      <c r="B2062" s="46"/>
      <c r="C2062" s="325" t="s">
        <v>2122</v>
      </c>
      <c r="D2062" s="40"/>
      <c r="E2062" s="40"/>
      <c r="F2062" s="40"/>
      <c r="G2062" s="40"/>
      <c r="H2062" s="46"/>
    </row>
    <row r="2063" spans="1:8" s="2" customFormat="1" ht="12">
      <c r="A2063" s="40"/>
      <c r="B2063" s="46"/>
      <c r="C2063" s="323" t="s">
        <v>338</v>
      </c>
      <c r="D2063" s="323" t="s">
        <v>339</v>
      </c>
      <c r="E2063" s="18" t="s">
        <v>303</v>
      </c>
      <c r="F2063" s="324">
        <v>20.146</v>
      </c>
      <c r="G2063" s="40"/>
      <c r="H2063" s="46"/>
    </row>
    <row r="2064" spans="1:8" s="2" customFormat="1" ht="12">
      <c r="A2064" s="40"/>
      <c r="B2064" s="46"/>
      <c r="C2064" s="323" t="s">
        <v>352</v>
      </c>
      <c r="D2064" s="323" t="s">
        <v>353</v>
      </c>
      <c r="E2064" s="18" t="s">
        <v>303</v>
      </c>
      <c r="F2064" s="324">
        <v>20.146</v>
      </c>
      <c r="G2064" s="40"/>
      <c r="H2064" s="46"/>
    </row>
    <row r="2065" spans="1:8" s="2" customFormat="1" ht="16.8" customHeight="1">
      <c r="A2065" s="40"/>
      <c r="B2065" s="46"/>
      <c r="C2065" s="323" t="s">
        <v>368</v>
      </c>
      <c r="D2065" s="323" t="s">
        <v>369</v>
      </c>
      <c r="E2065" s="18" t="s">
        <v>303</v>
      </c>
      <c r="F2065" s="324">
        <v>29.826</v>
      </c>
      <c r="G2065" s="40"/>
      <c r="H2065" s="46"/>
    </row>
    <row r="2066" spans="1:8" s="2" customFormat="1" ht="16.8" customHeight="1">
      <c r="A2066" s="40"/>
      <c r="B2066" s="46"/>
      <c r="C2066" s="319" t="s">
        <v>171</v>
      </c>
      <c r="D2066" s="320" t="s">
        <v>1</v>
      </c>
      <c r="E2066" s="321" t="s">
        <v>1</v>
      </c>
      <c r="F2066" s="322">
        <v>14.559</v>
      </c>
      <c r="G2066" s="40"/>
      <c r="H2066" s="46"/>
    </row>
    <row r="2067" spans="1:8" s="2" customFormat="1" ht="16.8" customHeight="1">
      <c r="A2067" s="40"/>
      <c r="B2067" s="46"/>
      <c r="C2067" s="323" t="s">
        <v>1</v>
      </c>
      <c r="D2067" s="323" t="s">
        <v>341</v>
      </c>
      <c r="E2067" s="18" t="s">
        <v>1</v>
      </c>
      <c r="F2067" s="324">
        <v>0</v>
      </c>
      <c r="G2067" s="40"/>
      <c r="H2067" s="46"/>
    </row>
    <row r="2068" spans="1:8" s="2" customFormat="1" ht="12">
      <c r="A2068" s="40"/>
      <c r="B2068" s="46"/>
      <c r="C2068" s="323" t="s">
        <v>171</v>
      </c>
      <c r="D2068" s="323" t="s">
        <v>2071</v>
      </c>
      <c r="E2068" s="18" t="s">
        <v>1</v>
      </c>
      <c r="F2068" s="324">
        <v>14.559</v>
      </c>
      <c r="G2068" s="40"/>
      <c r="H2068" s="46"/>
    </row>
    <row r="2069" spans="1:8" s="2" customFormat="1" ht="16.8" customHeight="1">
      <c r="A2069" s="40"/>
      <c r="B2069" s="46"/>
      <c r="C2069" s="325" t="s">
        <v>2122</v>
      </c>
      <c r="D2069" s="40"/>
      <c r="E2069" s="40"/>
      <c r="F2069" s="40"/>
      <c r="G2069" s="40"/>
      <c r="H2069" s="46"/>
    </row>
    <row r="2070" spans="1:8" s="2" customFormat="1" ht="12">
      <c r="A2070" s="40"/>
      <c r="B2070" s="46"/>
      <c r="C2070" s="323" t="s">
        <v>338</v>
      </c>
      <c r="D2070" s="323" t="s">
        <v>339</v>
      </c>
      <c r="E2070" s="18" t="s">
        <v>303</v>
      </c>
      <c r="F2070" s="324">
        <v>20.146</v>
      </c>
      <c r="G2070" s="40"/>
      <c r="H2070" s="46"/>
    </row>
    <row r="2071" spans="1:8" s="2" customFormat="1" ht="16.8" customHeight="1">
      <c r="A2071" s="40"/>
      <c r="B2071" s="46"/>
      <c r="C2071" s="323" t="s">
        <v>368</v>
      </c>
      <c r="D2071" s="323" t="s">
        <v>369</v>
      </c>
      <c r="E2071" s="18" t="s">
        <v>303</v>
      </c>
      <c r="F2071" s="324">
        <v>29.826</v>
      </c>
      <c r="G2071" s="40"/>
      <c r="H2071" s="46"/>
    </row>
    <row r="2072" spans="1:8" s="2" customFormat="1" ht="16.8" customHeight="1">
      <c r="A2072" s="40"/>
      <c r="B2072" s="46"/>
      <c r="C2072" s="319" t="s">
        <v>160</v>
      </c>
      <c r="D2072" s="320" t="s">
        <v>1</v>
      </c>
      <c r="E2072" s="321" t="s">
        <v>1</v>
      </c>
      <c r="F2072" s="322">
        <v>3.15</v>
      </c>
      <c r="G2072" s="40"/>
      <c r="H2072" s="46"/>
    </row>
    <row r="2073" spans="1:8" s="2" customFormat="1" ht="16.8" customHeight="1">
      <c r="A2073" s="40"/>
      <c r="B2073" s="46"/>
      <c r="C2073" s="323" t="s">
        <v>160</v>
      </c>
      <c r="D2073" s="323" t="s">
        <v>1804</v>
      </c>
      <c r="E2073" s="18" t="s">
        <v>1</v>
      </c>
      <c r="F2073" s="324">
        <v>3.15</v>
      </c>
      <c r="G2073" s="40"/>
      <c r="H2073" s="46"/>
    </row>
    <row r="2074" spans="1:8" s="2" customFormat="1" ht="16.8" customHeight="1">
      <c r="A2074" s="40"/>
      <c r="B2074" s="46"/>
      <c r="C2074" s="319" t="s">
        <v>158</v>
      </c>
      <c r="D2074" s="320" t="s">
        <v>1</v>
      </c>
      <c r="E2074" s="321" t="s">
        <v>1</v>
      </c>
      <c r="F2074" s="322">
        <v>32.55</v>
      </c>
      <c r="G2074" s="40"/>
      <c r="H2074" s="46"/>
    </row>
    <row r="2075" spans="1:8" s="2" customFormat="1" ht="16.8" customHeight="1">
      <c r="A2075" s="40"/>
      <c r="B2075" s="46"/>
      <c r="C2075" s="323" t="s">
        <v>158</v>
      </c>
      <c r="D2075" s="323" t="s">
        <v>1802</v>
      </c>
      <c r="E2075" s="18" t="s">
        <v>1</v>
      </c>
      <c r="F2075" s="324">
        <v>32.55</v>
      </c>
      <c r="G2075" s="40"/>
      <c r="H2075" s="46"/>
    </row>
    <row r="2076" spans="1:8" s="2" customFormat="1" ht="16.8" customHeight="1">
      <c r="A2076" s="40"/>
      <c r="B2076" s="46"/>
      <c r="C2076" s="319" t="s">
        <v>374</v>
      </c>
      <c r="D2076" s="320" t="s">
        <v>1</v>
      </c>
      <c r="E2076" s="321" t="s">
        <v>1</v>
      </c>
      <c r="F2076" s="322">
        <v>29.826</v>
      </c>
      <c r="G2076" s="40"/>
      <c r="H2076" s="46"/>
    </row>
    <row r="2077" spans="1:8" s="2" customFormat="1" ht="16.8" customHeight="1">
      <c r="A2077" s="40"/>
      <c r="B2077" s="46"/>
      <c r="C2077" s="323" t="s">
        <v>177</v>
      </c>
      <c r="D2077" s="323" t="s">
        <v>992</v>
      </c>
      <c r="E2077" s="18" t="s">
        <v>1</v>
      </c>
      <c r="F2077" s="324">
        <v>19.403</v>
      </c>
      <c r="G2077" s="40"/>
      <c r="H2077" s="46"/>
    </row>
    <row r="2078" spans="1:8" s="2" customFormat="1" ht="16.8" customHeight="1">
      <c r="A2078" s="40"/>
      <c r="B2078" s="46"/>
      <c r="C2078" s="323" t="s">
        <v>372</v>
      </c>
      <c r="D2078" s="323" t="s">
        <v>373</v>
      </c>
      <c r="E2078" s="18" t="s">
        <v>1</v>
      </c>
      <c r="F2078" s="324">
        <v>10.423</v>
      </c>
      <c r="G2078" s="40"/>
      <c r="H2078" s="46"/>
    </row>
    <row r="2079" spans="1:8" s="2" customFormat="1" ht="16.8" customHeight="1">
      <c r="A2079" s="40"/>
      <c r="B2079" s="46"/>
      <c r="C2079" s="323" t="s">
        <v>374</v>
      </c>
      <c r="D2079" s="323" t="s">
        <v>320</v>
      </c>
      <c r="E2079" s="18" t="s">
        <v>1</v>
      </c>
      <c r="F2079" s="324">
        <v>29.826</v>
      </c>
      <c r="G2079" s="40"/>
      <c r="H2079" s="46"/>
    </row>
    <row r="2080" spans="1:8" s="2" customFormat="1" ht="16.8" customHeight="1">
      <c r="A2080" s="40"/>
      <c r="B2080" s="46"/>
      <c r="C2080" s="319" t="s">
        <v>372</v>
      </c>
      <c r="D2080" s="320" t="s">
        <v>1</v>
      </c>
      <c r="E2080" s="321" t="s">
        <v>1</v>
      </c>
      <c r="F2080" s="322">
        <v>10.423</v>
      </c>
      <c r="G2080" s="40"/>
      <c r="H2080" s="46"/>
    </row>
    <row r="2081" spans="1:8" s="2" customFormat="1" ht="16.8" customHeight="1">
      <c r="A2081" s="40"/>
      <c r="B2081" s="46"/>
      <c r="C2081" s="323" t="s">
        <v>372</v>
      </c>
      <c r="D2081" s="323" t="s">
        <v>373</v>
      </c>
      <c r="E2081" s="18" t="s">
        <v>1</v>
      </c>
      <c r="F2081" s="324">
        <v>10.423</v>
      </c>
      <c r="G2081" s="40"/>
      <c r="H2081" s="46"/>
    </row>
    <row r="2082" spans="1:8" s="2" customFormat="1" ht="16.8" customHeight="1">
      <c r="A2082" s="40"/>
      <c r="B2082" s="46"/>
      <c r="C2082" s="319" t="s">
        <v>177</v>
      </c>
      <c r="D2082" s="320" t="s">
        <v>1</v>
      </c>
      <c r="E2082" s="321" t="s">
        <v>1</v>
      </c>
      <c r="F2082" s="322">
        <v>19.403</v>
      </c>
      <c r="G2082" s="40"/>
      <c r="H2082" s="46"/>
    </row>
    <row r="2083" spans="1:8" s="2" customFormat="1" ht="16.8" customHeight="1">
      <c r="A2083" s="40"/>
      <c r="B2083" s="46"/>
      <c r="C2083" s="323" t="s">
        <v>177</v>
      </c>
      <c r="D2083" s="323" t="s">
        <v>992</v>
      </c>
      <c r="E2083" s="18" t="s">
        <v>1</v>
      </c>
      <c r="F2083" s="324">
        <v>19.403</v>
      </c>
      <c r="G2083" s="40"/>
      <c r="H2083" s="46"/>
    </row>
    <row r="2084" spans="1:8" s="2" customFormat="1" ht="16.8" customHeight="1">
      <c r="A2084" s="40"/>
      <c r="B2084" s="46"/>
      <c r="C2084" s="325" t="s">
        <v>2122</v>
      </c>
      <c r="D2084" s="40"/>
      <c r="E2084" s="40"/>
      <c r="F2084" s="40"/>
      <c r="G2084" s="40"/>
      <c r="H2084" s="46"/>
    </row>
    <row r="2085" spans="1:8" s="2" customFormat="1" ht="16.8" customHeight="1">
      <c r="A2085" s="40"/>
      <c r="B2085" s="46"/>
      <c r="C2085" s="323" t="s">
        <v>368</v>
      </c>
      <c r="D2085" s="323" t="s">
        <v>369</v>
      </c>
      <c r="E2085" s="18" t="s">
        <v>303</v>
      </c>
      <c r="F2085" s="324">
        <v>29.826</v>
      </c>
      <c r="G2085" s="40"/>
      <c r="H2085" s="46"/>
    </row>
    <row r="2086" spans="1:8" s="2" customFormat="1" ht="16.8" customHeight="1">
      <c r="A2086" s="40"/>
      <c r="B2086" s="46"/>
      <c r="C2086" s="323" t="s">
        <v>376</v>
      </c>
      <c r="D2086" s="323" t="s">
        <v>377</v>
      </c>
      <c r="E2086" s="18" t="s">
        <v>363</v>
      </c>
      <c r="F2086" s="324">
        <v>38.806</v>
      </c>
      <c r="G2086" s="40"/>
      <c r="H2086" s="46"/>
    </row>
    <row r="2087" spans="1:8" s="2" customFormat="1" ht="7.4" customHeight="1">
      <c r="A2087" s="40"/>
      <c r="B2087" s="186"/>
      <c r="C2087" s="187"/>
      <c r="D2087" s="187"/>
      <c r="E2087" s="187"/>
      <c r="F2087" s="187"/>
      <c r="G2087" s="187"/>
      <c r="H2087" s="46"/>
    </row>
    <row r="2088" spans="1:8" s="2" customFormat="1" ht="12">
      <c r="A2088" s="40"/>
      <c r="B2088" s="40"/>
      <c r="C2088" s="40"/>
      <c r="D2088" s="40"/>
      <c r="E2088" s="40"/>
      <c r="F2088" s="40"/>
      <c r="G2088" s="40"/>
      <c r="H208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149" t="s">
        <v>129</v>
      </c>
      <c r="BA2" s="149" t="s">
        <v>1</v>
      </c>
      <c r="BB2" s="149" t="s">
        <v>1</v>
      </c>
      <c r="BC2" s="149" t="s">
        <v>130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131</v>
      </c>
      <c r="BA3" s="149" t="s">
        <v>1</v>
      </c>
      <c r="BB3" s="149" t="s">
        <v>1</v>
      </c>
      <c r="BC3" s="149" t="s">
        <v>132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134</v>
      </c>
      <c r="BA4" s="149" t="s">
        <v>1</v>
      </c>
      <c r="BB4" s="149" t="s">
        <v>1</v>
      </c>
      <c r="BC4" s="149" t="s">
        <v>132</v>
      </c>
      <c r="BD4" s="149" t="s">
        <v>95</v>
      </c>
    </row>
    <row r="5" spans="2:56" s="1" customFormat="1" ht="6.95" customHeight="1">
      <c r="B5" s="21"/>
      <c r="L5" s="21"/>
      <c r="AZ5" s="149" t="s">
        <v>135</v>
      </c>
      <c r="BA5" s="149" t="s">
        <v>1</v>
      </c>
      <c r="BB5" s="149" t="s">
        <v>1</v>
      </c>
      <c r="BC5" s="149" t="s">
        <v>136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137</v>
      </c>
      <c r="BA6" s="149" t="s">
        <v>1</v>
      </c>
      <c r="BB6" s="149" t="s">
        <v>1</v>
      </c>
      <c r="BC6" s="149" t="s">
        <v>138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139</v>
      </c>
      <c r="BA7" s="149" t="s">
        <v>1</v>
      </c>
      <c r="BB7" s="149" t="s">
        <v>1</v>
      </c>
      <c r="BC7" s="149" t="s">
        <v>140</v>
      </c>
      <c r="BD7" s="149" t="s">
        <v>95</v>
      </c>
    </row>
    <row r="8" spans="1:56" s="2" customFormat="1" ht="12" customHeight="1">
      <c r="A8" s="40"/>
      <c r="B8" s="46"/>
      <c r="C8" s="40"/>
      <c r="D8" s="154" t="s">
        <v>141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9" t="s">
        <v>142</v>
      </c>
      <c r="BA8" s="149" t="s">
        <v>1</v>
      </c>
      <c r="BB8" s="149" t="s">
        <v>1</v>
      </c>
      <c r="BC8" s="149" t="s">
        <v>143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144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145</v>
      </c>
      <c r="BA9" s="149" t="s">
        <v>1</v>
      </c>
      <c r="BB9" s="149" t="s">
        <v>1</v>
      </c>
      <c r="BC9" s="149" t="s">
        <v>146</v>
      </c>
      <c r="BD9" s="149" t="s">
        <v>95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147</v>
      </c>
      <c r="BA10" s="149" t="s">
        <v>1</v>
      </c>
      <c r="BB10" s="149" t="s">
        <v>1</v>
      </c>
      <c r="BC10" s="149" t="s">
        <v>148</v>
      </c>
      <c r="BD10" s="149" t="s">
        <v>95</v>
      </c>
    </row>
    <row r="11" spans="1:56" s="2" customFormat="1" ht="12" customHeight="1">
      <c r="A11" s="40"/>
      <c r="B11" s="46"/>
      <c r="C11" s="40"/>
      <c r="D11" s="154" t="s">
        <v>18</v>
      </c>
      <c r="E11" s="40"/>
      <c r="F11" s="143" t="s">
        <v>94</v>
      </c>
      <c r="G11" s="40"/>
      <c r="H11" s="40"/>
      <c r="I11" s="154" t="s">
        <v>20</v>
      </c>
      <c r="J11" s="143" t="s">
        <v>149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150</v>
      </c>
      <c r="BA11" s="149" t="s">
        <v>1</v>
      </c>
      <c r="BB11" s="149" t="s">
        <v>1</v>
      </c>
      <c r="BC11" s="149" t="s">
        <v>151</v>
      </c>
      <c r="BD11" s="149" t="s">
        <v>95</v>
      </c>
    </row>
    <row r="12" spans="1:56" s="2" customFormat="1" ht="12" customHeight="1">
      <c r="A12" s="40"/>
      <c r="B12" s="46"/>
      <c r="C12" s="40"/>
      <c r="D12" s="154" t="s">
        <v>22</v>
      </c>
      <c r="E12" s="40"/>
      <c r="F12" s="143" t="s">
        <v>23</v>
      </c>
      <c r="G12" s="40"/>
      <c r="H12" s="40"/>
      <c r="I12" s="154" t="s">
        <v>24</v>
      </c>
      <c r="J12" s="157" t="str">
        <f>'Rekapitulace stavby'!AN8</f>
        <v>27. 11. 2023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152</v>
      </c>
      <c r="BA12" s="149" t="s">
        <v>1</v>
      </c>
      <c r="BB12" s="149" t="s">
        <v>1</v>
      </c>
      <c r="BC12" s="149" t="s">
        <v>151</v>
      </c>
      <c r="BD12" s="149" t="s">
        <v>95</v>
      </c>
    </row>
    <row r="13" spans="1:56" s="2" customFormat="1" ht="21.8" customHeight="1">
      <c r="A13" s="40"/>
      <c r="B13" s="46"/>
      <c r="C13" s="40"/>
      <c r="D13" s="158" t="s">
        <v>26</v>
      </c>
      <c r="E13" s="40"/>
      <c r="F13" s="159" t="s">
        <v>153</v>
      </c>
      <c r="G13" s="40"/>
      <c r="H13" s="40"/>
      <c r="I13" s="158" t="s">
        <v>28</v>
      </c>
      <c r="J13" s="159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154</v>
      </c>
      <c r="BA13" s="149" t="s">
        <v>1</v>
      </c>
      <c r="BB13" s="149" t="s">
        <v>1</v>
      </c>
      <c r="BC13" s="149" t="s">
        <v>155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30</v>
      </c>
      <c r="E14" s="40"/>
      <c r="F14" s="40"/>
      <c r="G14" s="40"/>
      <c r="H14" s="40"/>
      <c r="I14" s="154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156</v>
      </c>
      <c r="BA14" s="149" t="s">
        <v>1</v>
      </c>
      <c r="BB14" s="149" t="s">
        <v>1</v>
      </c>
      <c r="BC14" s="149" t="s">
        <v>157</v>
      </c>
      <c r="BD14" s="149" t="s">
        <v>95</v>
      </c>
    </row>
    <row r="15" spans="1:56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4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158</v>
      </c>
      <c r="BA15" s="149" t="s">
        <v>1</v>
      </c>
      <c r="BB15" s="149" t="s">
        <v>1</v>
      </c>
      <c r="BC15" s="149" t="s">
        <v>159</v>
      </c>
      <c r="BD15" s="149" t="s">
        <v>95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160</v>
      </c>
      <c r="BA16" s="149" t="s">
        <v>1</v>
      </c>
      <c r="BB16" s="149" t="s">
        <v>1</v>
      </c>
      <c r="BC16" s="149" t="s">
        <v>161</v>
      </c>
      <c r="BD16" s="149" t="s">
        <v>95</v>
      </c>
    </row>
    <row r="17" spans="1:56" s="2" customFormat="1" ht="12" customHeight="1">
      <c r="A17" s="40"/>
      <c r="B17" s="46"/>
      <c r="C17" s="40"/>
      <c r="D17" s="154" t="s">
        <v>36</v>
      </c>
      <c r="E17" s="40"/>
      <c r="F17" s="40"/>
      <c r="G17" s="40"/>
      <c r="H17" s="40"/>
      <c r="I17" s="154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162</v>
      </c>
      <c r="BA17" s="149" t="s">
        <v>1</v>
      </c>
      <c r="BB17" s="149" t="s">
        <v>1</v>
      </c>
      <c r="BC17" s="149" t="s">
        <v>163</v>
      </c>
      <c r="BD17" s="149" t="s">
        <v>95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4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164</v>
      </c>
      <c r="BA18" s="149" t="s">
        <v>1</v>
      </c>
      <c r="BB18" s="149" t="s">
        <v>1</v>
      </c>
      <c r="BC18" s="149" t="s">
        <v>85</v>
      </c>
      <c r="BD18" s="149" t="s">
        <v>95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165</v>
      </c>
      <c r="BA19" s="149" t="s">
        <v>1</v>
      </c>
      <c r="BB19" s="149" t="s">
        <v>1</v>
      </c>
      <c r="BC19" s="149" t="s">
        <v>163</v>
      </c>
      <c r="BD19" s="149" t="s">
        <v>95</v>
      </c>
    </row>
    <row r="20" spans="1:56" s="2" customFormat="1" ht="12" customHeight="1">
      <c r="A20" s="40"/>
      <c r="B20" s="46"/>
      <c r="C20" s="40"/>
      <c r="D20" s="154" t="s">
        <v>38</v>
      </c>
      <c r="E20" s="40"/>
      <c r="F20" s="40"/>
      <c r="G20" s="40"/>
      <c r="H20" s="40"/>
      <c r="I20" s="154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166</v>
      </c>
      <c r="BA20" s="149" t="s">
        <v>1</v>
      </c>
      <c r="BB20" s="149" t="s">
        <v>1</v>
      </c>
      <c r="BC20" s="149" t="s">
        <v>167</v>
      </c>
      <c r="BD20" s="149" t="s">
        <v>95</v>
      </c>
    </row>
    <row r="21" spans="1:56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4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168</v>
      </c>
      <c r="BA21" s="149" t="s">
        <v>1</v>
      </c>
      <c r="BB21" s="149" t="s">
        <v>1</v>
      </c>
      <c r="BC21" s="149" t="s">
        <v>167</v>
      </c>
      <c r="BD21" s="149" t="s">
        <v>95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169</v>
      </c>
      <c r="BA22" s="149" t="s">
        <v>1</v>
      </c>
      <c r="BB22" s="149" t="s">
        <v>1</v>
      </c>
      <c r="BC22" s="149" t="s">
        <v>170</v>
      </c>
      <c r="BD22" s="149" t="s">
        <v>95</v>
      </c>
    </row>
    <row r="23" spans="1:56" s="2" customFormat="1" ht="12" customHeight="1">
      <c r="A23" s="40"/>
      <c r="B23" s="46"/>
      <c r="C23" s="40"/>
      <c r="D23" s="154" t="s">
        <v>43</v>
      </c>
      <c r="E23" s="40"/>
      <c r="F23" s="40"/>
      <c r="G23" s="40"/>
      <c r="H23" s="40"/>
      <c r="I23" s="154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171</v>
      </c>
      <c r="BA23" s="149" t="s">
        <v>1</v>
      </c>
      <c r="BB23" s="149" t="s">
        <v>1</v>
      </c>
      <c r="BC23" s="149" t="s">
        <v>172</v>
      </c>
      <c r="BD23" s="149" t="s">
        <v>95</v>
      </c>
    </row>
    <row r="24" spans="1:56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4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173</v>
      </c>
      <c r="BA24" s="149" t="s">
        <v>1</v>
      </c>
      <c r="BB24" s="149" t="s">
        <v>1</v>
      </c>
      <c r="BC24" s="149" t="s">
        <v>85</v>
      </c>
      <c r="BD24" s="149" t="s">
        <v>95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174</v>
      </c>
      <c r="BA25" s="149" t="s">
        <v>1</v>
      </c>
      <c r="BB25" s="149" t="s">
        <v>1</v>
      </c>
      <c r="BC25" s="149" t="s">
        <v>167</v>
      </c>
      <c r="BD25" s="149" t="s">
        <v>95</v>
      </c>
    </row>
    <row r="26" spans="1:56" s="2" customFormat="1" ht="12" customHeight="1">
      <c r="A26" s="40"/>
      <c r="B26" s="46"/>
      <c r="C26" s="40"/>
      <c r="D26" s="154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175</v>
      </c>
      <c r="BA26" s="149" t="s">
        <v>1</v>
      </c>
      <c r="BB26" s="149" t="s">
        <v>1</v>
      </c>
      <c r="BC26" s="149" t="s">
        <v>167</v>
      </c>
      <c r="BD26" s="149" t="s">
        <v>95</v>
      </c>
    </row>
    <row r="27" spans="1:56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Z27" s="164" t="s">
        <v>176</v>
      </c>
      <c r="BA27" s="164" t="s">
        <v>1</v>
      </c>
      <c r="BB27" s="164" t="s">
        <v>1</v>
      </c>
      <c r="BC27" s="164" t="s">
        <v>163</v>
      </c>
      <c r="BD27" s="164" t="s">
        <v>95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177</v>
      </c>
      <c r="BA28" s="149" t="s">
        <v>1</v>
      </c>
      <c r="BB28" s="149" t="s">
        <v>1</v>
      </c>
      <c r="BC28" s="149" t="s">
        <v>178</v>
      </c>
      <c r="BD28" s="149" t="s">
        <v>95</v>
      </c>
    </row>
    <row r="29" spans="1:56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5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9" t="s">
        <v>179</v>
      </c>
      <c r="BA29" s="149" t="s">
        <v>1</v>
      </c>
      <c r="BB29" s="149" t="s">
        <v>1</v>
      </c>
      <c r="BC29" s="149" t="s">
        <v>180</v>
      </c>
      <c r="BD29" s="149" t="s">
        <v>95</v>
      </c>
    </row>
    <row r="30" spans="1:56" s="2" customFormat="1" ht="25.4" customHeight="1">
      <c r="A30" s="40"/>
      <c r="B30" s="46"/>
      <c r="C30" s="40"/>
      <c r="D30" s="166" t="s">
        <v>45</v>
      </c>
      <c r="E30" s="40"/>
      <c r="F30" s="40"/>
      <c r="G30" s="40"/>
      <c r="H30" s="40"/>
      <c r="I30" s="40"/>
      <c r="J30" s="167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181</v>
      </c>
      <c r="BA30" s="149" t="s">
        <v>1</v>
      </c>
      <c r="BB30" s="149" t="s">
        <v>1</v>
      </c>
      <c r="BC30" s="149" t="s">
        <v>182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183</v>
      </c>
      <c r="BA31" s="149" t="s">
        <v>1</v>
      </c>
      <c r="BB31" s="149" t="s">
        <v>1</v>
      </c>
      <c r="BC31" s="149" t="s">
        <v>184</v>
      </c>
      <c r="BD31" s="149" t="s">
        <v>95</v>
      </c>
    </row>
    <row r="32" spans="1:56" s="2" customFormat="1" ht="14.4" customHeight="1">
      <c r="A32" s="40"/>
      <c r="B32" s="46"/>
      <c r="C32" s="40"/>
      <c r="D32" s="40"/>
      <c r="E32" s="40"/>
      <c r="F32" s="168" t="s">
        <v>47</v>
      </c>
      <c r="G32" s="40"/>
      <c r="H32" s="40"/>
      <c r="I32" s="168" t="s">
        <v>46</v>
      </c>
      <c r="J32" s="16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185</v>
      </c>
      <c r="BA32" s="149" t="s">
        <v>1</v>
      </c>
      <c r="BB32" s="149" t="s">
        <v>1</v>
      </c>
      <c r="BC32" s="149" t="s">
        <v>186</v>
      </c>
      <c r="BD32" s="149" t="s">
        <v>95</v>
      </c>
    </row>
    <row r="33" spans="1:56" s="2" customFormat="1" ht="14.4" customHeight="1">
      <c r="A33" s="40"/>
      <c r="B33" s="46"/>
      <c r="C33" s="40"/>
      <c r="D33" s="169" t="s">
        <v>49</v>
      </c>
      <c r="E33" s="154" t="s">
        <v>50</v>
      </c>
      <c r="F33" s="170">
        <f>ROUND((SUM(BE128:BE394)),2)</f>
        <v>0</v>
      </c>
      <c r="G33" s="40"/>
      <c r="H33" s="40"/>
      <c r="I33" s="171">
        <v>0.21</v>
      </c>
      <c r="J33" s="170">
        <f>ROUND(((SUM(BE128:BE394))*I33),2)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187</v>
      </c>
      <c r="BA33" s="149" t="s">
        <v>1</v>
      </c>
      <c r="BB33" s="149" t="s">
        <v>1</v>
      </c>
      <c r="BC33" s="149" t="s">
        <v>188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154" t="s">
        <v>51</v>
      </c>
      <c r="F34" s="170">
        <f>ROUND((SUM(BF128:BF394)),2)</f>
        <v>0</v>
      </c>
      <c r="G34" s="40"/>
      <c r="H34" s="40"/>
      <c r="I34" s="171">
        <v>0.15</v>
      </c>
      <c r="J34" s="170">
        <f>ROUND(((SUM(BF128:BF394))*I34),2)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189</v>
      </c>
      <c r="BA34" s="149" t="s">
        <v>1</v>
      </c>
      <c r="BB34" s="149" t="s">
        <v>1</v>
      </c>
      <c r="BC34" s="149" t="s">
        <v>190</v>
      </c>
      <c r="BD34" s="149" t="s">
        <v>95</v>
      </c>
    </row>
    <row r="35" spans="1:56" s="2" customFormat="1" ht="14.4" customHeight="1" hidden="1">
      <c r="A35" s="40"/>
      <c r="B35" s="46"/>
      <c r="C35" s="40"/>
      <c r="D35" s="40"/>
      <c r="E35" s="154" t="s">
        <v>52</v>
      </c>
      <c r="F35" s="170">
        <f>ROUND((SUM(BG128:BG394)),2)</f>
        <v>0</v>
      </c>
      <c r="G35" s="40"/>
      <c r="H35" s="40"/>
      <c r="I35" s="171">
        <v>0.21</v>
      </c>
      <c r="J35" s="17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191</v>
      </c>
      <c r="BA35" s="149" t="s">
        <v>1</v>
      </c>
      <c r="BB35" s="149" t="s">
        <v>1</v>
      </c>
      <c r="BC35" s="149" t="s">
        <v>192</v>
      </c>
      <c r="BD35" s="149" t="s">
        <v>95</v>
      </c>
    </row>
    <row r="36" spans="1:56" s="2" customFormat="1" ht="14.4" customHeight="1" hidden="1">
      <c r="A36" s="40"/>
      <c r="B36" s="46"/>
      <c r="C36" s="40"/>
      <c r="D36" s="40"/>
      <c r="E36" s="154" t="s">
        <v>53</v>
      </c>
      <c r="F36" s="170">
        <f>ROUND((SUM(BH128:BH394)),2)</f>
        <v>0</v>
      </c>
      <c r="G36" s="40"/>
      <c r="H36" s="40"/>
      <c r="I36" s="171">
        <v>0.15</v>
      </c>
      <c r="J36" s="17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193</v>
      </c>
      <c r="BA36" s="149" t="s">
        <v>1</v>
      </c>
      <c r="BB36" s="149" t="s">
        <v>1</v>
      </c>
      <c r="BC36" s="149" t="s">
        <v>194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54</v>
      </c>
      <c r="F37" s="170">
        <f>ROUND((SUM(BI128:BI394)),2)</f>
        <v>0</v>
      </c>
      <c r="G37" s="40"/>
      <c r="H37" s="40"/>
      <c r="I37" s="171">
        <v>0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195</v>
      </c>
      <c r="BA37" s="149" t="s">
        <v>1</v>
      </c>
      <c r="BB37" s="149" t="s">
        <v>1</v>
      </c>
      <c r="BC37" s="149" t="s">
        <v>196</v>
      </c>
      <c r="BD37" s="149" t="s">
        <v>95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197</v>
      </c>
      <c r="BA38" s="149" t="s">
        <v>1</v>
      </c>
      <c r="BB38" s="149" t="s">
        <v>1</v>
      </c>
      <c r="BC38" s="149" t="s">
        <v>198</v>
      </c>
      <c r="BD38" s="149" t="s">
        <v>95</v>
      </c>
    </row>
    <row r="39" spans="1:56" s="2" customFormat="1" ht="25.4" customHeight="1">
      <c r="A39" s="40"/>
      <c r="B39" s="46"/>
      <c r="C39" s="172"/>
      <c r="D39" s="173" t="s">
        <v>55</v>
      </c>
      <c r="E39" s="174"/>
      <c r="F39" s="174"/>
      <c r="G39" s="175" t="s">
        <v>56</v>
      </c>
      <c r="H39" s="176" t="s">
        <v>57</v>
      </c>
      <c r="I39" s="174"/>
      <c r="J39" s="177">
        <f>SUM(J30:J37)</f>
        <v>0</v>
      </c>
      <c r="K39" s="17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9" t="s">
        <v>199</v>
      </c>
      <c r="BA39" s="149" t="s">
        <v>1</v>
      </c>
      <c r="BB39" s="149" t="s">
        <v>1</v>
      </c>
      <c r="BC39" s="149" t="s">
        <v>198</v>
      </c>
      <c r="BD39" s="149" t="s">
        <v>95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9" t="s">
        <v>200</v>
      </c>
      <c r="BA40" s="149" t="s">
        <v>1</v>
      </c>
      <c r="BB40" s="149" t="s">
        <v>1</v>
      </c>
      <c r="BC40" s="149" t="s">
        <v>201</v>
      </c>
      <c r="BD40" s="149" t="s">
        <v>95</v>
      </c>
    </row>
    <row r="41" spans="2:56" s="1" customFormat="1" ht="14.4" customHeight="1">
      <c r="B41" s="21"/>
      <c r="L41" s="21"/>
      <c r="AZ41" s="149" t="s">
        <v>202</v>
      </c>
      <c r="BA41" s="149" t="s">
        <v>1</v>
      </c>
      <c r="BB41" s="149" t="s">
        <v>1</v>
      </c>
      <c r="BC41" s="149" t="s">
        <v>203</v>
      </c>
      <c r="BD41" s="149" t="s">
        <v>95</v>
      </c>
    </row>
    <row r="42" spans="2:56" s="1" customFormat="1" ht="14.4" customHeight="1">
      <c r="B42" s="21"/>
      <c r="L42" s="21"/>
      <c r="AZ42" s="149" t="s">
        <v>204</v>
      </c>
      <c r="BA42" s="149" t="s">
        <v>1</v>
      </c>
      <c r="BB42" s="149" t="s">
        <v>1</v>
      </c>
      <c r="BC42" s="149" t="s">
        <v>92</v>
      </c>
      <c r="BD42" s="149" t="s">
        <v>95</v>
      </c>
    </row>
    <row r="43" spans="2:56" s="1" customFormat="1" ht="14.4" customHeight="1">
      <c r="B43" s="21"/>
      <c r="L43" s="21"/>
      <c r="AZ43" s="149" t="s">
        <v>205</v>
      </c>
      <c r="BA43" s="149" t="s">
        <v>1</v>
      </c>
      <c r="BB43" s="149" t="s">
        <v>1</v>
      </c>
      <c r="BC43" s="149" t="s">
        <v>206</v>
      </c>
      <c r="BD43" s="149" t="s">
        <v>95</v>
      </c>
    </row>
    <row r="44" spans="2:56" s="1" customFormat="1" ht="14.4" customHeight="1">
      <c r="B44" s="21"/>
      <c r="L44" s="21"/>
      <c r="AZ44" s="149" t="s">
        <v>207</v>
      </c>
      <c r="BA44" s="149" t="s">
        <v>1</v>
      </c>
      <c r="BB44" s="149" t="s">
        <v>1</v>
      </c>
      <c r="BC44" s="149" t="s">
        <v>118</v>
      </c>
      <c r="BD44" s="149" t="s">
        <v>95</v>
      </c>
    </row>
    <row r="45" spans="2:56" s="1" customFormat="1" ht="14.4" customHeight="1">
      <c r="B45" s="21"/>
      <c r="L45" s="21"/>
      <c r="AZ45" s="149" t="s">
        <v>208</v>
      </c>
      <c r="BA45" s="149" t="s">
        <v>1</v>
      </c>
      <c r="BB45" s="149" t="s">
        <v>1</v>
      </c>
      <c r="BC45" s="149" t="s">
        <v>92</v>
      </c>
      <c r="BD45" s="149" t="s">
        <v>95</v>
      </c>
    </row>
    <row r="46" spans="2:56" s="1" customFormat="1" ht="14.4" customHeight="1">
      <c r="B46" s="21"/>
      <c r="L46" s="21"/>
      <c r="AZ46" s="149" t="s">
        <v>209</v>
      </c>
      <c r="BA46" s="149" t="s">
        <v>1</v>
      </c>
      <c r="BB46" s="149" t="s">
        <v>1</v>
      </c>
      <c r="BC46" s="149" t="s">
        <v>210</v>
      </c>
      <c r="BD46" s="149" t="s">
        <v>95</v>
      </c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79" t="s">
        <v>58</v>
      </c>
      <c r="E49" s="180"/>
      <c r="F49" s="180"/>
      <c r="G49" s="179" t="s">
        <v>59</v>
      </c>
      <c r="H49" s="180"/>
      <c r="I49" s="180"/>
      <c r="J49" s="180"/>
      <c r="K49" s="18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1" t="s">
        <v>60</v>
      </c>
      <c r="E60" s="182"/>
      <c r="F60" s="183" t="s">
        <v>61</v>
      </c>
      <c r="G60" s="181" t="s">
        <v>60</v>
      </c>
      <c r="H60" s="182"/>
      <c r="I60" s="182"/>
      <c r="J60" s="184" t="s">
        <v>61</v>
      </c>
      <c r="K60" s="18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9" t="s">
        <v>62</v>
      </c>
      <c r="E64" s="185"/>
      <c r="F64" s="185"/>
      <c r="G64" s="179" t="s">
        <v>63</v>
      </c>
      <c r="H64" s="185"/>
      <c r="I64" s="185"/>
      <c r="J64" s="185"/>
      <c r="K64" s="18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1" t="s">
        <v>60</v>
      </c>
      <c r="E75" s="182"/>
      <c r="F75" s="183" t="s">
        <v>61</v>
      </c>
      <c r="G75" s="181" t="s">
        <v>60</v>
      </c>
      <c r="H75" s="182"/>
      <c r="I75" s="182"/>
      <c r="J75" s="184" t="s">
        <v>61</v>
      </c>
      <c r="K75" s="18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8"/>
      <c r="C80" s="189"/>
      <c r="D80" s="189"/>
      <c r="E80" s="189"/>
      <c r="F80" s="189"/>
      <c r="G80" s="189"/>
      <c r="H80" s="189"/>
      <c r="I80" s="189"/>
      <c r="J80" s="189"/>
      <c r="K80" s="18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25" customHeight="1">
      <c r="A84" s="40"/>
      <c r="B84" s="41"/>
      <c r="C84" s="42"/>
      <c r="D84" s="42"/>
      <c r="E84" s="190" t="str">
        <f>E7</f>
        <v>Benátky nad Jizerou Komenského, V Koreji,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2340-1 - IO 01.1 - Vodovod ul. Komenského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Benátky nad Jizerou</v>
      </c>
      <c r="G88" s="42"/>
      <c r="H88" s="42"/>
      <c r="I88" s="33" t="s">
        <v>24</v>
      </c>
      <c r="J88" s="81" t="str">
        <f>IF(J12="","",J12)</f>
        <v>27. 11. 2023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91" t="s">
        <v>212</v>
      </c>
      <c r="D93" s="192"/>
      <c r="E93" s="192"/>
      <c r="F93" s="192"/>
      <c r="G93" s="192"/>
      <c r="H93" s="192"/>
      <c r="I93" s="192"/>
      <c r="J93" s="193" t="s">
        <v>213</v>
      </c>
      <c r="K93" s="19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94" t="s">
        <v>214</v>
      </c>
      <c r="D95" s="42"/>
      <c r="E95" s="42"/>
      <c r="F95" s="42"/>
      <c r="G95" s="42"/>
      <c r="H95" s="42"/>
      <c r="I95" s="42"/>
      <c r="J95" s="112">
        <f>J128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215</v>
      </c>
    </row>
    <row r="96" spans="1:31" s="9" customFormat="1" ht="24.95" customHeight="1">
      <c r="A96" s="9"/>
      <c r="B96" s="195"/>
      <c r="C96" s="196"/>
      <c r="D96" s="197" t="s">
        <v>216</v>
      </c>
      <c r="E96" s="198"/>
      <c r="F96" s="198"/>
      <c r="G96" s="198"/>
      <c r="H96" s="198"/>
      <c r="I96" s="198"/>
      <c r="J96" s="199">
        <f>J129</f>
        <v>0</v>
      </c>
      <c r="K96" s="196"/>
      <c r="L96" s="20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1"/>
      <c r="C97" s="135"/>
      <c r="D97" s="202" t="s">
        <v>217</v>
      </c>
      <c r="E97" s="203"/>
      <c r="F97" s="203"/>
      <c r="G97" s="203"/>
      <c r="H97" s="203"/>
      <c r="I97" s="203"/>
      <c r="J97" s="204">
        <f>J130</f>
        <v>0</v>
      </c>
      <c r="K97" s="135"/>
      <c r="L97" s="20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1"/>
      <c r="C98" s="135"/>
      <c r="D98" s="202" t="s">
        <v>218</v>
      </c>
      <c r="E98" s="203"/>
      <c r="F98" s="203"/>
      <c r="G98" s="203"/>
      <c r="H98" s="203"/>
      <c r="I98" s="203"/>
      <c r="J98" s="204">
        <f>J212</f>
        <v>0</v>
      </c>
      <c r="K98" s="135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135"/>
      <c r="D99" s="202" t="s">
        <v>219</v>
      </c>
      <c r="E99" s="203"/>
      <c r="F99" s="203"/>
      <c r="G99" s="203"/>
      <c r="H99" s="203"/>
      <c r="I99" s="203"/>
      <c r="J99" s="204">
        <f>J225</f>
        <v>0</v>
      </c>
      <c r="K99" s="135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135"/>
      <c r="D100" s="202" t="s">
        <v>220</v>
      </c>
      <c r="E100" s="203"/>
      <c r="F100" s="203"/>
      <c r="G100" s="203"/>
      <c r="H100" s="203"/>
      <c r="I100" s="203"/>
      <c r="J100" s="204">
        <f>J240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221</v>
      </c>
      <c r="E101" s="203"/>
      <c r="F101" s="203"/>
      <c r="G101" s="203"/>
      <c r="H101" s="203"/>
      <c r="I101" s="203"/>
      <c r="J101" s="204">
        <f>J332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1"/>
      <c r="C102" s="135"/>
      <c r="D102" s="202" t="s">
        <v>222</v>
      </c>
      <c r="E102" s="203"/>
      <c r="F102" s="203"/>
      <c r="G102" s="203"/>
      <c r="H102" s="203"/>
      <c r="I102" s="203"/>
      <c r="J102" s="204">
        <f>J341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223</v>
      </c>
      <c r="E103" s="203"/>
      <c r="F103" s="203"/>
      <c r="G103" s="203"/>
      <c r="H103" s="203"/>
      <c r="I103" s="203"/>
      <c r="J103" s="204">
        <f>J354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224</v>
      </c>
      <c r="E104" s="203"/>
      <c r="F104" s="203"/>
      <c r="G104" s="203"/>
      <c r="H104" s="203"/>
      <c r="I104" s="203"/>
      <c r="J104" s="204">
        <f>J380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5"/>
      <c r="C105" s="196"/>
      <c r="D105" s="197" t="s">
        <v>225</v>
      </c>
      <c r="E105" s="198"/>
      <c r="F105" s="198"/>
      <c r="G105" s="198"/>
      <c r="H105" s="198"/>
      <c r="I105" s="198"/>
      <c r="J105" s="199">
        <f>J385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1"/>
      <c r="C106" s="135"/>
      <c r="D106" s="202" t="s">
        <v>226</v>
      </c>
      <c r="E106" s="203"/>
      <c r="F106" s="203"/>
      <c r="G106" s="203"/>
      <c r="H106" s="203"/>
      <c r="I106" s="203"/>
      <c r="J106" s="204">
        <f>J386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135"/>
      <c r="D107" s="202" t="s">
        <v>227</v>
      </c>
      <c r="E107" s="203"/>
      <c r="F107" s="203"/>
      <c r="G107" s="203"/>
      <c r="H107" s="203"/>
      <c r="I107" s="203"/>
      <c r="J107" s="204">
        <f>J391</f>
        <v>0</v>
      </c>
      <c r="K107" s="135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135"/>
      <c r="D108" s="202" t="s">
        <v>228</v>
      </c>
      <c r="E108" s="203"/>
      <c r="F108" s="203"/>
      <c r="G108" s="203"/>
      <c r="H108" s="203"/>
      <c r="I108" s="203"/>
      <c r="J108" s="204">
        <f>J393</f>
        <v>0</v>
      </c>
      <c r="K108" s="135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229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6.25" customHeight="1">
      <c r="A118" s="40"/>
      <c r="B118" s="41"/>
      <c r="C118" s="42"/>
      <c r="D118" s="42"/>
      <c r="E118" s="190" t="str">
        <f>E7</f>
        <v>Benátky nad Jizerou Komenského, V Koreji, obnova vodovodu a kanalizace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141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2340-1 - IO 01.1 - Vodovod ul. Komenského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Benátky nad Jizerou</v>
      </c>
      <c r="G122" s="42"/>
      <c r="H122" s="42"/>
      <c r="I122" s="33" t="s">
        <v>24</v>
      </c>
      <c r="J122" s="81" t="str">
        <f>IF(J12="","",J12)</f>
        <v>27. 11. 2023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Vodovody a kanalizace Mladá Boleslav, a.s.</v>
      </c>
      <c r="G124" s="42"/>
      <c r="H124" s="42"/>
      <c r="I124" s="33" t="s">
        <v>38</v>
      </c>
      <c r="J124" s="38" t="str">
        <f>E21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IF(E18="","",E18)</f>
        <v>Vyplň údaj</v>
      </c>
      <c r="G125" s="42"/>
      <c r="H125" s="42"/>
      <c r="I125" s="33" t="s">
        <v>43</v>
      </c>
      <c r="J125" s="38" t="str">
        <f>E24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6"/>
      <c r="B127" s="207"/>
      <c r="C127" s="208" t="s">
        <v>230</v>
      </c>
      <c r="D127" s="209" t="s">
        <v>70</v>
      </c>
      <c r="E127" s="209" t="s">
        <v>66</v>
      </c>
      <c r="F127" s="209" t="s">
        <v>67</v>
      </c>
      <c r="G127" s="209" t="s">
        <v>231</v>
      </c>
      <c r="H127" s="209" t="s">
        <v>232</v>
      </c>
      <c r="I127" s="209" t="s">
        <v>233</v>
      </c>
      <c r="J127" s="210" t="s">
        <v>213</v>
      </c>
      <c r="K127" s="211" t="s">
        <v>234</v>
      </c>
      <c r="L127" s="212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3">
        <f>BK128</f>
        <v>0</v>
      </c>
      <c r="K128" s="42"/>
      <c r="L128" s="46"/>
      <c r="M128" s="105"/>
      <c r="N128" s="214"/>
      <c r="O128" s="106"/>
      <c r="P128" s="215">
        <f>P129+P385</f>
        <v>0</v>
      </c>
      <c r="Q128" s="106"/>
      <c r="R128" s="215">
        <f>R129+R385</f>
        <v>1115.85428088</v>
      </c>
      <c r="S128" s="106"/>
      <c r="T128" s="216">
        <f>T129+T385</f>
        <v>559.1179099999999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7">
        <f>BK129+BK385</f>
        <v>0</v>
      </c>
    </row>
    <row r="129" spans="1:63" s="12" customFormat="1" ht="25.9" customHeight="1">
      <c r="A129" s="12"/>
      <c r="B129" s="218"/>
      <c r="C129" s="219"/>
      <c r="D129" s="220" t="s">
        <v>84</v>
      </c>
      <c r="E129" s="221" t="s">
        <v>242</v>
      </c>
      <c r="F129" s="221" t="s">
        <v>243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P130+P212+P225+P240+P332+P354+P380</f>
        <v>0</v>
      </c>
      <c r="Q129" s="226"/>
      <c r="R129" s="227">
        <f>R130+R212+R225+R240+R332+R354+R380</f>
        <v>1115.85428088</v>
      </c>
      <c r="S129" s="226"/>
      <c r="T129" s="228">
        <f>T130+T212+T225+T240+T332+T354+T380</f>
        <v>559.1179099999999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92</v>
      </c>
      <c r="AT129" s="230" t="s">
        <v>84</v>
      </c>
      <c r="AU129" s="230" t="s">
        <v>85</v>
      </c>
      <c r="AY129" s="229" t="s">
        <v>244</v>
      </c>
      <c r="BK129" s="231">
        <f>BK130+BK212+BK225+BK240+BK332+BK354+BK380</f>
        <v>0</v>
      </c>
    </row>
    <row r="130" spans="1:63" s="12" customFormat="1" ht="22.8" customHeight="1">
      <c r="A130" s="12"/>
      <c r="B130" s="218"/>
      <c r="C130" s="219"/>
      <c r="D130" s="220" t="s">
        <v>84</v>
      </c>
      <c r="E130" s="232" t="s">
        <v>92</v>
      </c>
      <c r="F130" s="232" t="s">
        <v>245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SUM(P131:P211)</f>
        <v>0</v>
      </c>
      <c r="Q130" s="226"/>
      <c r="R130" s="227">
        <f>SUM(R131:R211)</f>
        <v>981.23453305</v>
      </c>
      <c r="S130" s="226"/>
      <c r="T130" s="228">
        <f>SUM(T131:T211)</f>
        <v>552.78815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92</v>
      </c>
      <c r="AT130" s="230" t="s">
        <v>84</v>
      </c>
      <c r="AU130" s="230" t="s">
        <v>92</v>
      </c>
      <c r="AY130" s="229" t="s">
        <v>244</v>
      </c>
      <c r="BK130" s="231">
        <f>SUM(BK131:BK211)</f>
        <v>0</v>
      </c>
    </row>
    <row r="131" spans="1:65" s="2" customFormat="1" ht="33" customHeight="1">
      <c r="A131" s="40"/>
      <c r="B131" s="41"/>
      <c r="C131" s="234" t="s">
        <v>92</v>
      </c>
      <c r="D131" s="234" t="s">
        <v>246</v>
      </c>
      <c r="E131" s="235" t="s">
        <v>247</v>
      </c>
      <c r="F131" s="236" t="s">
        <v>248</v>
      </c>
      <c r="G131" s="237" t="s">
        <v>249</v>
      </c>
      <c r="H131" s="238">
        <v>361.57</v>
      </c>
      <c r="I131" s="239"/>
      <c r="J131" s="240">
        <f>ROUND(I131*H131,2)</f>
        <v>0</v>
      </c>
      <c r="K131" s="241"/>
      <c r="L131" s="46"/>
      <c r="M131" s="242" t="s">
        <v>1</v>
      </c>
      <c r="N131" s="243" t="s">
        <v>50</v>
      </c>
      <c r="O131" s="93"/>
      <c r="P131" s="244">
        <f>O131*H131</f>
        <v>0</v>
      </c>
      <c r="Q131" s="244">
        <v>0</v>
      </c>
      <c r="R131" s="244">
        <f>Q131*H131</f>
        <v>0</v>
      </c>
      <c r="S131" s="244">
        <v>0.75</v>
      </c>
      <c r="T131" s="245">
        <f>S131*H131</f>
        <v>271.1775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6" t="s">
        <v>161</v>
      </c>
      <c r="AT131" s="246" t="s">
        <v>246</v>
      </c>
      <c r="AU131" s="246" t="s">
        <v>95</v>
      </c>
      <c r="AY131" s="18" t="s">
        <v>244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8" t="s">
        <v>92</v>
      </c>
      <c r="BK131" s="247">
        <f>ROUND(I131*H131,2)</f>
        <v>0</v>
      </c>
      <c r="BL131" s="18" t="s">
        <v>161</v>
      </c>
      <c r="BM131" s="246" t="s">
        <v>250</v>
      </c>
    </row>
    <row r="132" spans="1:51" s="13" customFormat="1" ht="12">
      <c r="A132" s="13"/>
      <c r="B132" s="248"/>
      <c r="C132" s="249"/>
      <c r="D132" s="250" t="s">
        <v>251</v>
      </c>
      <c r="E132" s="251" t="s">
        <v>197</v>
      </c>
      <c r="F132" s="252" t="s">
        <v>252</v>
      </c>
      <c r="G132" s="249"/>
      <c r="H132" s="253">
        <v>2.6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251</v>
      </c>
      <c r="AU132" s="259" t="s">
        <v>95</v>
      </c>
      <c r="AV132" s="13" t="s">
        <v>95</v>
      </c>
      <c r="AW132" s="13" t="s">
        <v>42</v>
      </c>
      <c r="AX132" s="13" t="s">
        <v>85</v>
      </c>
      <c r="AY132" s="259" t="s">
        <v>244</v>
      </c>
    </row>
    <row r="133" spans="1:51" s="14" customFormat="1" ht="12">
      <c r="A133" s="14"/>
      <c r="B133" s="260"/>
      <c r="C133" s="261"/>
      <c r="D133" s="250" t="s">
        <v>251</v>
      </c>
      <c r="E133" s="262" t="s">
        <v>199</v>
      </c>
      <c r="F133" s="263" t="s">
        <v>253</v>
      </c>
      <c r="G133" s="261"/>
      <c r="H133" s="264">
        <v>2.6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251</v>
      </c>
      <c r="AU133" s="270" t="s">
        <v>95</v>
      </c>
      <c r="AV133" s="14" t="s">
        <v>118</v>
      </c>
      <c r="AW133" s="14" t="s">
        <v>42</v>
      </c>
      <c r="AX133" s="14" t="s">
        <v>85</v>
      </c>
      <c r="AY133" s="270" t="s">
        <v>244</v>
      </c>
    </row>
    <row r="134" spans="1:51" s="13" customFormat="1" ht="12">
      <c r="A134" s="13"/>
      <c r="B134" s="248"/>
      <c r="C134" s="249"/>
      <c r="D134" s="250" t="s">
        <v>251</v>
      </c>
      <c r="E134" s="251" t="s">
        <v>129</v>
      </c>
      <c r="F134" s="252" t="s">
        <v>254</v>
      </c>
      <c r="G134" s="249"/>
      <c r="H134" s="253">
        <v>322.63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251</v>
      </c>
      <c r="AU134" s="259" t="s">
        <v>95</v>
      </c>
      <c r="AV134" s="13" t="s">
        <v>95</v>
      </c>
      <c r="AW134" s="13" t="s">
        <v>42</v>
      </c>
      <c r="AX134" s="13" t="s">
        <v>85</v>
      </c>
      <c r="AY134" s="259" t="s">
        <v>244</v>
      </c>
    </row>
    <row r="135" spans="1:51" s="13" customFormat="1" ht="12">
      <c r="A135" s="13"/>
      <c r="B135" s="248"/>
      <c r="C135" s="249"/>
      <c r="D135" s="250" t="s">
        <v>251</v>
      </c>
      <c r="E135" s="251" t="s">
        <v>139</v>
      </c>
      <c r="F135" s="252" t="s">
        <v>255</v>
      </c>
      <c r="G135" s="249"/>
      <c r="H135" s="253">
        <v>19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251</v>
      </c>
      <c r="AU135" s="259" t="s">
        <v>95</v>
      </c>
      <c r="AV135" s="13" t="s">
        <v>95</v>
      </c>
      <c r="AW135" s="13" t="s">
        <v>42</v>
      </c>
      <c r="AX135" s="13" t="s">
        <v>85</v>
      </c>
      <c r="AY135" s="259" t="s">
        <v>244</v>
      </c>
    </row>
    <row r="136" spans="1:51" s="14" customFormat="1" ht="12">
      <c r="A136" s="14"/>
      <c r="B136" s="260"/>
      <c r="C136" s="261"/>
      <c r="D136" s="250" t="s">
        <v>251</v>
      </c>
      <c r="E136" s="262" t="s">
        <v>142</v>
      </c>
      <c r="F136" s="263" t="s">
        <v>253</v>
      </c>
      <c r="G136" s="261"/>
      <c r="H136" s="264">
        <v>341.63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251</v>
      </c>
      <c r="AU136" s="270" t="s">
        <v>95</v>
      </c>
      <c r="AV136" s="14" t="s">
        <v>118</v>
      </c>
      <c r="AW136" s="14" t="s">
        <v>42</v>
      </c>
      <c r="AX136" s="14" t="s">
        <v>85</v>
      </c>
      <c r="AY136" s="270" t="s">
        <v>244</v>
      </c>
    </row>
    <row r="137" spans="1:51" s="13" customFormat="1" ht="12">
      <c r="A137" s="13"/>
      <c r="B137" s="248"/>
      <c r="C137" s="249"/>
      <c r="D137" s="250" t="s">
        <v>251</v>
      </c>
      <c r="E137" s="251" t="s">
        <v>131</v>
      </c>
      <c r="F137" s="252" t="s">
        <v>256</v>
      </c>
      <c r="G137" s="249"/>
      <c r="H137" s="253">
        <v>22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251</v>
      </c>
      <c r="AU137" s="259" t="s">
        <v>95</v>
      </c>
      <c r="AV137" s="13" t="s">
        <v>95</v>
      </c>
      <c r="AW137" s="13" t="s">
        <v>42</v>
      </c>
      <c r="AX137" s="13" t="s">
        <v>85</v>
      </c>
      <c r="AY137" s="259" t="s">
        <v>244</v>
      </c>
    </row>
    <row r="138" spans="1:51" s="14" customFormat="1" ht="12">
      <c r="A138" s="14"/>
      <c r="B138" s="260"/>
      <c r="C138" s="261"/>
      <c r="D138" s="250" t="s">
        <v>251</v>
      </c>
      <c r="E138" s="262" t="s">
        <v>134</v>
      </c>
      <c r="F138" s="263" t="s">
        <v>253</v>
      </c>
      <c r="G138" s="261"/>
      <c r="H138" s="264">
        <v>22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251</v>
      </c>
      <c r="AU138" s="270" t="s">
        <v>95</v>
      </c>
      <c r="AV138" s="14" t="s">
        <v>118</v>
      </c>
      <c r="AW138" s="14" t="s">
        <v>42</v>
      </c>
      <c r="AX138" s="14" t="s">
        <v>85</v>
      </c>
      <c r="AY138" s="270" t="s">
        <v>244</v>
      </c>
    </row>
    <row r="139" spans="1:51" s="13" customFormat="1" ht="12">
      <c r="A139" s="13"/>
      <c r="B139" s="248"/>
      <c r="C139" s="249"/>
      <c r="D139" s="250" t="s">
        <v>251</v>
      </c>
      <c r="E139" s="251" t="s">
        <v>200</v>
      </c>
      <c r="F139" s="252" t="s">
        <v>257</v>
      </c>
      <c r="G139" s="249"/>
      <c r="H139" s="253">
        <v>4.444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251</v>
      </c>
      <c r="AU139" s="259" t="s">
        <v>95</v>
      </c>
      <c r="AV139" s="13" t="s">
        <v>95</v>
      </c>
      <c r="AW139" s="13" t="s">
        <v>42</v>
      </c>
      <c r="AX139" s="13" t="s">
        <v>85</v>
      </c>
      <c r="AY139" s="259" t="s">
        <v>244</v>
      </c>
    </row>
    <row r="140" spans="1:51" s="14" customFormat="1" ht="12">
      <c r="A140" s="14"/>
      <c r="B140" s="260"/>
      <c r="C140" s="261"/>
      <c r="D140" s="250" t="s">
        <v>251</v>
      </c>
      <c r="E140" s="262" t="s">
        <v>258</v>
      </c>
      <c r="F140" s="263" t="s">
        <v>253</v>
      </c>
      <c r="G140" s="261"/>
      <c r="H140" s="264">
        <v>4.444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251</v>
      </c>
      <c r="AU140" s="270" t="s">
        <v>95</v>
      </c>
      <c r="AV140" s="14" t="s">
        <v>118</v>
      </c>
      <c r="AW140" s="14" t="s">
        <v>42</v>
      </c>
      <c r="AX140" s="14" t="s">
        <v>85</v>
      </c>
      <c r="AY140" s="27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135</v>
      </c>
      <c r="F141" s="252" t="s">
        <v>259</v>
      </c>
      <c r="G141" s="249"/>
      <c r="H141" s="253">
        <v>490.2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85</v>
      </c>
      <c r="AY141" s="259" t="s">
        <v>244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260</v>
      </c>
      <c r="F142" s="252" t="s">
        <v>261</v>
      </c>
      <c r="G142" s="249"/>
      <c r="H142" s="253">
        <v>28.865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85</v>
      </c>
      <c r="AY142" s="259" t="s">
        <v>244</v>
      </c>
    </row>
    <row r="143" spans="1:51" s="14" customFormat="1" ht="12">
      <c r="A143" s="14"/>
      <c r="B143" s="260"/>
      <c r="C143" s="261"/>
      <c r="D143" s="250" t="s">
        <v>251</v>
      </c>
      <c r="E143" s="262" t="s">
        <v>145</v>
      </c>
      <c r="F143" s="263" t="s">
        <v>253</v>
      </c>
      <c r="G143" s="261"/>
      <c r="H143" s="264">
        <v>519.065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251</v>
      </c>
      <c r="AU143" s="270" t="s">
        <v>95</v>
      </c>
      <c r="AV143" s="14" t="s">
        <v>118</v>
      </c>
      <c r="AW143" s="14" t="s">
        <v>42</v>
      </c>
      <c r="AX143" s="14" t="s">
        <v>85</v>
      </c>
      <c r="AY143" s="270" t="s">
        <v>244</v>
      </c>
    </row>
    <row r="144" spans="1:51" s="13" customFormat="1" ht="12">
      <c r="A144" s="13"/>
      <c r="B144" s="248"/>
      <c r="C144" s="249"/>
      <c r="D144" s="250" t="s">
        <v>251</v>
      </c>
      <c r="E144" s="251" t="s">
        <v>262</v>
      </c>
      <c r="F144" s="252" t="s">
        <v>263</v>
      </c>
      <c r="G144" s="249"/>
      <c r="H144" s="253">
        <v>33.422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251</v>
      </c>
      <c r="AU144" s="259" t="s">
        <v>95</v>
      </c>
      <c r="AV144" s="13" t="s">
        <v>95</v>
      </c>
      <c r="AW144" s="13" t="s">
        <v>42</v>
      </c>
      <c r="AX144" s="13" t="s">
        <v>85</v>
      </c>
      <c r="AY144" s="259" t="s">
        <v>244</v>
      </c>
    </row>
    <row r="145" spans="1:51" s="14" customFormat="1" ht="12">
      <c r="A145" s="14"/>
      <c r="B145" s="260"/>
      <c r="C145" s="261"/>
      <c r="D145" s="250" t="s">
        <v>251</v>
      </c>
      <c r="E145" s="262" t="s">
        <v>147</v>
      </c>
      <c r="F145" s="263" t="s">
        <v>253</v>
      </c>
      <c r="G145" s="261"/>
      <c r="H145" s="264">
        <v>33.422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251</v>
      </c>
      <c r="AU145" s="270" t="s">
        <v>95</v>
      </c>
      <c r="AV145" s="14" t="s">
        <v>118</v>
      </c>
      <c r="AW145" s="14" t="s">
        <v>42</v>
      </c>
      <c r="AX145" s="14" t="s">
        <v>85</v>
      </c>
      <c r="AY145" s="270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137</v>
      </c>
      <c r="F146" s="252" t="s">
        <v>264</v>
      </c>
      <c r="G146" s="249"/>
      <c r="H146" s="253">
        <v>1.899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85</v>
      </c>
      <c r="AY146" s="259" t="s">
        <v>244</v>
      </c>
    </row>
    <row r="147" spans="1:51" s="14" customFormat="1" ht="12">
      <c r="A147" s="14"/>
      <c r="B147" s="260"/>
      <c r="C147" s="261"/>
      <c r="D147" s="250" t="s">
        <v>251</v>
      </c>
      <c r="E147" s="262" t="s">
        <v>1</v>
      </c>
      <c r="F147" s="263" t="s">
        <v>253</v>
      </c>
      <c r="G147" s="261"/>
      <c r="H147" s="264">
        <v>1.899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251</v>
      </c>
      <c r="AU147" s="270" t="s">
        <v>95</v>
      </c>
      <c r="AV147" s="14" t="s">
        <v>118</v>
      </c>
      <c r="AW147" s="14" t="s">
        <v>42</v>
      </c>
      <c r="AX147" s="14" t="s">
        <v>85</v>
      </c>
      <c r="AY147" s="270" t="s">
        <v>244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150</v>
      </c>
      <c r="F148" s="252" t="s">
        <v>265</v>
      </c>
      <c r="G148" s="249"/>
      <c r="H148" s="253">
        <v>361.57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92</v>
      </c>
      <c r="AY148" s="259" t="s">
        <v>244</v>
      </c>
    </row>
    <row r="149" spans="1:65" s="2" customFormat="1" ht="33" customHeight="1">
      <c r="A149" s="40"/>
      <c r="B149" s="41"/>
      <c r="C149" s="234" t="s">
        <v>95</v>
      </c>
      <c r="D149" s="234" t="s">
        <v>246</v>
      </c>
      <c r="E149" s="235" t="s">
        <v>266</v>
      </c>
      <c r="F149" s="236" t="s">
        <v>267</v>
      </c>
      <c r="G149" s="237" t="s">
        <v>249</v>
      </c>
      <c r="H149" s="238">
        <v>361.57</v>
      </c>
      <c r="I149" s="239"/>
      <c r="J149" s="240">
        <f>ROUND(I149*H149,2)</f>
        <v>0</v>
      </c>
      <c r="K149" s="241"/>
      <c r="L149" s="46"/>
      <c r="M149" s="242" t="s">
        <v>1</v>
      </c>
      <c r="N149" s="243" t="s">
        <v>50</v>
      </c>
      <c r="O149" s="93"/>
      <c r="P149" s="244">
        <f>O149*H149</f>
        <v>0</v>
      </c>
      <c r="Q149" s="244">
        <v>0.00022</v>
      </c>
      <c r="R149" s="244">
        <f>Q149*H149</f>
        <v>0.0795454</v>
      </c>
      <c r="S149" s="244">
        <v>0.46</v>
      </c>
      <c r="T149" s="245">
        <f>S149*H149</f>
        <v>166.3222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6" t="s">
        <v>161</v>
      </c>
      <c r="AT149" s="246" t="s">
        <v>246</v>
      </c>
      <c r="AU149" s="246" t="s">
        <v>95</v>
      </c>
      <c r="AY149" s="18" t="s">
        <v>244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8" t="s">
        <v>92</v>
      </c>
      <c r="BK149" s="247">
        <f>ROUND(I149*H149,2)</f>
        <v>0</v>
      </c>
      <c r="BL149" s="18" t="s">
        <v>161</v>
      </c>
      <c r="BM149" s="246" t="s">
        <v>268</v>
      </c>
    </row>
    <row r="150" spans="1:51" s="13" customFormat="1" ht="12">
      <c r="A150" s="13"/>
      <c r="B150" s="248"/>
      <c r="C150" s="249"/>
      <c r="D150" s="250" t="s">
        <v>251</v>
      </c>
      <c r="E150" s="251" t="s">
        <v>152</v>
      </c>
      <c r="F150" s="252" t="s">
        <v>150</v>
      </c>
      <c r="G150" s="249"/>
      <c r="H150" s="253">
        <v>361.57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251</v>
      </c>
      <c r="AU150" s="259" t="s">
        <v>95</v>
      </c>
      <c r="AV150" s="13" t="s">
        <v>95</v>
      </c>
      <c r="AW150" s="13" t="s">
        <v>42</v>
      </c>
      <c r="AX150" s="13" t="s">
        <v>92</v>
      </c>
      <c r="AY150" s="259" t="s">
        <v>244</v>
      </c>
    </row>
    <row r="151" spans="1:65" s="2" customFormat="1" ht="33" customHeight="1">
      <c r="A151" s="40"/>
      <c r="B151" s="41"/>
      <c r="C151" s="234" t="s">
        <v>118</v>
      </c>
      <c r="D151" s="234" t="s">
        <v>246</v>
      </c>
      <c r="E151" s="235" t="s">
        <v>269</v>
      </c>
      <c r="F151" s="236" t="s">
        <v>270</v>
      </c>
      <c r="G151" s="237" t="s">
        <v>249</v>
      </c>
      <c r="H151" s="238">
        <v>993.43</v>
      </c>
      <c r="I151" s="239"/>
      <c r="J151" s="240">
        <f>ROUND(I151*H151,2)</f>
        <v>0</v>
      </c>
      <c r="K151" s="241"/>
      <c r="L151" s="46"/>
      <c r="M151" s="242" t="s">
        <v>1</v>
      </c>
      <c r="N151" s="243" t="s">
        <v>50</v>
      </c>
      <c r="O151" s="93"/>
      <c r="P151" s="244">
        <f>O151*H151</f>
        <v>0</v>
      </c>
      <c r="Q151" s="244">
        <v>9E-05</v>
      </c>
      <c r="R151" s="244">
        <f>Q151*H151</f>
        <v>0.08940870000000001</v>
      </c>
      <c r="S151" s="244">
        <v>0.115</v>
      </c>
      <c r="T151" s="245">
        <f>S151*H151</f>
        <v>114.24445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6" t="s">
        <v>161</v>
      </c>
      <c r="AT151" s="246" t="s">
        <v>246</v>
      </c>
      <c r="AU151" s="246" t="s">
        <v>95</v>
      </c>
      <c r="AY151" s="18" t="s">
        <v>244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8" t="s">
        <v>92</v>
      </c>
      <c r="BK151" s="247">
        <f>ROUND(I151*H151,2)</f>
        <v>0</v>
      </c>
      <c r="BL151" s="18" t="s">
        <v>161</v>
      </c>
      <c r="BM151" s="246" t="s">
        <v>271</v>
      </c>
    </row>
    <row r="152" spans="1:51" s="13" customFormat="1" ht="12">
      <c r="A152" s="13"/>
      <c r="B152" s="248"/>
      <c r="C152" s="249"/>
      <c r="D152" s="250" t="s">
        <v>251</v>
      </c>
      <c r="E152" s="251" t="s">
        <v>154</v>
      </c>
      <c r="F152" s="252" t="s">
        <v>272</v>
      </c>
      <c r="G152" s="249"/>
      <c r="H152" s="253">
        <v>993.43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251</v>
      </c>
      <c r="AU152" s="259" t="s">
        <v>95</v>
      </c>
      <c r="AV152" s="13" t="s">
        <v>95</v>
      </c>
      <c r="AW152" s="13" t="s">
        <v>42</v>
      </c>
      <c r="AX152" s="13" t="s">
        <v>92</v>
      </c>
      <c r="AY152" s="259" t="s">
        <v>244</v>
      </c>
    </row>
    <row r="153" spans="1:65" s="2" customFormat="1" ht="16.5" customHeight="1">
      <c r="A153" s="40"/>
      <c r="B153" s="41"/>
      <c r="C153" s="234" t="s">
        <v>161</v>
      </c>
      <c r="D153" s="234" t="s">
        <v>246</v>
      </c>
      <c r="E153" s="235" t="s">
        <v>273</v>
      </c>
      <c r="F153" s="236" t="s">
        <v>274</v>
      </c>
      <c r="G153" s="237" t="s">
        <v>275</v>
      </c>
      <c r="H153" s="238">
        <v>3.6</v>
      </c>
      <c r="I153" s="239"/>
      <c r="J153" s="240">
        <f>ROUND(I153*H153,2)</f>
        <v>0</v>
      </c>
      <c r="K153" s="241"/>
      <c r="L153" s="46"/>
      <c r="M153" s="242" t="s">
        <v>1</v>
      </c>
      <c r="N153" s="243" t="s">
        <v>50</v>
      </c>
      <c r="O153" s="93"/>
      <c r="P153" s="244">
        <f>O153*H153</f>
        <v>0</v>
      </c>
      <c r="Q153" s="244">
        <v>0</v>
      </c>
      <c r="R153" s="244">
        <f>Q153*H153</f>
        <v>0</v>
      </c>
      <c r="S153" s="244">
        <v>0.29</v>
      </c>
      <c r="T153" s="245">
        <f>S153*H153</f>
        <v>1.044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6" t="s">
        <v>161</v>
      </c>
      <c r="AT153" s="246" t="s">
        <v>246</v>
      </c>
      <c r="AU153" s="246" t="s">
        <v>95</v>
      </c>
      <c r="AY153" s="18" t="s">
        <v>244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8" t="s">
        <v>92</v>
      </c>
      <c r="BK153" s="247">
        <f>ROUND(I153*H153,2)</f>
        <v>0</v>
      </c>
      <c r="BL153" s="18" t="s">
        <v>161</v>
      </c>
      <c r="BM153" s="246" t="s">
        <v>276</v>
      </c>
    </row>
    <row r="154" spans="1:51" s="13" customFormat="1" ht="12">
      <c r="A154" s="13"/>
      <c r="B154" s="248"/>
      <c r="C154" s="249"/>
      <c r="D154" s="250" t="s">
        <v>251</v>
      </c>
      <c r="E154" s="251" t="s">
        <v>156</v>
      </c>
      <c r="F154" s="252" t="s">
        <v>277</v>
      </c>
      <c r="G154" s="249"/>
      <c r="H154" s="253">
        <v>3.6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251</v>
      </c>
      <c r="AU154" s="259" t="s">
        <v>95</v>
      </c>
      <c r="AV154" s="13" t="s">
        <v>95</v>
      </c>
      <c r="AW154" s="13" t="s">
        <v>42</v>
      </c>
      <c r="AX154" s="13" t="s">
        <v>92</v>
      </c>
      <c r="AY154" s="259" t="s">
        <v>244</v>
      </c>
    </row>
    <row r="155" spans="1:65" s="2" customFormat="1" ht="24.15" customHeight="1">
      <c r="A155" s="40"/>
      <c r="B155" s="41"/>
      <c r="C155" s="234" t="s">
        <v>278</v>
      </c>
      <c r="D155" s="234" t="s">
        <v>246</v>
      </c>
      <c r="E155" s="235" t="s">
        <v>279</v>
      </c>
      <c r="F155" s="236" t="s">
        <v>280</v>
      </c>
      <c r="G155" s="237" t="s">
        <v>281</v>
      </c>
      <c r="H155" s="238">
        <v>227.753</v>
      </c>
      <c r="I155" s="239"/>
      <c r="J155" s="240">
        <f>ROUND(I155*H155,2)</f>
        <v>0</v>
      </c>
      <c r="K155" s="241"/>
      <c r="L155" s="46"/>
      <c r="M155" s="242" t="s">
        <v>1</v>
      </c>
      <c r="N155" s="243" t="s">
        <v>50</v>
      </c>
      <c r="O155" s="93"/>
      <c r="P155" s="244">
        <f>O155*H155</f>
        <v>0</v>
      </c>
      <c r="Q155" s="244">
        <v>3E-05</v>
      </c>
      <c r="R155" s="244">
        <f>Q155*H155</f>
        <v>0.0068325899999999995</v>
      </c>
      <c r="S155" s="244">
        <v>0</v>
      </c>
      <c r="T155" s="24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6" t="s">
        <v>161</v>
      </c>
      <c r="AT155" s="246" t="s">
        <v>246</v>
      </c>
      <c r="AU155" s="246" t="s">
        <v>95</v>
      </c>
      <c r="AY155" s="18" t="s">
        <v>244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8" t="s">
        <v>92</v>
      </c>
      <c r="BK155" s="247">
        <f>ROUND(I155*H155,2)</f>
        <v>0</v>
      </c>
      <c r="BL155" s="18" t="s">
        <v>161</v>
      </c>
      <c r="BM155" s="246" t="s">
        <v>282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</v>
      </c>
      <c r="F156" s="252" t="s">
        <v>283</v>
      </c>
      <c r="G156" s="249"/>
      <c r="H156" s="253">
        <v>227.753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92</v>
      </c>
      <c r="AY156" s="259" t="s">
        <v>244</v>
      </c>
    </row>
    <row r="157" spans="1:65" s="2" customFormat="1" ht="24.15" customHeight="1">
      <c r="A157" s="40"/>
      <c r="B157" s="41"/>
      <c r="C157" s="234" t="s">
        <v>284</v>
      </c>
      <c r="D157" s="234" t="s">
        <v>246</v>
      </c>
      <c r="E157" s="235" t="s">
        <v>285</v>
      </c>
      <c r="F157" s="236" t="s">
        <v>286</v>
      </c>
      <c r="G157" s="237" t="s">
        <v>287</v>
      </c>
      <c r="H157" s="238">
        <v>28.469</v>
      </c>
      <c r="I157" s="239"/>
      <c r="J157" s="240">
        <f>ROUND(I157*H157,2)</f>
        <v>0</v>
      </c>
      <c r="K157" s="241"/>
      <c r="L157" s="46"/>
      <c r="M157" s="242" t="s">
        <v>1</v>
      </c>
      <c r="N157" s="243" t="s">
        <v>50</v>
      </c>
      <c r="O157" s="93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6" t="s">
        <v>161</v>
      </c>
      <c r="AT157" s="246" t="s">
        <v>246</v>
      </c>
      <c r="AU157" s="246" t="s">
        <v>95</v>
      </c>
      <c r="AY157" s="18" t="s">
        <v>244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8" t="s">
        <v>92</v>
      </c>
      <c r="BK157" s="247">
        <f>ROUND(I157*H157,2)</f>
        <v>0</v>
      </c>
      <c r="BL157" s="18" t="s">
        <v>161</v>
      </c>
      <c r="BM157" s="246" t="s">
        <v>288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</v>
      </c>
      <c r="F158" s="252" t="s">
        <v>289</v>
      </c>
      <c r="G158" s="249"/>
      <c r="H158" s="253">
        <v>28.469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92</v>
      </c>
      <c r="AY158" s="259" t="s">
        <v>244</v>
      </c>
    </row>
    <row r="159" spans="1:65" s="2" customFormat="1" ht="16.5" customHeight="1">
      <c r="A159" s="40"/>
      <c r="B159" s="41"/>
      <c r="C159" s="234" t="s">
        <v>290</v>
      </c>
      <c r="D159" s="234" t="s">
        <v>246</v>
      </c>
      <c r="E159" s="235" t="s">
        <v>291</v>
      </c>
      <c r="F159" s="236" t="s">
        <v>292</v>
      </c>
      <c r="G159" s="237" t="s">
        <v>275</v>
      </c>
      <c r="H159" s="238">
        <v>16</v>
      </c>
      <c r="I159" s="239"/>
      <c r="J159" s="240">
        <f>ROUND(I159*H159,2)</f>
        <v>0</v>
      </c>
      <c r="K159" s="241"/>
      <c r="L159" s="46"/>
      <c r="M159" s="242" t="s">
        <v>1</v>
      </c>
      <c r="N159" s="243" t="s">
        <v>50</v>
      </c>
      <c r="O159" s="93"/>
      <c r="P159" s="244">
        <f>O159*H159</f>
        <v>0</v>
      </c>
      <c r="Q159" s="244">
        <v>0.0369</v>
      </c>
      <c r="R159" s="244">
        <f>Q159*H159</f>
        <v>0.5904</v>
      </c>
      <c r="S159" s="244">
        <v>0</v>
      </c>
      <c r="T159" s="24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6" t="s">
        <v>161</v>
      </c>
      <c r="AT159" s="246" t="s">
        <v>246</v>
      </c>
      <c r="AU159" s="246" t="s">
        <v>95</v>
      </c>
      <c r="AY159" s="18" t="s">
        <v>244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8" t="s">
        <v>92</v>
      </c>
      <c r="BK159" s="247">
        <f>ROUND(I159*H159,2)</f>
        <v>0</v>
      </c>
      <c r="BL159" s="18" t="s">
        <v>161</v>
      </c>
      <c r="BM159" s="246" t="s">
        <v>293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158</v>
      </c>
      <c r="F160" s="252" t="s">
        <v>294</v>
      </c>
      <c r="G160" s="249"/>
      <c r="H160" s="253">
        <v>16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92</v>
      </c>
      <c r="AY160" s="259" t="s">
        <v>244</v>
      </c>
    </row>
    <row r="161" spans="1:65" s="2" customFormat="1" ht="24.15" customHeight="1">
      <c r="A161" s="40"/>
      <c r="B161" s="41"/>
      <c r="C161" s="234" t="s">
        <v>295</v>
      </c>
      <c r="D161" s="234" t="s">
        <v>246</v>
      </c>
      <c r="E161" s="235" t="s">
        <v>296</v>
      </c>
      <c r="F161" s="236" t="s">
        <v>297</v>
      </c>
      <c r="G161" s="237" t="s">
        <v>275</v>
      </c>
      <c r="H161" s="238">
        <v>4</v>
      </c>
      <c r="I161" s="239"/>
      <c r="J161" s="240">
        <f>ROUND(I161*H161,2)</f>
        <v>0</v>
      </c>
      <c r="K161" s="241"/>
      <c r="L161" s="46"/>
      <c r="M161" s="242" t="s">
        <v>1</v>
      </c>
      <c r="N161" s="243" t="s">
        <v>50</v>
      </c>
      <c r="O161" s="93"/>
      <c r="P161" s="244">
        <f>O161*H161</f>
        <v>0</v>
      </c>
      <c r="Q161" s="244">
        <v>0.0369</v>
      </c>
      <c r="R161" s="244">
        <f>Q161*H161</f>
        <v>0.1476</v>
      </c>
      <c r="S161" s="244">
        <v>0</v>
      </c>
      <c r="T161" s="24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6" t="s">
        <v>161</v>
      </c>
      <c r="AT161" s="246" t="s">
        <v>246</v>
      </c>
      <c r="AU161" s="246" t="s">
        <v>95</v>
      </c>
      <c r="AY161" s="18" t="s">
        <v>244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8" t="s">
        <v>92</v>
      </c>
      <c r="BK161" s="247">
        <f>ROUND(I161*H161,2)</f>
        <v>0</v>
      </c>
      <c r="BL161" s="18" t="s">
        <v>161</v>
      </c>
      <c r="BM161" s="246" t="s">
        <v>298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160</v>
      </c>
      <c r="F162" s="252" t="s">
        <v>299</v>
      </c>
      <c r="G162" s="249"/>
      <c r="H162" s="253">
        <v>4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92</v>
      </c>
      <c r="AY162" s="259" t="s">
        <v>244</v>
      </c>
    </row>
    <row r="163" spans="1:65" s="2" customFormat="1" ht="33" customHeight="1">
      <c r="A163" s="40"/>
      <c r="B163" s="41"/>
      <c r="C163" s="234" t="s">
        <v>300</v>
      </c>
      <c r="D163" s="234" t="s">
        <v>246</v>
      </c>
      <c r="E163" s="235" t="s">
        <v>301</v>
      </c>
      <c r="F163" s="236" t="s">
        <v>302</v>
      </c>
      <c r="G163" s="237" t="s">
        <v>303</v>
      </c>
      <c r="H163" s="238">
        <v>265.019</v>
      </c>
      <c r="I163" s="239"/>
      <c r="J163" s="240">
        <f>ROUND(I163*H163,2)</f>
        <v>0</v>
      </c>
      <c r="K163" s="241"/>
      <c r="L163" s="46"/>
      <c r="M163" s="242" t="s">
        <v>1</v>
      </c>
      <c r="N163" s="243" t="s">
        <v>50</v>
      </c>
      <c r="O163" s="93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6" t="s">
        <v>161</v>
      </c>
      <c r="AT163" s="246" t="s">
        <v>246</v>
      </c>
      <c r="AU163" s="246" t="s">
        <v>95</v>
      </c>
      <c r="AY163" s="18" t="s">
        <v>244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8" t="s">
        <v>92</v>
      </c>
      <c r="BK163" s="247">
        <f>ROUND(I163*H163,2)</f>
        <v>0</v>
      </c>
      <c r="BL163" s="18" t="s">
        <v>161</v>
      </c>
      <c r="BM163" s="246" t="s">
        <v>304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162</v>
      </c>
      <c r="F164" s="252" t="s">
        <v>305</v>
      </c>
      <c r="G164" s="249"/>
      <c r="H164" s="253">
        <v>530.038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3" customFormat="1" ht="12">
      <c r="A165" s="13"/>
      <c r="B165" s="248"/>
      <c r="C165" s="249"/>
      <c r="D165" s="250" t="s">
        <v>251</v>
      </c>
      <c r="E165" s="251" t="s">
        <v>164</v>
      </c>
      <c r="F165" s="252" t="s">
        <v>306</v>
      </c>
      <c r="G165" s="249"/>
      <c r="H165" s="253">
        <v>0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251</v>
      </c>
      <c r="AU165" s="259" t="s">
        <v>95</v>
      </c>
      <c r="AV165" s="13" t="s">
        <v>95</v>
      </c>
      <c r="AW165" s="13" t="s">
        <v>42</v>
      </c>
      <c r="AX165" s="13" t="s">
        <v>85</v>
      </c>
      <c r="AY165" s="259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165</v>
      </c>
      <c r="F166" s="252" t="s">
        <v>307</v>
      </c>
      <c r="G166" s="249"/>
      <c r="H166" s="253">
        <v>530.038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3" customFormat="1" ht="12">
      <c r="A167" s="13"/>
      <c r="B167" s="248"/>
      <c r="C167" s="249"/>
      <c r="D167" s="250" t="s">
        <v>251</v>
      </c>
      <c r="E167" s="251" t="s">
        <v>166</v>
      </c>
      <c r="F167" s="252" t="s">
        <v>308</v>
      </c>
      <c r="G167" s="249"/>
      <c r="H167" s="253">
        <v>265.019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251</v>
      </c>
      <c r="AU167" s="259" t="s">
        <v>95</v>
      </c>
      <c r="AV167" s="13" t="s">
        <v>95</v>
      </c>
      <c r="AW167" s="13" t="s">
        <v>42</v>
      </c>
      <c r="AX167" s="13" t="s">
        <v>92</v>
      </c>
      <c r="AY167" s="259" t="s">
        <v>244</v>
      </c>
    </row>
    <row r="168" spans="1:65" s="2" customFormat="1" ht="33" customHeight="1">
      <c r="A168" s="40"/>
      <c r="B168" s="41"/>
      <c r="C168" s="234" t="s">
        <v>309</v>
      </c>
      <c r="D168" s="234" t="s">
        <v>246</v>
      </c>
      <c r="E168" s="235" t="s">
        <v>310</v>
      </c>
      <c r="F168" s="236" t="s">
        <v>311</v>
      </c>
      <c r="G168" s="237" t="s">
        <v>303</v>
      </c>
      <c r="H168" s="238">
        <v>265.019</v>
      </c>
      <c r="I168" s="239"/>
      <c r="J168" s="240">
        <f>ROUND(I168*H168,2)</f>
        <v>0</v>
      </c>
      <c r="K168" s="241"/>
      <c r="L168" s="46"/>
      <c r="M168" s="242" t="s">
        <v>1</v>
      </c>
      <c r="N168" s="243" t="s">
        <v>50</v>
      </c>
      <c r="O168" s="93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6" t="s">
        <v>161</v>
      </c>
      <c r="AT168" s="246" t="s">
        <v>246</v>
      </c>
      <c r="AU168" s="246" t="s">
        <v>95</v>
      </c>
      <c r="AY168" s="18" t="s">
        <v>244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8" t="s">
        <v>92</v>
      </c>
      <c r="BK168" s="247">
        <f>ROUND(I168*H168,2)</f>
        <v>0</v>
      </c>
      <c r="BL168" s="18" t="s">
        <v>161</v>
      </c>
      <c r="BM168" s="246" t="s">
        <v>312</v>
      </c>
    </row>
    <row r="169" spans="1:51" s="13" customFormat="1" ht="12">
      <c r="A169" s="13"/>
      <c r="B169" s="248"/>
      <c r="C169" s="249"/>
      <c r="D169" s="250" t="s">
        <v>251</v>
      </c>
      <c r="E169" s="251" t="s">
        <v>168</v>
      </c>
      <c r="F169" s="252" t="s">
        <v>308</v>
      </c>
      <c r="G169" s="249"/>
      <c r="H169" s="253">
        <v>265.019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251</v>
      </c>
      <c r="AU169" s="259" t="s">
        <v>95</v>
      </c>
      <c r="AV169" s="13" t="s">
        <v>95</v>
      </c>
      <c r="AW169" s="13" t="s">
        <v>42</v>
      </c>
      <c r="AX169" s="13" t="s">
        <v>92</v>
      </c>
      <c r="AY169" s="259" t="s">
        <v>244</v>
      </c>
    </row>
    <row r="170" spans="1:65" s="2" customFormat="1" ht="24.15" customHeight="1">
      <c r="A170" s="40"/>
      <c r="B170" s="41"/>
      <c r="C170" s="234" t="s">
        <v>313</v>
      </c>
      <c r="D170" s="234" t="s">
        <v>246</v>
      </c>
      <c r="E170" s="235" t="s">
        <v>314</v>
      </c>
      <c r="F170" s="236" t="s">
        <v>315</v>
      </c>
      <c r="G170" s="237" t="s">
        <v>303</v>
      </c>
      <c r="H170" s="238">
        <v>34.392</v>
      </c>
      <c r="I170" s="239"/>
      <c r="J170" s="240">
        <f>ROUND(I170*H170,2)</f>
        <v>0</v>
      </c>
      <c r="K170" s="241"/>
      <c r="L170" s="46"/>
      <c r="M170" s="242" t="s">
        <v>1</v>
      </c>
      <c r="N170" s="243" t="s">
        <v>50</v>
      </c>
      <c r="O170" s="93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6" t="s">
        <v>161</v>
      </c>
      <c r="AT170" s="246" t="s">
        <v>246</v>
      </c>
      <c r="AU170" s="246" t="s">
        <v>95</v>
      </c>
      <c r="AY170" s="18" t="s">
        <v>244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8" t="s">
        <v>92</v>
      </c>
      <c r="BK170" s="247">
        <f>ROUND(I170*H170,2)</f>
        <v>0</v>
      </c>
      <c r="BL170" s="18" t="s">
        <v>161</v>
      </c>
      <c r="BM170" s="246" t="s">
        <v>316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</v>
      </c>
      <c r="F171" s="252" t="s">
        <v>317</v>
      </c>
      <c r="G171" s="249"/>
      <c r="H171" s="253">
        <v>19.2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85</v>
      </c>
      <c r="AY171" s="259" t="s">
        <v>244</v>
      </c>
    </row>
    <row r="172" spans="1:51" s="15" customFormat="1" ht="12">
      <c r="A172" s="15"/>
      <c r="B172" s="271"/>
      <c r="C172" s="272"/>
      <c r="D172" s="250" t="s">
        <v>251</v>
      </c>
      <c r="E172" s="273" t="s">
        <v>1</v>
      </c>
      <c r="F172" s="274" t="s">
        <v>318</v>
      </c>
      <c r="G172" s="272"/>
      <c r="H172" s="273" t="s">
        <v>1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0" t="s">
        <v>251</v>
      </c>
      <c r="AU172" s="280" t="s">
        <v>95</v>
      </c>
      <c r="AV172" s="15" t="s">
        <v>92</v>
      </c>
      <c r="AW172" s="15" t="s">
        <v>42</v>
      </c>
      <c r="AX172" s="15" t="s">
        <v>85</v>
      </c>
      <c r="AY172" s="280" t="s">
        <v>244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</v>
      </c>
      <c r="F173" s="252" t="s">
        <v>319</v>
      </c>
      <c r="G173" s="249"/>
      <c r="H173" s="253">
        <v>15.192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85</v>
      </c>
      <c r="AY173" s="259" t="s">
        <v>244</v>
      </c>
    </row>
    <row r="174" spans="1:51" s="16" customFormat="1" ht="12">
      <c r="A174" s="16"/>
      <c r="B174" s="281"/>
      <c r="C174" s="282"/>
      <c r="D174" s="250" t="s">
        <v>251</v>
      </c>
      <c r="E174" s="283" t="s">
        <v>1</v>
      </c>
      <c r="F174" s="284" t="s">
        <v>320</v>
      </c>
      <c r="G174" s="282"/>
      <c r="H174" s="285">
        <v>34.392</v>
      </c>
      <c r="I174" s="286"/>
      <c r="J174" s="282"/>
      <c r="K174" s="282"/>
      <c r="L174" s="287"/>
      <c r="M174" s="288"/>
      <c r="N174" s="289"/>
      <c r="O174" s="289"/>
      <c r="P174" s="289"/>
      <c r="Q174" s="289"/>
      <c r="R174" s="289"/>
      <c r="S174" s="289"/>
      <c r="T174" s="290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91" t="s">
        <v>251</v>
      </c>
      <c r="AU174" s="291" t="s">
        <v>95</v>
      </c>
      <c r="AV174" s="16" t="s">
        <v>161</v>
      </c>
      <c r="AW174" s="16" t="s">
        <v>42</v>
      </c>
      <c r="AX174" s="16" t="s">
        <v>92</v>
      </c>
      <c r="AY174" s="291" t="s">
        <v>244</v>
      </c>
    </row>
    <row r="175" spans="1:65" s="2" customFormat="1" ht="24.15" customHeight="1">
      <c r="A175" s="40"/>
      <c r="B175" s="41"/>
      <c r="C175" s="234" t="s">
        <v>321</v>
      </c>
      <c r="D175" s="234" t="s">
        <v>246</v>
      </c>
      <c r="E175" s="235" t="s">
        <v>322</v>
      </c>
      <c r="F175" s="236" t="s">
        <v>323</v>
      </c>
      <c r="G175" s="237" t="s">
        <v>303</v>
      </c>
      <c r="H175" s="238">
        <v>2.137</v>
      </c>
      <c r="I175" s="239"/>
      <c r="J175" s="240">
        <f>ROUND(I175*H175,2)</f>
        <v>0</v>
      </c>
      <c r="K175" s="241"/>
      <c r="L175" s="46"/>
      <c r="M175" s="242" t="s">
        <v>1</v>
      </c>
      <c r="N175" s="243" t="s">
        <v>50</v>
      </c>
      <c r="O175" s="93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6" t="s">
        <v>161</v>
      </c>
      <c r="AT175" s="246" t="s">
        <v>246</v>
      </c>
      <c r="AU175" s="246" t="s">
        <v>95</v>
      </c>
      <c r="AY175" s="18" t="s">
        <v>244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8" t="s">
        <v>92</v>
      </c>
      <c r="BK175" s="247">
        <f>ROUND(I175*H175,2)</f>
        <v>0</v>
      </c>
      <c r="BL175" s="18" t="s">
        <v>161</v>
      </c>
      <c r="BM175" s="246" t="s">
        <v>324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325</v>
      </c>
      <c r="F176" s="252" t="s">
        <v>326</v>
      </c>
      <c r="G176" s="249"/>
      <c r="H176" s="253">
        <v>1.954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85</v>
      </c>
      <c r="AY176" s="259" t="s">
        <v>244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327</v>
      </c>
      <c r="F177" s="252" t="s">
        <v>328</v>
      </c>
      <c r="G177" s="249"/>
      <c r="H177" s="253">
        <v>0.183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85</v>
      </c>
      <c r="AY177" s="259" t="s">
        <v>244</v>
      </c>
    </row>
    <row r="178" spans="1:51" s="16" customFormat="1" ht="12">
      <c r="A178" s="16"/>
      <c r="B178" s="281"/>
      <c r="C178" s="282"/>
      <c r="D178" s="250" t="s">
        <v>251</v>
      </c>
      <c r="E178" s="283" t="s">
        <v>193</v>
      </c>
      <c r="F178" s="284" t="s">
        <v>320</v>
      </c>
      <c r="G178" s="282"/>
      <c r="H178" s="285">
        <v>2.137</v>
      </c>
      <c r="I178" s="286"/>
      <c r="J178" s="282"/>
      <c r="K178" s="282"/>
      <c r="L178" s="287"/>
      <c r="M178" s="288"/>
      <c r="N178" s="289"/>
      <c r="O178" s="289"/>
      <c r="P178" s="289"/>
      <c r="Q178" s="289"/>
      <c r="R178" s="289"/>
      <c r="S178" s="289"/>
      <c r="T178" s="290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91" t="s">
        <v>251</v>
      </c>
      <c r="AU178" s="291" t="s">
        <v>95</v>
      </c>
      <c r="AV178" s="16" t="s">
        <v>161</v>
      </c>
      <c r="AW178" s="16" t="s">
        <v>42</v>
      </c>
      <c r="AX178" s="16" t="s">
        <v>92</v>
      </c>
      <c r="AY178" s="291" t="s">
        <v>244</v>
      </c>
    </row>
    <row r="179" spans="1:65" s="2" customFormat="1" ht="21.75" customHeight="1">
      <c r="A179" s="40"/>
      <c r="B179" s="41"/>
      <c r="C179" s="234" t="s">
        <v>329</v>
      </c>
      <c r="D179" s="234" t="s">
        <v>246</v>
      </c>
      <c r="E179" s="235" t="s">
        <v>330</v>
      </c>
      <c r="F179" s="236" t="s">
        <v>331</v>
      </c>
      <c r="G179" s="237" t="s">
        <v>249</v>
      </c>
      <c r="H179" s="238">
        <v>1390.942</v>
      </c>
      <c r="I179" s="239"/>
      <c r="J179" s="240">
        <f>ROUND(I179*H179,2)</f>
        <v>0</v>
      </c>
      <c r="K179" s="241"/>
      <c r="L179" s="46"/>
      <c r="M179" s="242" t="s">
        <v>1</v>
      </c>
      <c r="N179" s="243" t="s">
        <v>50</v>
      </c>
      <c r="O179" s="93"/>
      <c r="P179" s="244">
        <f>O179*H179</f>
        <v>0</v>
      </c>
      <c r="Q179" s="244">
        <v>0.00058</v>
      </c>
      <c r="R179" s="244">
        <f>Q179*H179</f>
        <v>0.80674636</v>
      </c>
      <c r="S179" s="244">
        <v>0</v>
      </c>
      <c r="T179" s="24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6" t="s">
        <v>161</v>
      </c>
      <c r="AT179" s="246" t="s">
        <v>246</v>
      </c>
      <c r="AU179" s="246" t="s">
        <v>95</v>
      </c>
      <c r="AY179" s="18" t="s">
        <v>244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8" t="s">
        <v>92</v>
      </c>
      <c r="BK179" s="247">
        <f>ROUND(I179*H179,2)</f>
        <v>0</v>
      </c>
      <c r="BL179" s="18" t="s">
        <v>161</v>
      </c>
      <c r="BM179" s="246" t="s">
        <v>332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169</v>
      </c>
      <c r="F180" s="252" t="s">
        <v>333</v>
      </c>
      <c r="G180" s="249"/>
      <c r="H180" s="253">
        <v>1390.942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92</v>
      </c>
      <c r="AY180" s="259" t="s">
        <v>244</v>
      </c>
    </row>
    <row r="181" spans="1:65" s="2" customFormat="1" ht="21.75" customHeight="1">
      <c r="A181" s="40"/>
      <c r="B181" s="41"/>
      <c r="C181" s="234" t="s">
        <v>334</v>
      </c>
      <c r="D181" s="234" t="s">
        <v>246</v>
      </c>
      <c r="E181" s="235" t="s">
        <v>335</v>
      </c>
      <c r="F181" s="236" t="s">
        <v>336</v>
      </c>
      <c r="G181" s="237" t="s">
        <v>249</v>
      </c>
      <c r="H181" s="238">
        <v>1390.942</v>
      </c>
      <c r="I181" s="239"/>
      <c r="J181" s="240">
        <f>ROUND(I181*H181,2)</f>
        <v>0</v>
      </c>
      <c r="K181" s="241"/>
      <c r="L181" s="46"/>
      <c r="M181" s="242" t="s">
        <v>1</v>
      </c>
      <c r="N181" s="243" t="s">
        <v>50</v>
      </c>
      <c r="O181" s="93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6" t="s">
        <v>161</v>
      </c>
      <c r="AT181" s="246" t="s">
        <v>246</v>
      </c>
      <c r="AU181" s="246" t="s">
        <v>95</v>
      </c>
      <c r="AY181" s="18" t="s">
        <v>244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8" t="s">
        <v>92</v>
      </c>
      <c r="BK181" s="247">
        <f>ROUND(I181*H181,2)</f>
        <v>0</v>
      </c>
      <c r="BL181" s="18" t="s">
        <v>161</v>
      </c>
      <c r="BM181" s="246" t="s">
        <v>337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</v>
      </c>
      <c r="F182" s="252" t="s">
        <v>169</v>
      </c>
      <c r="G182" s="249"/>
      <c r="H182" s="253">
        <v>1390.942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92</v>
      </c>
      <c r="AY182" s="259" t="s">
        <v>244</v>
      </c>
    </row>
    <row r="183" spans="1:65" s="2" customFormat="1" ht="37.8" customHeight="1">
      <c r="A183" s="40"/>
      <c r="B183" s="41"/>
      <c r="C183" s="234" t="s">
        <v>8</v>
      </c>
      <c r="D183" s="234" t="s">
        <v>246</v>
      </c>
      <c r="E183" s="235" t="s">
        <v>338</v>
      </c>
      <c r="F183" s="236" t="s">
        <v>339</v>
      </c>
      <c r="G183" s="237" t="s">
        <v>303</v>
      </c>
      <c r="H183" s="238">
        <v>265.019</v>
      </c>
      <c r="I183" s="239"/>
      <c r="J183" s="240">
        <f>ROUND(I183*H183,2)</f>
        <v>0</v>
      </c>
      <c r="K183" s="241"/>
      <c r="L183" s="46"/>
      <c r="M183" s="242" t="s">
        <v>1</v>
      </c>
      <c r="N183" s="243" t="s">
        <v>50</v>
      </c>
      <c r="O183" s="93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6" t="s">
        <v>161</v>
      </c>
      <c r="AT183" s="246" t="s">
        <v>246</v>
      </c>
      <c r="AU183" s="246" t="s">
        <v>95</v>
      </c>
      <c r="AY183" s="18" t="s">
        <v>244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8" t="s">
        <v>92</v>
      </c>
      <c r="BK183" s="247">
        <f>ROUND(I183*H183,2)</f>
        <v>0</v>
      </c>
      <c r="BL183" s="18" t="s">
        <v>161</v>
      </c>
      <c r="BM183" s="246" t="s">
        <v>340</v>
      </c>
    </row>
    <row r="184" spans="1:51" s="15" customFormat="1" ht="12">
      <c r="A184" s="15"/>
      <c r="B184" s="271"/>
      <c r="C184" s="272"/>
      <c r="D184" s="250" t="s">
        <v>251</v>
      </c>
      <c r="E184" s="273" t="s">
        <v>1</v>
      </c>
      <c r="F184" s="274" t="s">
        <v>341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251</v>
      </c>
      <c r="AU184" s="280" t="s">
        <v>95</v>
      </c>
      <c r="AV184" s="15" t="s">
        <v>92</v>
      </c>
      <c r="AW184" s="15" t="s">
        <v>42</v>
      </c>
      <c r="AX184" s="15" t="s">
        <v>85</v>
      </c>
      <c r="AY184" s="280" t="s">
        <v>244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195</v>
      </c>
      <c r="F185" s="252" t="s">
        <v>342</v>
      </c>
      <c r="G185" s="249"/>
      <c r="H185" s="253">
        <v>6.512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85</v>
      </c>
      <c r="AY185" s="259" t="s">
        <v>244</v>
      </c>
    </row>
    <row r="186" spans="1:51" s="13" customFormat="1" ht="12">
      <c r="A186" s="13"/>
      <c r="B186" s="248"/>
      <c r="C186" s="249"/>
      <c r="D186" s="250" t="s">
        <v>251</v>
      </c>
      <c r="E186" s="251" t="s">
        <v>171</v>
      </c>
      <c r="F186" s="252" t="s">
        <v>343</v>
      </c>
      <c r="G186" s="249"/>
      <c r="H186" s="253">
        <v>145.445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251</v>
      </c>
      <c r="AU186" s="259" t="s">
        <v>95</v>
      </c>
      <c r="AV186" s="13" t="s">
        <v>95</v>
      </c>
      <c r="AW186" s="13" t="s">
        <v>42</v>
      </c>
      <c r="AX186" s="13" t="s">
        <v>85</v>
      </c>
      <c r="AY186" s="259" t="s">
        <v>244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173</v>
      </c>
      <c r="F187" s="252" t="s">
        <v>344</v>
      </c>
      <c r="G187" s="249"/>
      <c r="H187" s="253">
        <v>0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85</v>
      </c>
      <c r="AY187" s="259" t="s">
        <v>244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174</v>
      </c>
      <c r="F188" s="252" t="s">
        <v>345</v>
      </c>
      <c r="G188" s="249"/>
      <c r="H188" s="253">
        <v>265.019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92</v>
      </c>
      <c r="AY188" s="259" t="s">
        <v>244</v>
      </c>
    </row>
    <row r="189" spans="1:65" s="2" customFormat="1" ht="37.8" customHeight="1">
      <c r="A189" s="40"/>
      <c r="B189" s="41"/>
      <c r="C189" s="234" t="s">
        <v>159</v>
      </c>
      <c r="D189" s="234" t="s">
        <v>246</v>
      </c>
      <c r="E189" s="235" t="s">
        <v>346</v>
      </c>
      <c r="F189" s="236" t="s">
        <v>347</v>
      </c>
      <c r="G189" s="237" t="s">
        <v>303</v>
      </c>
      <c r="H189" s="238">
        <v>5830.418</v>
      </c>
      <c r="I189" s="239"/>
      <c r="J189" s="240">
        <f>ROUND(I189*H189,2)</f>
        <v>0</v>
      </c>
      <c r="K189" s="241"/>
      <c r="L189" s="46"/>
      <c r="M189" s="242" t="s">
        <v>1</v>
      </c>
      <c r="N189" s="243" t="s">
        <v>50</v>
      </c>
      <c r="O189" s="93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6" t="s">
        <v>161</v>
      </c>
      <c r="AT189" s="246" t="s">
        <v>246</v>
      </c>
      <c r="AU189" s="246" t="s">
        <v>95</v>
      </c>
      <c r="AY189" s="18" t="s">
        <v>244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8" t="s">
        <v>92</v>
      </c>
      <c r="BK189" s="247">
        <f>ROUND(I189*H189,2)</f>
        <v>0</v>
      </c>
      <c r="BL189" s="18" t="s">
        <v>161</v>
      </c>
      <c r="BM189" s="246" t="s">
        <v>348</v>
      </c>
    </row>
    <row r="190" spans="1:51" s="15" customFormat="1" ht="12">
      <c r="A190" s="15"/>
      <c r="B190" s="271"/>
      <c r="C190" s="272"/>
      <c r="D190" s="250" t="s">
        <v>251</v>
      </c>
      <c r="E190" s="273" t="s">
        <v>1</v>
      </c>
      <c r="F190" s="274" t="s">
        <v>349</v>
      </c>
      <c r="G190" s="272"/>
      <c r="H190" s="273" t="s">
        <v>1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0" t="s">
        <v>251</v>
      </c>
      <c r="AU190" s="280" t="s">
        <v>95</v>
      </c>
      <c r="AV190" s="15" t="s">
        <v>92</v>
      </c>
      <c r="AW190" s="15" t="s">
        <v>42</v>
      </c>
      <c r="AX190" s="15" t="s">
        <v>85</v>
      </c>
      <c r="AY190" s="280" t="s">
        <v>244</v>
      </c>
    </row>
    <row r="191" spans="1:51" s="13" customFormat="1" ht="12">
      <c r="A191" s="13"/>
      <c r="B191" s="248"/>
      <c r="C191" s="249"/>
      <c r="D191" s="250" t="s">
        <v>251</v>
      </c>
      <c r="E191" s="251" t="s">
        <v>1</v>
      </c>
      <c r="F191" s="252" t="s">
        <v>350</v>
      </c>
      <c r="G191" s="249"/>
      <c r="H191" s="253">
        <v>5830.418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251</v>
      </c>
      <c r="AU191" s="259" t="s">
        <v>95</v>
      </c>
      <c r="AV191" s="13" t="s">
        <v>95</v>
      </c>
      <c r="AW191" s="13" t="s">
        <v>42</v>
      </c>
      <c r="AX191" s="13" t="s">
        <v>92</v>
      </c>
      <c r="AY191" s="259" t="s">
        <v>244</v>
      </c>
    </row>
    <row r="192" spans="1:65" s="2" customFormat="1" ht="37.8" customHeight="1">
      <c r="A192" s="40"/>
      <c r="B192" s="41"/>
      <c r="C192" s="234" t="s">
        <v>351</v>
      </c>
      <c r="D192" s="234" t="s">
        <v>246</v>
      </c>
      <c r="E192" s="235" t="s">
        <v>352</v>
      </c>
      <c r="F192" s="236" t="s">
        <v>353</v>
      </c>
      <c r="G192" s="237" t="s">
        <v>303</v>
      </c>
      <c r="H192" s="238">
        <v>265.019</v>
      </c>
      <c r="I192" s="239"/>
      <c r="J192" s="240">
        <f>ROUND(I192*H192,2)</f>
        <v>0</v>
      </c>
      <c r="K192" s="241"/>
      <c r="L192" s="46"/>
      <c r="M192" s="242" t="s">
        <v>1</v>
      </c>
      <c r="N192" s="243" t="s">
        <v>50</v>
      </c>
      <c r="O192" s="93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6" t="s">
        <v>161</v>
      </c>
      <c r="AT192" s="246" t="s">
        <v>246</v>
      </c>
      <c r="AU192" s="246" t="s">
        <v>95</v>
      </c>
      <c r="AY192" s="18" t="s">
        <v>244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8" t="s">
        <v>92</v>
      </c>
      <c r="BK192" s="247">
        <f>ROUND(I192*H192,2)</f>
        <v>0</v>
      </c>
      <c r="BL192" s="18" t="s">
        <v>161</v>
      </c>
      <c r="BM192" s="246" t="s">
        <v>354</v>
      </c>
    </row>
    <row r="193" spans="1:51" s="15" customFormat="1" ht="12">
      <c r="A193" s="15"/>
      <c r="B193" s="271"/>
      <c r="C193" s="272"/>
      <c r="D193" s="250" t="s">
        <v>251</v>
      </c>
      <c r="E193" s="273" t="s">
        <v>1</v>
      </c>
      <c r="F193" s="274" t="s">
        <v>341</v>
      </c>
      <c r="G193" s="272"/>
      <c r="H193" s="273" t="s">
        <v>1</v>
      </c>
      <c r="I193" s="275"/>
      <c r="J193" s="272"/>
      <c r="K193" s="272"/>
      <c r="L193" s="276"/>
      <c r="M193" s="277"/>
      <c r="N193" s="278"/>
      <c r="O193" s="278"/>
      <c r="P193" s="278"/>
      <c r="Q193" s="278"/>
      <c r="R193" s="278"/>
      <c r="S193" s="278"/>
      <c r="T193" s="27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0" t="s">
        <v>251</v>
      </c>
      <c r="AU193" s="280" t="s">
        <v>95</v>
      </c>
      <c r="AV193" s="15" t="s">
        <v>92</v>
      </c>
      <c r="AW193" s="15" t="s">
        <v>42</v>
      </c>
      <c r="AX193" s="15" t="s">
        <v>85</v>
      </c>
      <c r="AY193" s="280" t="s">
        <v>244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175</v>
      </c>
      <c r="F194" s="252" t="s">
        <v>355</v>
      </c>
      <c r="G194" s="249"/>
      <c r="H194" s="253">
        <v>265.019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92</v>
      </c>
      <c r="AY194" s="259" t="s">
        <v>244</v>
      </c>
    </row>
    <row r="195" spans="1:65" s="2" customFormat="1" ht="37.8" customHeight="1">
      <c r="A195" s="40"/>
      <c r="B195" s="41"/>
      <c r="C195" s="234" t="s">
        <v>356</v>
      </c>
      <c r="D195" s="234" t="s">
        <v>246</v>
      </c>
      <c r="E195" s="235" t="s">
        <v>357</v>
      </c>
      <c r="F195" s="236" t="s">
        <v>358</v>
      </c>
      <c r="G195" s="237" t="s">
        <v>303</v>
      </c>
      <c r="H195" s="238">
        <v>5830.418</v>
      </c>
      <c r="I195" s="239"/>
      <c r="J195" s="240">
        <f>ROUND(I195*H195,2)</f>
        <v>0</v>
      </c>
      <c r="K195" s="241"/>
      <c r="L195" s="46"/>
      <c r="M195" s="242" t="s">
        <v>1</v>
      </c>
      <c r="N195" s="243" t="s">
        <v>50</v>
      </c>
      <c r="O195" s="93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6" t="s">
        <v>161</v>
      </c>
      <c r="AT195" s="246" t="s">
        <v>246</v>
      </c>
      <c r="AU195" s="246" t="s">
        <v>95</v>
      </c>
      <c r="AY195" s="18" t="s">
        <v>244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8" t="s">
        <v>92</v>
      </c>
      <c r="BK195" s="247">
        <f>ROUND(I195*H195,2)</f>
        <v>0</v>
      </c>
      <c r="BL195" s="18" t="s">
        <v>161</v>
      </c>
      <c r="BM195" s="246" t="s">
        <v>359</v>
      </c>
    </row>
    <row r="196" spans="1:51" s="15" customFormat="1" ht="12">
      <c r="A196" s="15"/>
      <c r="B196" s="271"/>
      <c r="C196" s="272"/>
      <c r="D196" s="250" t="s">
        <v>251</v>
      </c>
      <c r="E196" s="273" t="s">
        <v>1</v>
      </c>
      <c r="F196" s="274" t="s">
        <v>349</v>
      </c>
      <c r="G196" s="272"/>
      <c r="H196" s="273" t="s">
        <v>1</v>
      </c>
      <c r="I196" s="275"/>
      <c r="J196" s="272"/>
      <c r="K196" s="272"/>
      <c r="L196" s="276"/>
      <c r="M196" s="277"/>
      <c r="N196" s="278"/>
      <c r="O196" s="278"/>
      <c r="P196" s="278"/>
      <c r="Q196" s="278"/>
      <c r="R196" s="278"/>
      <c r="S196" s="278"/>
      <c r="T196" s="27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0" t="s">
        <v>251</v>
      </c>
      <c r="AU196" s="280" t="s">
        <v>95</v>
      </c>
      <c r="AV196" s="15" t="s">
        <v>92</v>
      </c>
      <c r="AW196" s="15" t="s">
        <v>42</v>
      </c>
      <c r="AX196" s="15" t="s">
        <v>85</v>
      </c>
      <c r="AY196" s="280" t="s">
        <v>244</v>
      </c>
    </row>
    <row r="197" spans="1:51" s="13" customFormat="1" ht="12">
      <c r="A197" s="13"/>
      <c r="B197" s="248"/>
      <c r="C197" s="249"/>
      <c r="D197" s="250" t="s">
        <v>251</v>
      </c>
      <c r="E197" s="251" t="s">
        <v>1</v>
      </c>
      <c r="F197" s="252" t="s">
        <v>360</v>
      </c>
      <c r="G197" s="249"/>
      <c r="H197" s="253">
        <v>5830.418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251</v>
      </c>
      <c r="AU197" s="259" t="s">
        <v>95</v>
      </c>
      <c r="AV197" s="13" t="s">
        <v>95</v>
      </c>
      <c r="AW197" s="13" t="s">
        <v>42</v>
      </c>
      <c r="AX197" s="13" t="s">
        <v>92</v>
      </c>
      <c r="AY197" s="259" t="s">
        <v>244</v>
      </c>
    </row>
    <row r="198" spans="1:65" s="2" customFormat="1" ht="24.15" customHeight="1">
      <c r="A198" s="40"/>
      <c r="B198" s="41"/>
      <c r="C198" s="234" t="s">
        <v>140</v>
      </c>
      <c r="D198" s="234" t="s">
        <v>246</v>
      </c>
      <c r="E198" s="235" t="s">
        <v>361</v>
      </c>
      <c r="F198" s="236" t="s">
        <v>362</v>
      </c>
      <c r="G198" s="237" t="s">
        <v>363</v>
      </c>
      <c r="H198" s="238">
        <v>1060.076</v>
      </c>
      <c r="I198" s="239"/>
      <c r="J198" s="240">
        <f>ROUND(I198*H198,2)</f>
        <v>0</v>
      </c>
      <c r="K198" s="241"/>
      <c r="L198" s="46"/>
      <c r="M198" s="242" t="s">
        <v>1</v>
      </c>
      <c r="N198" s="243" t="s">
        <v>50</v>
      </c>
      <c r="O198" s="93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6" t="s">
        <v>161</v>
      </c>
      <c r="AT198" s="246" t="s">
        <v>246</v>
      </c>
      <c r="AU198" s="246" t="s">
        <v>95</v>
      </c>
      <c r="AY198" s="18" t="s">
        <v>244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8" t="s">
        <v>92</v>
      </c>
      <c r="BK198" s="247">
        <f>ROUND(I198*H198,2)</f>
        <v>0</v>
      </c>
      <c r="BL198" s="18" t="s">
        <v>161</v>
      </c>
      <c r="BM198" s="246" t="s">
        <v>364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176</v>
      </c>
      <c r="F199" s="252" t="s">
        <v>365</v>
      </c>
      <c r="G199" s="249"/>
      <c r="H199" s="253">
        <v>530.038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85</v>
      </c>
      <c r="AY199" s="259" t="s">
        <v>244</v>
      </c>
    </row>
    <row r="200" spans="1:51" s="13" customFormat="1" ht="12">
      <c r="A200" s="13"/>
      <c r="B200" s="248"/>
      <c r="C200" s="249"/>
      <c r="D200" s="250" t="s">
        <v>251</v>
      </c>
      <c r="E200" s="251" t="s">
        <v>1</v>
      </c>
      <c r="F200" s="252" t="s">
        <v>366</v>
      </c>
      <c r="G200" s="249"/>
      <c r="H200" s="253">
        <v>1060.076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251</v>
      </c>
      <c r="AU200" s="259" t="s">
        <v>95</v>
      </c>
      <c r="AV200" s="13" t="s">
        <v>95</v>
      </c>
      <c r="AW200" s="13" t="s">
        <v>42</v>
      </c>
      <c r="AX200" s="13" t="s">
        <v>92</v>
      </c>
      <c r="AY200" s="259" t="s">
        <v>244</v>
      </c>
    </row>
    <row r="201" spans="1:65" s="2" customFormat="1" ht="24.15" customHeight="1">
      <c r="A201" s="40"/>
      <c r="B201" s="41"/>
      <c r="C201" s="234" t="s">
        <v>367</v>
      </c>
      <c r="D201" s="234" t="s">
        <v>246</v>
      </c>
      <c r="E201" s="235" t="s">
        <v>368</v>
      </c>
      <c r="F201" s="236" t="s">
        <v>369</v>
      </c>
      <c r="G201" s="237" t="s">
        <v>303</v>
      </c>
      <c r="H201" s="238">
        <v>391.105</v>
      </c>
      <c r="I201" s="239"/>
      <c r="J201" s="240">
        <f>ROUND(I201*H201,2)</f>
        <v>0</v>
      </c>
      <c r="K201" s="241"/>
      <c r="L201" s="46"/>
      <c r="M201" s="242" t="s">
        <v>1</v>
      </c>
      <c r="N201" s="243" t="s">
        <v>50</v>
      </c>
      <c r="O201" s="93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6" t="s">
        <v>161</v>
      </c>
      <c r="AT201" s="246" t="s">
        <v>246</v>
      </c>
      <c r="AU201" s="246" t="s">
        <v>95</v>
      </c>
      <c r="AY201" s="18" t="s">
        <v>244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8" t="s">
        <v>92</v>
      </c>
      <c r="BK201" s="247">
        <f>ROUND(I201*H201,2)</f>
        <v>0</v>
      </c>
      <c r="BL201" s="18" t="s">
        <v>161</v>
      </c>
      <c r="BM201" s="246" t="s">
        <v>370</v>
      </c>
    </row>
    <row r="202" spans="1:51" s="13" customFormat="1" ht="12">
      <c r="A202" s="13"/>
      <c r="B202" s="248"/>
      <c r="C202" s="249"/>
      <c r="D202" s="250" t="s">
        <v>251</v>
      </c>
      <c r="E202" s="251" t="s">
        <v>177</v>
      </c>
      <c r="F202" s="252" t="s">
        <v>371</v>
      </c>
      <c r="G202" s="249"/>
      <c r="H202" s="253">
        <v>391.105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251</v>
      </c>
      <c r="AU202" s="259" t="s">
        <v>95</v>
      </c>
      <c r="AV202" s="13" t="s">
        <v>95</v>
      </c>
      <c r="AW202" s="13" t="s">
        <v>42</v>
      </c>
      <c r="AX202" s="13" t="s">
        <v>85</v>
      </c>
      <c r="AY202" s="259" t="s">
        <v>244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372</v>
      </c>
      <c r="F203" s="252" t="s">
        <v>373</v>
      </c>
      <c r="G203" s="249"/>
      <c r="H203" s="253">
        <v>0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85</v>
      </c>
      <c r="AY203" s="259" t="s">
        <v>244</v>
      </c>
    </row>
    <row r="204" spans="1:51" s="16" customFormat="1" ht="12">
      <c r="A204" s="16"/>
      <c r="B204" s="281"/>
      <c r="C204" s="282"/>
      <c r="D204" s="250" t="s">
        <v>251</v>
      </c>
      <c r="E204" s="283" t="s">
        <v>374</v>
      </c>
      <c r="F204" s="284" t="s">
        <v>320</v>
      </c>
      <c r="G204" s="282"/>
      <c r="H204" s="285">
        <v>391.105</v>
      </c>
      <c r="I204" s="286"/>
      <c r="J204" s="282"/>
      <c r="K204" s="282"/>
      <c r="L204" s="287"/>
      <c r="M204" s="288"/>
      <c r="N204" s="289"/>
      <c r="O204" s="289"/>
      <c r="P204" s="289"/>
      <c r="Q204" s="289"/>
      <c r="R204" s="289"/>
      <c r="S204" s="289"/>
      <c r="T204" s="290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91" t="s">
        <v>251</v>
      </c>
      <c r="AU204" s="291" t="s">
        <v>95</v>
      </c>
      <c r="AV204" s="16" t="s">
        <v>161</v>
      </c>
      <c r="AW204" s="16" t="s">
        <v>42</v>
      </c>
      <c r="AX204" s="16" t="s">
        <v>92</v>
      </c>
      <c r="AY204" s="291" t="s">
        <v>244</v>
      </c>
    </row>
    <row r="205" spans="1:65" s="2" customFormat="1" ht="16.5" customHeight="1">
      <c r="A205" s="40"/>
      <c r="B205" s="41"/>
      <c r="C205" s="292" t="s">
        <v>7</v>
      </c>
      <c r="D205" s="292" t="s">
        <v>375</v>
      </c>
      <c r="E205" s="293" t="s">
        <v>376</v>
      </c>
      <c r="F205" s="294" t="s">
        <v>377</v>
      </c>
      <c r="G205" s="295" t="s">
        <v>363</v>
      </c>
      <c r="H205" s="296">
        <v>782.21</v>
      </c>
      <c r="I205" s="297"/>
      <c r="J205" s="298">
        <f>ROUND(I205*H205,2)</f>
        <v>0</v>
      </c>
      <c r="K205" s="299"/>
      <c r="L205" s="300"/>
      <c r="M205" s="301" t="s">
        <v>1</v>
      </c>
      <c r="N205" s="302" t="s">
        <v>50</v>
      </c>
      <c r="O205" s="93"/>
      <c r="P205" s="244">
        <f>O205*H205</f>
        <v>0</v>
      </c>
      <c r="Q205" s="244">
        <v>1</v>
      </c>
      <c r="R205" s="244">
        <f>Q205*H205</f>
        <v>782.21</v>
      </c>
      <c r="S205" s="244">
        <v>0</v>
      </c>
      <c r="T205" s="24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6" t="s">
        <v>295</v>
      </c>
      <c r="AT205" s="246" t="s">
        <v>375</v>
      </c>
      <c r="AU205" s="246" t="s">
        <v>95</v>
      </c>
      <c r="AY205" s="18" t="s">
        <v>244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8" t="s">
        <v>92</v>
      </c>
      <c r="BK205" s="247">
        <f>ROUND(I205*H205,2)</f>
        <v>0</v>
      </c>
      <c r="BL205" s="18" t="s">
        <v>161</v>
      </c>
      <c r="BM205" s="246" t="s">
        <v>378</v>
      </c>
    </row>
    <row r="206" spans="1:51" s="15" customFormat="1" ht="12">
      <c r="A206" s="15"/>
      <c r="B206" s="271"/>
      <c r="C206" s="272"/>
      <c r="D206" s="250" t="s">
        <v>251</v>
      </c>
      <c r="E206" s="273" t="s">
        <v>1</v>
      </c>
      <c r="F206" s="274" t="s">
        <v>379</v>
      </c>
      <c r="G206" s="272"/>
      <c r="H206" s="273" t="s">
        <v>1</v>
      </c>
      <c r="I206" s="275"/>
      <c r="J206" s="272"/>
      <c r="K206" s="272"/>
      <c r="L206" s="276"/>
      <c r="M206" s="277"/>
      <c r="N206" s="278"/>
      <c r="O206" s="278"/>
      <c r="P206" s="278"/>
      <c r="Q206" s="278"/>
      <c r="R206" s="278"/>
      <c r="S206" s="278"/>
      <c r="T206" s="27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0" t="s">
        <v>251</v>
      </c>
      <c r="AU206" s="280" t="s">
        <v>95</v>
      </c>
      <c r="AV206" s="15" t="s">
        <v>92</v>
      </c>
      <c r="AW206" s="15" t="s">
        <v>42</v>
      </c>
      <c r="AX206" s="15" t="s">
        <v>85</v>
      </c>
      <c r="AY206" s="280" t="s">
        <v>244</v>
      </c>
    </row>
    <row r="207" spans="1:51" s="13" customFormat="1" ht="12">
      <c r="A207" s="13"/>
      <c r="B207" s="248"/>
      <c r="C207" s="249"/>
      <c r="D207" s="250" t="s">
        <v>251</v>
      </c>
      <c r="E207" s="251" t="s">
        <v>1</v>
      </c>
      <c r="F207" s="252" t="s">
        <v>380</v>
      </c>
      <c r="G207" s="249"/>
      <c r="H207" s="253">
        <v>782.21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251</v>
      </c>
      <c r="AU207" s="259" t="s">
        <v>95</v>
      </c>
      <c r="AV207" s="13" t="s">
        <v>95</v>
      </c>
      <c r="AW207" s="13" t="s">
        <v>42</v>
      </c>
      <c r="AX207" s="13" t="s">
        <v>92</v>
      </c>
      <c r="AY207" s="259" t="s">
        <v>244</v>
      </c>
    </row>
    <row r="208" spans="1:65" s="2" customFormat="1" ht="24.15" customHeight="1">
      <c r="A208" s="40"/>
      <c r="B208" s="41"/>
      <c r="C208" s="234" t="s">
        <v>132</v>
      </c>
      <c r="D208" s="234" t="s">
        <v>246</v>
      </c>
      <c r="E208" s="235" t="s">
        <v>381</v>
      </c>
      <c r="F208" s="236" t="s">
        <v>382</v>
      </c>
      <c r="G208" s="237" t="s">
        <v>303</v>
      </c>
      <c r="H208" s="238">
        <v>98.652</v>
      </c>
      <c r="I208" s="239"/>
      <c r="J208" s="240">
        <f>ROUND(I208*H208,2)</f>
        <v>0</v>
      </c>
      <c r="K208" s="241"/>
      <c r="L208" s="46"/>
      <c r="M208" s="242" t="s">
        <v>1</v>
      </c>
      <c r="N208" s="243" t="s">
        <v>50</v>
      </c>
      <c r="O208" s="9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6" t="s">
        <v>161</v>
      </c>
      <c r="AT208" s="246" t="s">
        <v>246</v>
      </c>
      <c r="AU208" s="246" t="s">
        <v>95</v>
      </c>
      <c r="AY208" s="18" t="s">
        <v>244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8" t="s">
        <v>92</v>
      </c>
      <c r="BK208" s="247">
        <f>ROUND(I208*H208,2)</f>
        <v>0</v>
      </c>
      <c r="BL208" s="18" t="s">
        <v>161</v>
      </c>
      <c r="BM208" s="246" t="s">
        <v>383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179</v>
      </c>
      <c r="F209" s="252" t="s">
        <v>384</v>
      </c>
      <c r="G209" s="249"/>
      <c r="H209" s="253">
        <v>98.652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5" s="2" customFormat="1" ht="16.5" customHeight="1">
      <c r="A210" s="40"/>
      <c r="B210" s="41"/>
      <c r="C210" s="292" t="s">
        <v>385</v>
      </c>
      <c r="D210" s="292" t="s">
        <v>375</v>
      </c>
      <c r="E210" s="293" t="s">
        <v>386</v>
      </c>
      <c r="F210" s="294" t="s">
        <v>387</v>
      </c>
      <c r="G210" s="295" t="s">
        <v>363</v>
      </c>
      <c r="H210" s="296">
        <v>197.304</v>
      </c>
      <c r="I210" s="297"/>
      <c r="J210" s="298">
        <f>ROUND(I210*H210,2)</f>
        <v>0</v>
      </c>
      <c r="K210" s="299"/>
      <c r="L210" s="300"/>
      <c r="M210" s="301" t="s">
        <v>1</v>
      </c>
      <c r="N210" s="302" t="s">
        <v>50</v>
      </c>
      <c r="O210" s="93"/>
      <c r="P210" s="244">
        <f>O210*H210</f>
        <v>0</v>
      </c>
      <c r="Q210" s="244">
        <v>1</v>
      </c>
      <c r="R210" s="244">
        <f>Q210*H210</f>
        <v>197.304</v>
      </c>
      <c r="S210" s="244">
        <v>0</v>
      </c>
      <c r="T210" s="24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6" t="s">
        <v>295</v>
      </c>
      <c r="AT210" s="246" t="s">
        <v>375</v>
      </c>
      <c r="AU210" s="246" t="s">
        <v>95</v>
      </c>
      <c r="AY210" s="18" t="s">
        <v>244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8" t="s">
        <v>92</v>
      </c>
      <c r="BK210" s="247">
        <f>ROUND(I210*H210,2)</f>
        <v>0</v>
      </c>
      <c r="BL210" s="18" t="s">
        <v>161</v>
      </c>
      <c r="BM210" s="246" t="s">
        <v>388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389</v>
      </c>
      <c r="G211" s="249"/>
      <c r="H211" s="253">
        <v>197.304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92</v>
      </c>
      <c r="AY211" s="259" t="s">
        <v>244</v>
      </c>
    </row>
    <row r="212" spans="1:63" s="12" customFormat="1" ht="22.8" customHeight="1">
      <c r="A212" s="12"/>
      <c r="B212" s="218"/>
      <c r="C212" s="219"/>
      <c r="D212" s="220" t="s">
        <v>84</v>
      </c>
      <c r="E212" s="232" t="s">
        <v>161</v>
      </c>
      <c r="F212" s="232" t="s">
        <v>390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SUM(P213:P224)</f>
        <v>0</v>
      </c>
      <c r="Q212" s="226"/>
      <c r="R212" s="227">
        <f>SUM(R213:R224)</f>
        <v>0.04643613</v>
      </c>
      <c r="S212" s="226"/>
      <c r="T212" s="228">
        <f>SUM(T213:T224)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9" t="s">
        <v>92</v>
      </c>
      <c r="AT212" s="230" t="s">
        <v>84</v>
      </c>
      <c r="AU212" s="230" t="s">
        <v>92</v>
      </c>
      <c r="AY212" s="229" t="s">
        <v>244</v>
      </c>
      <c r="BK212" s="231">
        <f>SUM(BK213:BK224)</f>
        <v>0</v>
      </c>
    </row>
    <row r="213" spans="1:65" s="2" customFormat="1" ht="24.15" customHeight="1">
      <c r="A213" s="40"/>
      <c r="B213" s="41"/>
      <c r="C213" s="234" t="s">
        <v>391</v>
      </c>
      <c r="D213" s="234" t="s">
        <v>246</v>
      </c>
      <c r="E213" s="235" t="s">
        <v>392</v>
      </c>
      <c r="F213" s="236" t="s">
        <v>393</v>
      </c>
      <c r="G213" s="237" t="s">
        <v>303</v>
      </c>
      <c r="H213" s="238">
        <v>43.987</v>
      </c>
      <c r="I213" s="239"/>
      <c r="J213" s="240">
        <f>ROUND(I213*H213,2)</f>
        <v>0</v>
      </c>
      <c r="K213" s="241"/>
      <c r="L213" s="46"/>
      <c r="M213" s="242" t="s">
        <v>1</v>
      </c>
      <c r="N213" s="243" t="s">
        <v>50</v>
      </c>
      <c r="O213" s="9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6" t="s">
        <v>161</v>
      </c>
      <c r="AT213" s="246" t="s">
        <v>246</v>
      </c>
      <c r="AU213" s="246" t="s">
        <v>95</v>
      </c>
      <c r="AY213" s="18" t="s">
        <v>244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8" t="s">
        <v>92</v>
      </c>
      <c r="BK213" s="247">
        <f>ROUND(I213*H213,2)</f>
        <v>0</v>
      </c>
      <c r="BL213" s="18" t="s">
        <v>161</v>
      </c>
      <c r="BM213" s="246" t="s">
        <v>394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395</v>
      </c>
      <c r="F214" s="252" t="s">
        <v>396</v>
      </c>
      <c r="G214" s="249"/>
      <c r="H214" s="253">
        <v>43.987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92</v>
      </c>
      <c r="AY214" s="259" t="s">
        <v>244</v>
      </c>
    </row>
    <row r="215" spans="1:65" s="2" customFormat="1" ht="33" customHeight="1">
      <c r="A215" s="40"/>
      <c r="B215" s="41"/>
      <c r="C215" s="234" t="s">
        <v>397</v>
      </c>
      <c r="D215" s="234" t="s">
        <v>246</v>
      </c>
      <c r="E215" s="235" t="s">
        <v>398</v>
      </c>
      <c r="F215" s="236" t="s">
        <v>399</v>
      </c>
      <c r="G215" s="237" t="s">
        <v>303</v>
      </c>
      <c r="H215" s="238">
        <v>1.113</v>
      </c>
      <c r="I215" s="239"/>
      <c r="J215" s="240">
        <f>ROUND(I215*H215,2)</f>
        <v>0</v>
      </c>
      <c r="K215" s="241"/>
      <c r="L215" s="46"/>
      <c r="M215" s="242" t="s">
        <v>1</v>
      </c>
      <c r="N215" s="243" t="s">
        <v>50</v>
      </c>
      <c r="O215" s="93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6" t="s">
        <v>161</v>
      </c>
      <c r="AT215" s="246" t="s">
        <v>246</v>
      </c>
      <c r="AU215" s="246" t="s">
        <v>95</v>
      </c>
      <c r="AY215" s="18" t="s">
        <v>244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8" t="s">
        <v>92</v>
      </c>
      <c r="BK215" s="247">
        <f>ROUND(I215*H215,2)</f>
        <v>0</v>
      </c>
      <c r="BL215" s="18" t="s">
        <v>161</v>
      </c>
      <c r="BM215" s="246" t="s">
        <v>400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1</v>
      </c>
      <c r="F216" s="252" t="s">
        <v>401</v>
      </c>
      <c r="G216" s="249"/>
      <c r="H216" s="253">
        <v>1.113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92</v>
      </c>
      <c r="AY216" s="259" t="s">
        <v>244</v>
      </c>
    </row>
    <row r="217" spans="1:65" s="2" customFormat="1" ht="16.5" customHeight="1">
      <c r="A217" s="40"/>
      <c r="B217" s="41"/>
      <c r="C217" s="234" t="s">
        <v>402</v>
      </c>
      <c r="D217" s="234" t="s">
        <v>246</v>
      </c>
      <c r="E217" s="235" t="s">
        <v>403</v>
      </c>
      <c r="F217" s="236" t="s">
        <v>404</v>
      </c>
      <c r="G217" s="237" t="s">
        <v>249</v>
      </c>
      <c r="H217" s="238">
        <v>7.267</v>
      </c>
      <c r="I217" s="239"/>
      <c r="J217" s="240">
        <f>ROUND(I217*H217,2)</f>
        <v>0</v>
      </c>
      <c r="K217" s="241"/>
      <c r="L217" s="46"/>
      <c r="M217" s="242" t="s">
        <v>1</v>
      </c>
      <c r="N217" s="243" t="s">
        <v>50</v>
      </c>
      <c r="O217" s="93"/>
      <c r="P217" s="244">
        <f>O217*H217</f>
        <v>0</v>
      </c>
      <c r="Q217" s="244">
        <v>0.00639</v>
      </c>
      <c r="R217" s="244">
        <f>Q217*H217</f>
        <v>0.04643613</v>
      </c>
      <c r="S217" s="244">
        <v>0</v>
      </c>
      <c r="T217" s="24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6" t="s">
        <v>161</v>
      </c>
      <c r="AT217" s="246" t="s">
        <v>246</v>
      </c>
      <c r="AU217" s="246" t="s">
        <v>95</v>
      </c>
      <c r="AY217" s="18" t="s">
        <v>244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8" t="s">
        <v>92</v>
      </c>
      <c r="BK217" s="247">
        <f>ROUND(I217*H217,2)</f>
        <v>0</v>
      </c>
      <c r="BL217" s="18" t="s">
        <v>161</v>
      </c>
      <c r="BM217" s="246" t="s">
        <v>405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406</v>
      </c>
      <c r="G218" s="249"/>
      <c r="H218" s="253">
        <v>1.059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85</v>
      </c>
      <c r="AY218" s="259" t="s">
        <v>244</v>
      </c>
    </row>
    <row r="219" spans="1:51" s="13" customFormat="1" ht="12">
      <c r="A219" s="13"/>
      <c r="B219" s="248"/>
      <c r="C219" s="249"/>
      <c r="D219" s="250" t="s">
        <v>251</v>
      </c>
      <c r="E219" s="251" t="s">
        <v>1</v>
      </c>
      <c r="F219" s="252" t="s">
        <v>407</v>
      </c>
      <c r="G219" s="249"/>
      <c r="H219" s="253">
        <v>0.422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251</v>
      </c>
      <c r="AU219" s="259" t="s">
        <v>95</v>
      </c>
      <c r="AV219" s="13" t="s">
        <v>95</v>
      </c>
      <c r="AW219" s="13" t="s">
        <v>42</v>
      </c>
      <c r="AX219" s="13" t="s">
        <v>85</v>
      </c>
      <c r="AY219" s="259" t="s">
        <v>244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1</v>
      </c>
      <c r="F220" s="252" t="s">
        <v>408</v>
      </c>
      <c r="G220" s="249"/>
      <c r="H220" s="253">
        <v>0.336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85</v>
      </c>
      <c r="AY220" s="259" t="s">
        <v>244</v>
      </c>
    </row>
    <row r="221" spans="1:51" s="13" customFormat="1" ht="12">
      <c r="A221" s="13"/>
      <c r="B221" s="248"/>
      <c r="C221" s="249"/>
      <c r="D221" s="250" t="s">
        <v>251</v>
      </c>
      <c r="E221" s="251" t="s">
        <v>1</v>
      </c>
      <c r="F221" s="252" t="s">
        <v>409</v>
      </c>
      <c r="G221" s="249"/>
      <c r="H221" s="253">
        <v>2.378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251</v>
      </c>
      <c r="AU221" s="259" t="s">
        <v>95</v>
      </c>
      <c r="AV221" s="13" t="s">
        <v>95</v>
      </c>
      <c r="AW221" s="13" t="s">
        <v>42</v>
      </c>
      <c r="AX221" s="13" t="s">
        <v>85</v>
      </c>
      <c r="AY221" s="259" t="s">
        <v>244</v>
      </c>
    </row>
    <row r="222" spans="1:51" s="13" customFormat="1" ht="12">
      <c r="A222" s="13"/>
      <c r="B222" s="248"/>
      <c r="C222" s="249"/>
      <c r="D222" s="250" t="s">
        <v>251</v>
      </c>
      <c r="E222" s="251" t="s">
        <v>1</v>
      </c>
      <c r="F222" s="252" t="s">
        <v>410</v>
      </c>
      <c r="G222" s="249"/>
      <c r="H222" s="253">
        <v>0.984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251</v>
      </c>
      <c r="AU222" s="259" t="s">
        <v>95</v>
      </c>
      <c r="AV222" s="13" t="s">
        <v>95</v>
      </c>
      <c r="AW222" s="13" t="s">
        <v>42</v>
      </c>
      <c r="AX222" s="13" t="s">
        <v>85</v>
      </c>
      <c r="AY222" s="259" t="s">
        <v>244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1</v>
      </c>
      <c r="F223" s="252" t="s">
        <v>411</v>
      </c>
      <c r="G223" s="249"/>
      <c r="H223" s="253">
        <v>2.088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85</v>
      </c>
      <c r="AY223" s="259" t="s">
        <v>244</v>
      </c>
    </row>
    <row r="224" spans="1:51" s="16" customFormat="1" ht="12">
      <c r="A224" s="16"/>
      <c r="B224" s="281"/>
      <c r="C224" s="282"/>
      <c r="D224" s="250" t="s">
        <v>251</v>
      </c>
      <c r="E224" s="283" t="s">
        <v>1</v>
      </c>
      <c r="F224" s="284" t="s">
        <v>320</v>
      </c>
      <c r="G224" s="282"/>
      <c r="H224" s="285">
        <v>7.267</v>
      </c>
      <c r="I224" s="286"/>
      <c r="J224" s="282"/>
      <c r="K224" s="282"/>
      <c r="L224" s="287"/>
      <c r="M224" s="288"/>
      <c r="N224" s="289"/>
      <c r="O224" s="289"/>
      <c r="P224" s="289"/>
      <c r="Q224" s="289"/>
      <c r="R224" s="289"/>
      <c r="S224" s="289"/>
      <c r="T224" s="290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91" t="s">
        <v>251</v>
      </c>
      <c r="AU224" s="291" t="s">
        <v>95</v>
      </c>
      <c r="AV224" s="16" t="s">
        <v>161</v>
      </c>
      <c r="AW224" s="16" t="s">
        <v>42</v>
      </c>
      <c r="AX224" s="16" t="s">
        <v>92</v>
      </c>
      <c r="AY224" s="291" t="s">
        <v>244</v>
      </c>
    </row>
    <row r="225" spans="1:63" s="12" customFormat="1" ht="22.8" customHeight="1">
      <c r="A225" s="12"/>
      <c r="B225" s="218"/>
      <c r="C225" s="219"/>
      <c r="D225" s="220" t="s">
        <v>84</v>
      </c>
      <c r="E225" s="232" t="s">
        <v>278</v>
      </c>
      <c r="F225" s="232" t="s">
        <v>412</v>
      </c>
      <c r="G225" s="219"/>
      <c r="H225" s="219"/>
      <c r="I225" s="222"/>
      <c r="J225" s="233">
        <f>BK225</f>
        <v>0</v>
      </c>
      <c r="K225" s="219"/>
      <c r="L225" s="224"/>
      <c r="M225" s="225"/>
      <c r="N225" s="226"/>
      <c r="O225" s="226"/>
      <c r="P225" s="227">
        <f>SUM(P226:P239)</f>
        <v>0</v>
      </c>
      <c r="Q225" s="226"/>
      <c r="R225" s="227">
        <f>SUM(R226:R239)</f>
        <v>124.74164999999999</v>
      </c>
      <c r="S225" s="226"/>
      <c r="T225" s="228">
        <f>SUM(T226:T239)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9" t="s">
        <v>92</v>
      </c>
      <c r="AT225" s="230" t="s">
        <v>84</v>
      </c>
      <c r="AU225" s="230" t="s">
        <v>92</v>
      </c>
      <c r="AY225" s="229" t="s">
        <v>244</v>
      </c>
      <c r="BK225" s="231">
        <f>SUM(BK226:BK239)</f>
        <v>0</v>
      </c>
    </row>
    <row r="226" spans="1:65" s="2" customFormat="1" ht="24.15" customHeight="1">
      <c r="A226" s="40"/>
      <c r="B226" s="41"/>
      <c r="C226" s="234" t="s">
        <v>413</v>
      </c>
      <c r="D226" s="234" t="s">
        <v>246</v>
      </c>
      <c r="E226" s="235" t="s">
        <v>414</v>
      </c>
      <c r="F226" s="236" t="s">
        <v>415</v>
      </c>
      <c r="G226" s="237" t="s">
        <v>249</v>
      </c>
      <c r="H226" s="238">
        <v>361.57</v>
      </c>
      <c r="I226" s="239"/>
      <c r="J226" s="240">
        <f>ROUND(I226*H226,2)</f>
        <v>0</v>
      </c>
      <c r="K226" s="241"/>
      <c r="L226" s="46"/>
      <c r="M226" s="242" t="s">
        <v>1</v>
      </c>
      <c r="N226" s="243" t="s">
        <v>50</v>
      </c>
      <c r="O226" s="93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6" t="s">
        <v>161</v>
      </c>
      <c r="AT226" s="246" t="s">
        <v>246</v>
      </c>
      <c r="AU226" s="246" t="s">
        <v>95</v>
      </c>
      <c r="AY226" s="18" t="s">
        <v>244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8" t="s">
        <v>92</v>
      </c>
      <c r="BK226" s="247">
        <f>ROUND(I226*H226,2)</f>
        <v>0</v>
      </c>
      <c r="BL226" s="18" t="s">
        <v>161</v>
      </c>
      <c r="BM226" s="246" t="s">
        <v>416</v>
      </c>
    </row>
    <row r="227" spans="1:51" s="13" customFormat="1" ht="12">
      <c r="A227" s="13"/>
      <c r="B227" s="248"/>
      <c r="C227" s="249"/>
      <c r="D227" s="250" t="s">
        <v>251</v>
      </c>
      <c r="E227" s="251" t="s">
        <v>417</v>
      </c>
      <c r="F227" s="252" t="s">
        <v>418</v>
      </c>
      <c r="G227" s="249"/>
      <c r="H227" s="253">
        <v>361.57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251</v>
      </c>
      <c r="AU227" s="259" t="s">
        <v>95</v>
      </c>
      <c r="AV227" s="13" t="s">
        <v>95</v>
      </c>
      <c r="AW227" s="13" t="s">
        <v>42</v>
      </c>
      <c r="AX227" s="13" t="s">
        <v>92</v>
      </c>
      <c r="AY227" s="259" t="s">
        <v>244</v>
      </c>
    </row>
    <row r="228" spans="1:65" s="2" customFormat="1" ht="24.15" customHeight="1">
      <c r="A228" s="40"/>
      <c r="B228" s="41"/>
      <c r="C228" s="234" t="s">
        <v>419</v>
      </c>
      <c r="D228" s="234" t="s">
        <v>246</v>
      </c>
      <c r="E228" s="235" t="s">
        <v>420</v>
      </c>
      <c r="F228" s="236" t="s">
        <v>421</v>
      </c>
      <c r="G228" s="237" t="s">
        <v>249</v>
      </c>
      <c r="H228" s="238">
        <v>723.14</v>
      </c>
      <c r="I228" s="239"/>
      <c r="J228" s="240">
        <f>ROUND(I228*H228,2)</f>
        <v>0</v>
      </c>
      <c r="K228" s="241"/>
      <c r="L228" s="46"/>
      <c r="M228" s="242" t="s">
        <v>1</v>
      </c>
      <c r="N228" s="243" t="s">
        <v>50</v>
      </c>
      <c r="O228" s="93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6" t="s">
        <v>161</v>
      </c>
      <c r="AT228" s="246" t="s">
        <v>246</v>
      </c>
      <c r="AU228" s="246" t="s">
        <v>95</v>
      </c>
      <c r="AY228" s="18" t="s">
        <v>244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8" t="s">
        <v>92</v>
      </c>
      <c r="BK228" s="247">
        <f>ROUND(I228*H228,2)</f>
        <v>0</v>
      </c>
      <c r="BL228" s="18" t="s">
        <v>161</v>
      </c>
      <c r="BM228" s="246" t="s">
        <v>422</v>
      </c>
    </row>
    <row r="229" spans="1:51" s="13" customFormat="1" ht="12">
      <c r="A229" s="13"/>
      <c r="B229" s="248"/>
      <c r="C229" s="249"/>
      <c r="D229" s="250" t="s">
        <v>251</v>
      </c>
      <c r="E229" s="251" t="s">
        <v>423</v>
      </c>
      <c r="F229" s="252" t="s">
        <v>424</v>
      </c>
      <c r="G229" s="249"/>
      <c r="H229" s="253">
        <v>723.14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251</v>
      </c>
      <c r="AU229" s="259" t="s">
        <v>95</v>
      </c>
      <c r="AV229" s="13" t="s">
        <v>95</v>
      </c>
      <c r="AW229" s="13" t="s">
        <v>42</v>
      </c>
      <c r="AX229" s="13" t="s">
        <v>92</v>
      </c>
      <c r="AY229" s="259" t="s">
        <v>244</v>
      </c>
    </row>
    <row r="230" spans="1:65" s="2" customFormat="1" ht="33" customHeight="1">
      <c r="A230" s="40"/>
      <c r="B230" s="41"/>
      <c r="C230" s="234" t="s">
        <v>425</v>
      </c>
      <c r="D230" s="234" t="s">
        <v>246</v>
      </c>
      <c r="E230" s="235" t="s">
        <v>426</v>
      </c>
      <c r="F230" s="236" t="s">
        <v>427</v>
      </c>
      <c r="G230" s="237" t="s">
        <v>249</v>
      </c>
      <c r="H230" s="238">
        <v>361.57</v>
      </c>
      <c r="I230" s="239"/>
      <c r="J230" s="240">
        <f>ROUND(I230*H230,2)</f>
        <v>0</v>
      </c>
      <c r="K230" s="241"/>
      <c r="L230" s="46"/>
      <c r="M230" s="242" t="s">
        <v>1</v>
      </c>
      <c r="N230" s="243" t="s">
        <v>50</v>
      </c>
      <c r="O230" s="93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161</v>
      </c>
      <c r="AT230" s="246" t="s">
        <v>246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428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429</v>
      </c>
      <c r="F231" s="252" t="s">
        <v>152</v>
      </c>
      <c r="G231" s="249"/>
      <c r="H231" s="253">
        <v>361.57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92</v>
      </c>
      <c r="AY231" s="259" t="s">
        <v>244</v>
      </c>
    </row>
    <row r="232" spans="1:65" s="2" customFormat="1" ht="24.15" customHeight="1">
      <c r="A232" s="40"/>
      <c r="B232" s="41"/>
      <c r="C232" s="234" t="s">
        <v>430</v>
      </c>
      <c r="D232" s="234" t="s">
        <v>246</v>
      </c>
      <c r="E232" s="235" t="s">
        <v>431</v>
      </c>
      <c r="F232" s="236" t="s">
        <v>432</v>
      </c>
      <c r="G232" s="237" t="s">
        <v>249</v>
      </c>
      <c r="H232" s="238">
        <v>361.57</v>
      </c>
      <c r="I232" s="239"/>
      <c r="J232" s="240">
        <f>ROUND(I232*H232,2)</f>
        <v>0</v>
      </c>
      <c r="K232" s="241"/>
      <c r="L232" s="46"/>
      <c r="M232" s="242" t="s">
        <v>1</v>
      </c>
      <c r="N232" s="243" t="s">
        <v>50</v>
      </c>
      <c r="O232" s="93"/>
      <c r="P232" s="244">
        <f>O232*H232</f>
        <v>0</v>
      </c>
      <c r="Q232" s="244">
        <v>0.345</v>
      </c>
      <c r="R232" s="244">
        <f>Q232*H232</f>
        <v>124.74164999999999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161</v>
      </c>
      <c r="AT232" s="246" t="s">
        <v>246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433</v>
      </c>
    </row>
    <row r="233" spans="1:51" s="13" customFormat="1" ht="12">
      <c r="A233" s="13"/>
      <c r="B233" s="248"/>
      <c r="C233" s="249"/>
      <c r="D233" s="250" t="s">
        <v>251</v>
      </c>
      <c r="E233" s="251" t="s">
        <v>1</v>
      </c>
      <c r="F233" s="252" t="s">
        <v>434</v>
      </c>
      <c r="G233" s="249"/>
      <c r="H233" s="253">
        <v>361.57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251</v>
      </c>
      <c r="AU233" s="259" t="s">
        <v>95</v>
      </c>
      <c r="AV233" s="13" t="s">
        <v>95</v>
      </c>
      <c r="AW233" s="13" t="s">
        <v>42</v>
      </c>
      <c r="AX233" s="13" t="s">
        <v>92</v>
      </c>
      <c r="AY233" s="259" t="s">
        <v>244</v>
      </c>
    </row>
    <row r="234" spans="1:65" s="2" customFormat="1" ht="24.15" customHeight="1">
      <c r="A234" s="40"/>
      <c r="B234" s="41"/>
      <c r="C234" s="234" t="s">
        <v>435</v>
      </c>
      <c r="D234" s="234" t="s">
        <v>246</v>
      </c>
      <c r="E234" s="235" t="s">
        <v>436</v>
      </c>
      <c r="F234" s="236" t="s">
        <v>437</v>
      </c>
      <c r="G234" s="237" t="s">
        <v>249</v>
      </c>
      <c r="H234" s="238">
        <v>361.57</v>
      </c>
      <c r="I234" s="239"/>
      <c r="J234" s="240">
        <f>ROUND(I234*H234,2)</f>
        <v>0</v>
      </c>
      <c r="K234" s="241"/>
      <c r="L234" s="46"/>
      <c r="M234" s="242" t="s">
        <v>1</v>
      </c>
      <c r="N234" s="243" t="s">
        <v>50</v>
      </c>
      <c r="O234" s="93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6" t="s">
        <v>161</v>
      </c>
      <c r="AT234" s="246" t="s">
        <v>246</v>
      </c>
      <c r="AU234" s="246" t="s">
        <v>95</v>
      </c>
      <c r="AY234" s="18" t="s">
        <v>244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8" t="s">
        <v>92</v>
      </c>
      <c r="BK234" s="247">
        <f>ROUND(I234*H234,2)</f>
        <v>0</v>
      </c>
      <c r="BL234" s="18" t="s">
        <v>161</v>
      </c>
      <c r="BM234" s="246" t="s">
        <v>438</v>
      </c>
    </row>
    <row r="235" spans="1:51" s="13" customFormat="1" ht="12">
      <c r="A235" s="13"/>
      <c r="B235" s="248"/>
      <c r="C235" s="249"/>
      <c r="D235" s="250" t="s">
        <v>251</v>
      </c>
      <c r="E235" s="251" t="s">
        <v>439</v>
      </c>
      <c r="F235" s="252" t="s">
        <v>152</v>
      </c>
      <c r="G235" s="249"/>
      <c r="H235" s="253">
        <v>361.57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251</v>
      </c>
      <c r="AU235" s="259" t="s">
        <v>95</v>
      </c>
      <c r="AV235" s="13" t="s">
        <v>95</v>
      </c>
      <c r="AW235" s="13" t="s">
        <v>42</v>
      </c>
      <c r="AX235" s="13" t="s">
        <v>92</v>
      </c>
      <c r="AY235" s="259" t="s">
        <v>244</v>
      </c>
    </row>
    <row r="236" spans="1:65" s="2" customFormat="1" ht="24.15" customHeight="1">
      <c r="A236" s="40"/>
      <c r="B236" s="41"/>
      <c r="C236" s="234" t="s">
        <v>440</v>
      </c>
      <c r="D236" s="234" t="s">
        <v>246</v>
      </c>
      <c r="E236" s="235" t="s">
        <v>441</v>
      </c>
      <c r="F236" s="236" t="s">
        <v>442</v>
      </c>
      <c r="G236" s="237" t="s">
        <v>249</v>
      </c>
      <c r="H236" s="238">
        <v>1355</v>
      </c>
      <c r="I236" s="239"/>
      <c r="J236" s="240">
        <f>ROUND(I236*H236,2)</f>
        <v>0</v>
      </c>
      <c r="K236" s="241"/>
      <c r="L236" s="46"/>
      <c r="M236" s="242" t="s">
        <v>1</v>
      </c>
      <c r="N236" s="243" t="s">
        <v>50</v>
      </c>
      <c r="O236" s="93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6" t="s">
        <v>161</v>
      </c>
      <c r="AT236" s="246" t="s">
        <v>246</v>
      </c>
      <c r="AU236" s="246" t="s">
        <v>95</v>
      </c>
      <c r="AY236" s="18" t="s">
        <v>244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8" t="s">
        <v>92</v>
      </c>
      <c r="BK236" s="247">
        <f>ROUND(I236*H236,2)</f>
        <v>0</v>
      </c>
      <c r="BL236" s="18" t="s">
        <v>161</v>
      </c>
      <c r="BM236" s="246" t="s">
        <v>443</v>
      </c>
    </row>
    <row r="237" spans="1:51" s="13" customFormat="1" ht="12">
      <c r="A237" s="13"/>
      <c r="B237" s="248"/>
      <c r="C237" s="249"/>
      <c r="D237" s="250" t="s">
        <v>251</v>
      </c>
      <c r="E237" s="251" t="s">
        <v>181</v>
      </c>
      <c r="F237" s="252" t="s">
        <v>444</v>
      </c>
      <c r="G237" s="249"/>
      <c r="H237" s="253">
        <v>1355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251</v>
      </c>
      <c r="AU237" s="259" t="s">
        <v>95</v>
      </c>
      <c r="AV237" s="13" t="s">
        <v>95</v>
      </c>
      <c r="AW237" s="13" t="s">
        <v>42</v>
      </c>
      <c r="AX237" s="13" t="s">
        <v>92</v>
      </c>
      <c r="AY237" s="259" t="s">
        <v>244</v>
      </c>
    </row>
    <row r="238" spans="1:65" s="2" customFormat="1" ht="33" customHeight="1">
      <c r="A238" s="40"/>
      <c r="B238" s="41"/>
      <c r="C238" s="234" t="s">
        <v>445</v>
      </c>
      <c r="D238" s="234" t="s">
        <v>246</v>
      </c>
      <c r="E238" s="235" t="s">
        <v>446</v>
      </c>
      <c r="F238" s="236" t="s">
        <v>447</v>
      </c>
      <c r="G238" s="237" t="s">
        <v>249</v>
      </c>
      <c r="H238" s="238">
        <v>1355</v>
      </c>
      <c r="I238" s="239"/>
      <c r="J238" s="240">
        <f>ROUND(I238*H238,2)</f>
        <v>0</v>
      </c>
      <c r="K238" s="241"/>
      <c r="L238" s="46"/>
      <c r="M238" s="242" t="s">
        <v>1</v>
      </c>
      <c r="N238" s="243" t="s">
        <v>50</v>
      </c>
      <c r="O238" s="93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6" t="s">
        <v>161</v>
      </c>
      <c r="AT238" s="246" t="s">
        <v>246</v>
      </c>
      <c r="AU238" s="246" t="s">
        <v>95</v>
      </c>
      <c r="AY238" s="18" t="s">
        <v>244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8" t="s">
        <v>92</v>
      </c>
      <c r="BK238" s="247">
        <f>ROUND(I238*H238,2)</f>
        <v>0</v>
      </c>
      <c r="BL238" s="18" t="s">
        <v>161</v>
      </c>
      <c r="BM238" s="246" t="s">
        <v>448</v>
      </c>
    </row>
    <row r="239" spans="1:51" s="13" customFormat="1" ht="12">
      <c r="A239" s="13"/>
      <c r="B239" s="248"/>
      <c r="C239" s="249"/>
      <c r="D239" s="250" t="s">
        <v>251</v>
      </c>
      <c r="E239" s="251" t="s">
        <v>449</v>
      </c>
      <c r="F239" s="252" t="s">
        <v>181</v>
      </c>
      <c r="G239" s="249"/>
      <c r="H239" s="253">
        <v>1355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251</v>
      </c>
      <c r="AU239" s="259" t="s">
        <v>95</v>
      </c>
      <c r="AV239" s="13" t="s">
        <v>95</v>
      </c>
      <c r="AW239" s="13" t="s">
        <v>42</v>
      </c>
      <c r="AX239" s="13" t="s">
        <v>92</v>
      </c>
      <c r="AY239" s="259" t="s">
        <v>244</v>
      </c>
    </row>
    <row r="240" spans="1:63" s="12" customFormat="1" ht="22.8" customHeight="1">
      <c r="A240" s="12"/>
      <c r="B240" s="218"/>
      <c r="C240" s="219"/>
      <c r="D240" s="220" t="s">
        <v>84</v>
      </c>
      <c r="E240" s="232" t="s">
        <v>295</v>
      </c>
      <c r="F240" s="232" t="s">
        <v>450</v>
      </c>
      <c r="G240" s="219"/>
      <c r="H240" s="219"/>
      <c r="I240" s="222"/>
      <c r="J240" s="233">
        <f>BK240</f>
        <v>0</v>
      </c>
      <c r="K240" s="219"/>
      <c r="L240" s="224"/>
      <c r="M240" s="225"/>
      <c r="N240" s="226"/>
      <c r="O240" s="226"/>
      <c r="P240" s="227">
        <f>SUM(P241:P331)</f>
        <v>0</v>
      </c>
      <c r="Q240" s="226"/>
      <c r="R240" s="227">
        <f>SUM(R241:R331)</f>
        <v>9.2650357</v>
      </c>
      <c r="S240" s="226"/>
      <c r="T240" s="228">
        <f>SUM(T241:T331)</f>
        <v>6.329759999999999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9" t="s">
        <v>92</v>
      </c>
      <c r="AT240" s="230" t="s">
        <v>84</v>
      </c>
      <c r="AU240" s="230" t="s">
        <v>92</v>
      </c>
      <c r="AY240" s="229" t="s">
        <v>244</v>
      </c>
      <c r="BK240" s="231">
        <f>SUM(BK241:BK331)</f>
        <v>0</v>
      </c>
    </row>
    <row r="241" spans="1:65" s="2" customFormat="1" ht="21.75" customHeight="1">
      <c r="A241" s="40"/>
      <c r="B241" s="41"/>
      <c r="C241" s="234" t="s">
        <v>451</v>
      </c>
      <c r="D241" s="234" t="s">
        <v>246</v>
      </c>
      <c r="E241" s="235" t="s">
        <v>452</v>
      </c>
      <c r="F241" s="236" t="s">
        <v>453</v>
      </c>
      <c r="G241" s="237" t="s">
        <v>275</v>
      </c>
      <c r="H241" s="238">
        <v>139.99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0</v>
      </c>
      <c r="R241" s="244">
        <f>Q241*H241</f>
        <v>0</v>
      </c>
      <c r="S241" s="244">
        <v>0.044</v>
      </c>
      <c r="T241" s="245">
        <f>S241*H241</f>
        <v>6.15956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454</v>
      </c>
    </row>
    <row r="242" spans="1:51" s="13" customFormat="1" ht="12">
      <c r="A242" s="13"/>
      <c r="B242" s="248"/>
      <c r="C242" s="249"/>
      <c r="D242" s="250" t="s">
        <v>251</v>
      </c>
      <c r="E242" s="251" t="s">
        <v>205</v>
      </c>
      <c r="F242" s="252" t="s">
        <v>455</v>
      </c>
      <c r="G242" s="249"/>
      <c r="H242" s="253">
        <v>139.99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251</v>
      </c>
      <c r="AU242" s="259" t="s">
        <v>95</v>
      </c>
      <c r="AV242" s="13" t="s">
        <v>95</v>
      </c>
      <c r="AW242" s="13" t="s">
        <v>42</v>
      </c>
      <c r="AX242" s="13" t="s">
        <v>92</v>
      </c>
      <c r="AY242" s="259" t="s">
        <v>244</v>
      </c>
    </row>
    <row r="243" spans="1:65" s="2" customFormat="1" ht="24.15" customHeight="1">
      <c r="A243" s="40"/>
      <c r="B243" s="41"/>
      <c r="C243" s="234" t="s">
        <v>456</v>
      </c>
      <c r="D243" s="234" t="s">
        <v>246</v>
      </c>
      <c r="E243" s="235" t="s">
        <v>457</v>
      </c>
      <c r="F243" s="236" t="s">
        <v>458</v>
      </c>
      <c r="G243" s="237" t="s">
        <v>275</v>
      </c>
      <c r="H243" s="238">
        <v>341.63</v>
      </c>
      <c r="I243" s="239"/>
      <c r="J243" s="240">
        <f>ROUND(I243*H243,2)</f>
        <v>0</v>
      </c>
      <c r="K243" s="241"/>
      <c r="L243" s="46"/>
      <c r="M243" s="242" t="s">
        <v>1</v>
      </c>
      <c r="N243" s="243" t="s">
        <v>50</v>
      </c>
      <c r="O243" s="93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6" t="s">
        <v>161</v>
      </c>
      <c r="AT243" s="246" t="s">
        <v>246</v>
      </c>
      <c r="AU243" s="246" t="s">
        <v>95</v>
      </c>
      <c r="AY243" s="18" t="s">
        <v>244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8" t="s">
        <v>92</v>
      </c>
      <c r="BK243" s="247">
        <f>ROUND(I243*H243,2)</f>
        <v>0</v>
      </c>
      <c r="BL243" s="18" t="s">
        <v>161</v>
      </c>
      <c r="BM243" s="246" t="s">
        <v>459</v>
      </c>
    </row>
    <row r="244" spans="1:51" s="13" customFormat="1" ht="12">
      <c r="A244" s="13"/>
      <c r="B244" s="248"/>
      <c r="C244" s="249"/>
      <c r="D244" s="250" t="s">
        <v>251</v>
      </c>
      <c r="E244" s="251" t="s">
        <v>1</v>
      </c>
      <c r="F244" s="252" t="s">
        <v>142</v>
      </c>
      <c r="G244" s="249"/>
      <c r="H244" s="253">
        <v>341.63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251</v>
      </c>
      <c r="AU244" s="259" t="s">
        <v>95</v>
      </c>
      <c r="AV244" s="13" t="s">
        <v>95</v>
      </c>
      <c r="AW244" s="13" t="s">
        <v>42</v>
      </c>
      <c r="AX244" s="13" t="s">
        <v>92</v>
      </c>
      <c r="AY244" s="259" t="s">
        <v>244</v>
      </c>
    </row>
    <row r="245" spans="1:65" s="2" customFormat="1" ht="24.15" customHeight="1">
      <c r="A245" s="40"/>
      <c r="B245" s="41"/>
      <c r="C245" s="292" t="s">
        <v>460</v>
      </c>
      <c r="D245" s="292" t="s">
        <v>375</v>
      </c>
      <c r="E245" s="293" t="s">
        <v>461</v>
      </c>
      <c r="F245" s="294" t="s">
        <v>462</v>
      </c>
      <c r="G245" s="295" t="s">
        <v>275</v>
      </c>
      <c r="H245" s="296">
        <v>341.63</v>
      </c>
      <c r="I245" s="297"/>
      <c r="J245" s="298">
        <f>ROUND(I245*H245,2)</f>
        <v>0</v>
      </c>
      <c r="K245" s="299"/>
      <c r="L245" s="300"/>
      <c r="M245" s="301" t="s">
        <v>1</v>
      </c>
      <c r="N245" s="302" t="s">
        <v>50</v>
      </c>
      <c r="O245" s="93"/>
      <c r="P245" s="244">
        <f>O245*H245</f>
        <v>0</v>
      </c>
      <c r="Q245" s="244">
        <v>0.0145</v>
      </c>
      <c r="R245" s="244">
        <f>Q245*H245</f>
        <v>4.953635</v>
      </c>
      <c r="S245" s="244">
        <v>0</v>
      </c>
      <c r="T245" s="24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6" t="s">
        <v>295</v>
      </c>
      <c r="AT245" s="246" t="s">
        <v>375</v>
      </c>
      <c r="AU245" s="246" t="s">
        <v>95</v>
      </c>
      <c r="AY245" s="18" t="s">
        <v>244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8" t="s">
        <v>92</v>
      </c>
      <c r="BK245" s="247">
        <f>ROUND(I245*H245,2)</f>
        <v>0</v>
      </c>
      <c r="BL245" s="18" t="s">
        <v>161</v>
      </c>
      <c r="BM245" s="246" t="s">
        <v>463</v>
      </c>
    </row>
    <row r="246" spans="1:51" s="13" customFormat="1" ht="12">
      <c r="A246" s="13"/>
      <c r="B246" s="248"/>
      <c r="C246" s="249"/>
      <c r="D246" s="250" t="s">
        <v>251</v>
      </c>
      <c r="E246" s="251" t="s">
        <v>1</v>
      </c>
      <c r="F246" s="252" t="s">
        <v>142</v>
      </c>
      <c r="G246" s="249"/>
      <c r="H246" s="253">
        <v>341.63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9" t="s">
        <v>251</v>
      </c>
      <c r="AU246" s="259" t="s">
        <v>95</v>
      </c>
      <c r="AV246" s="13" t="s">
        <v>95</v>
      </c>
      <c r="AW246" s="13" t="s">
        <v>42</v>
      </c>
      <c r="AX246" s="13" t="s">
        <v>92</v>
      </c>
      <c r="AY246" s="259" t="s">
        <v>244</v>
      </c>
    </row>
    <row r="247" spans="1:65" s="2" customFormat="1" ht="24.15" customHeight="1">
      <c r="A247" s="40"/>
      <c r="B247" s="41"/>
      <c r="C247" s="292" t="s">
        <v>464</v>
      </c>
      <c r="D247" s="292" t="s">
        <v>375</v>
      </c>
      <c r="E247" s="293" t="s">
        <v>465</v>
      </c>
      <c r="F247" s="294" t="s">
        <v>466</v>
      </c>
      <c r="G247" s="295" t="s">
        <v>467</v>
      </c>
      <c r="H247" s="296">
        <v>57</v>
      </c>
      <c r="I247" s="297"/>
      <c r="J247" s="298">
        <f>ROUND(I247*H247,2)</f>
        <v>0</v>
      </c>
      <c r="K247" s="299"/>
      <c r="L247" s="300"/>
      <c r="M247" s="301" t="s">
        <v>1</v>
      </c>
      <c r="N247" s="302" t="s">
        <v>50</v>
      </c>
      <c r="O247" s="93"/>
      <c r="P247" s="244">
        <f>O247*H247</f>
        <v>0</v>
      </c>
      <c r="Q247" s="244">
        <v>0.0001</v>
      </c>
      <c r="R247" s="244">
        <f>Q247*H247</f>
        <v>0.0057</v>
      </c>
      <c r="S247" s="244">
        <v>0</v>
      </c>
      <c r="T247" s="24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6" t="s">
        <v>295</v>
      </c>
      <c r="AT247" s="246" t="s">
        <v>375</v>
      </c>
      <c r="AU247" s="246" t="s">
        <v>95</v>
      </c>
      <c r="AY247" s="18" t="s">
        <v>244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8" t="s">
        <v>92</v>
      </c>
      <c r="BK247" s="247">
        <f>ROUND(I247*H247,2)</f>
        <v>0</v>
      </c>
      <c r="BL247" s="18" t="s">
        <v>161</v>
      </c>
      <c r="BM247" s="246" t="s">
        <v>468</v>
      </c>
    </row>
    <row r="248" spans="1:51" s="13" customFormat="1" ht="12">
      <c r="A248" s="13"/>
      <c r="B248" s="248"/>
      <c r="C248" s="249"/>
      <c r="D248" s="250" t="s">
        <v>251</v>
      </c>
      <c r="E248" s="251" t="s">
        <v>1</v>
      </c>
      <c r="F248" s="252" t="s">
        <v>469</v>
      </c>
      <c r="G248" s="249"/>
      <c r="H248" s="253">
        <v>57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251</v>
      </c>
      <c r="AU248" s="259" t="s">
        <v>95</v>
      </c>
      <c r="AV248" s="13" t="s">
        <v>95</v>
      </c>
      <c r="AW248" s="13" t="s">
        <v>42</v>
      </c>
      <c r="AX248" s="13" t="s">
        <v>92</v>
      </c>
      <c r="AY248" s="259" t="s">
        <v>244</v>
      </c>
    </row>
    <row r="249" spans="1:65" s="2" customFormat="1" ht="24.15" customHeight="1">
      <c r="A249" s="40"/>
      <c r="B249" s="41"/>
      <c r="C249" s="234" t="s">
        <v>470</v>
      </c>
      <c r="D249" s="234" t="s">
        <v>246</v>
      </c>
      <c r="E249" s="235" t="s">
        <v>471</v>
      </c>
      <c r="F249" s="236" t="s">
        <v>472</v>
      </c>
      <c r="G249" s="237" t="s">
        <v>275</v>
      </c>
      <c r="H249" s="238">
        <v>2.6</v>
      </c>
      <c r="I249" s="239"/>
      <c r="J249" s="240">
        <f>ROUND(I249*H249,2)</f>
        <v>0</v>
      </c>
      <c r="K249" s="241"/>
      <c r="L249" s="46"/>
      <c r="M249" s="242" t="s">
        <v>1</v>
      </c>
      <c r="N249" s="243" t="s">
        <v>50</v>
      </c>
      <c r="O249" s="93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6" t="s">
        <v>161</v>
      </c>
      <c r="AT249" s="246" t="s">
        <v>246</v>
      </c>
      <c r="AU249" s="246" t="s">
        <v>95</v>
      </c>
      <c r="AY249" s="18" t="s">
        <v>244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8" t="s">
        <v>92</v>
      </c>
      <c r="BK249" s="247">
        <f>ROUND(I249*H249,2)</f>
        <v>0</v>
      </c>
      <c r="BL249" s="18" t="s">
        <v>161</v>
      </c>
      <c r="BM249" s="246" t="s">
        <v>473</v>
      </c>
    </row>
    <row r="250" spans="1:51" s="13" customFormat="1" ht="12">
      <c r="A250" s="13"/>
      <c r="B250" s="248"/>
      <c r="C250" s="249"/>
      <c r="D250" s="250" t="s">
        <v>251</v>
      </c>
      <c r="E250" s="251" t="s">
        <v>1</v>
      </c>
      <c r="F250" s="252" t="s">
        <v>199</v>
      </c>
      <c r="G250" s="249"/>
      <c r="H250" s="253">
        <v>2.6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251</v>
      </c>
      <c r="AU250" s="259" t="s">
        <v>95</v>
      </c>
      <c r="AV250" s="13" t="s">
        <v>95</v>
      </c>
      <c r="AW250" s="13" t="s">
        <v>42</v>
      </c>
      <c r="AX250" s="13" t="s">
        <v>92</v>
      </c>
      <c r="AY250" s="259" t="s">
        <v>244</v>
      </c>
    </row>
    <row r="251" spans="1:65" s="2" customFormat="1" ht="24.15" customHeight="1">
      <c r="A251" s="40"/>
      <c r="B251" s="41"/>
      <c r="C251" s="292" t="s">
        <v>474</v>
      </c>
      <c r="D251" s="292" t="s">
        <v>375</v>
      </c>
      <c r="E251" s="293" t="s">
        <v>475</v>
      </c>
      <c r="F251" s="294" t="s">
        <v>476</v>
      </c>
      <c r="G251" s="295" t="s">
        <v>275</v>
      </c>
      <c r="H251" s="296">
        <v>2.6</v>
      </c>
      <c r="I251" s="297"/>
      <c r="J251" s="298">
        <f>ROUND(I251*H251,2)</f>
        <v>0</v>
      </c>
      <c r="K251" s="299"/>
      <c r="L251" s="300"/>
      <c r="M251" s="301" t="s">
        <v>1</v>
      </c>
      <c r="N251" s="302" t="s">
        <v>50</v>
      </c>
      <c r="O251" s="93"/>
      <c r="P251" s="244">
        <f>O251*H251</f>
        <v>0</v>
      </c>
      <c r="Q251" s="244">
        <v>0.0181</v>
      </c>
      <c r="R251" s="244">
        <f>Q251*H251</f>
        <v>0.047060000000000005</v>
      </c>
      <c r="S251" s="244">
        <v>0</v>
      </c>
      <c r="T251" s="24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6" t="s">
        <v>295</v>
      </c>
      <c r="AT251" s="246" t="s">
        <v>375</v>
      </c>
      <c r="AU251" s="246" t="s">
        <v>95</v>
      </c>
      <c r="AY251" s="18" t="s">
        <v>244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8" t="s">
        <v>92</v>
      </c>
      <c r="BK251" s="247">
        <f>ROUND(I251*H251,2)</f>
        <v>0</v>
      </c>
      <c r="BL251" s="18" t="s">
        <v>161</v>
      </c>
      <c r="BM251" s="246" t="s">
        <v>477</v>
      </c>
    </row>
    <row r="252" spans="1:51" s="13" customFormat="1" ht="12">
      <c r="A252" s="13"/>
      <c r="B252" s="248"/>
      <c r="C252" s="249"/>
      <c r="D252" s="250" t="s">
        <v>251</v>
      </c>
      <c r="E252" s="251" t="s">
        <v>1</v>
      </c>
      <c r="F252" s="252" t="s">
        <v>199</v>
      </c>
      <c r="G252" s="249"/>
      <c r="H252" s="253">
        <v>2.6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251</v>
      </c>
      <c r="AU252" s="259" t="s">
        <v>95</v>
      </c>
      <c r="AV252" s="13" t="s">
        <v>95</v>
      </c>
      <c r="AW252" s="13" t="s">
        <v>42</v>
      </c>
      <c r="AX252" s="13" t="s">
        <v>92</v>
      </c>
      <c r="AY252" s="259" t="s">
        <v>244</v>
      </c>
    </row>
    <row r="253" spans="1:65" s="2" customFormat="1" ht="24.15" customHeight="1">
      <c r="A253" s="40"/>
      <c r="B253" s="41"/>
      <c r="C253" s="292" t="s">
        <v>478</v>
      </c>
      <c r="D253" s="292" t="s">
        <v>375</v>
      </c>
      <c r="E253" s="293" t="s">
        <v>479</v>
      </c>
      <c r="F253" s="294" t="s">
        <v>480</v>
      </c>
      <c r="G253" s="295" t="s">
        <v>467</v>
      </c>
      <c r="H253" s="296">
        <v>1</v>
      </c>
      <c r="I253" s="297"/>
      <c r="J253" s="298">
        <f>ROUND(I253*H253,2)</f>
        <v>0</v>
      </c>
      <c r="K253" s="299"/>
      <c r="L253" s="300"/>
      <c r="M253" s="301" t="s">
        <v>1</v>
      </c>
      <c r="N253" s="302" t="s">
        <v>50</v>
      </c>
      <c r="O253" s="93"/>
      <c r="P253" s="244">
        <f>O253*H253</f>
        <v>0</v>
      </c>
      <c r="Q253" s="244">
        <v>0.0002</v>
      </c>
      <c r="R253" s="244">
        <f>Q253*H253</f>
        <v>0.0002</v>
      </c>
      <c r="S253" s="244">
        <v>0</v>
      </c>
      <c r="T253" s="24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6" t="s">
        <v>295</v>
      </c>
      <c r="AT253" s="246" t="s">
        <v>375</v>
      </c>
      <c r="AU253" s="246" t="s">
        <v>95</v>
      </c>
      <c r="AY253" s="18" t="s">
        <v>244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8" t="s">
        <v>92</v>
      </c>
      <c r="BK253" s="247">
        <f>ROUND(I253*H253,2)</f>
        <v>0</v>
      </c>
      <c r="BL253" s="18" t="s">
        <v>161</v>
      </c>
      <c r="BM253" s="246" t="s">
        <v>481</v>
      </c>
    </row>
    <row r="254" spans="1:51" s="13" customFormat="1" ht="12">
      <c r="A254" s="13"/>
      <c r="B254" s="248"/>
      <c r="C254" s="249"/>
      <c r="D254" s="250" t="s">
        <v>251</v>
      </c>
      <c r="E254" s="251" t="s">
        <v>1</v>
      </c>
      <c r="F254" s="252" t="s">
        <v>482</v>
      </c>
      <c r="G254" s="249"/>
      <c r="H254" s="253">
        <v>1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251</v>
      </c>
      <c r="AU254" s="259" t="s">
        <v>95</v>
      </c>
      <c r="AV254" s="13" t="s">
        <v>95</v>
      </c>
      <c r="AW254" s="13" t="s">
        <v>42</v>
      </c>
      <c r="AX254" s="13" t="s">
        <v>92</v>
      </c>
      <c r="AY254" s="259" t="s">
        <v>244</v>
      </c>
    </row>
    <row r="255" spans="1:65" s="2" customFormat="1" ht="24.15" customHeight="1">
      <c r="A255" s="40"/>
      <c r="B255" s="41"/>
      <c r="C255" s="234" t="s">
        <v>483</v>
      </c>
      <c r="D255" s="234" t="s">
        <v>246</v>
      </c>
      <c r="E255" s="235" t="s">
        <v>484</v>
      </c>
      <c r="F255" s="236" t="s">
        <v>485</v>
      </c>
      <c r="G255" s="237" t="s">
        <v>467</v>
      </c>
      <c r="H255" s="238">
        <v>9</v>
      </c>
      <c r="I255" s="239"/>
      <c r="J255" s="240">
        <f>ROUND(I255*H255,2)</f>
        <v>0</v>
      </c>
      <c r="K255" s="241"/>
      <c r="L255" s="46"/>
      <c r="M255" s="242" t="s">
        <v>1</v>
      </c>
      <c r="N255" s="243" t="s">
        <v>50</v>
      </c>
      <c r="O255" s="93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6" t="s">
        <v>161</v>
      </c>
      <c r="AT255" s="246" t="s">
        <v>246</v>
      </c>
      <c r="AU255" s="246" t="s">
        <v>95</v>
      </c>
      <c r="AY255" s="18" t="s">
        <v>244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8" t="s">
        <v>92</v>
      </c>
      <c r="BK255" s="247">
        <f>ROUND(I255*H255,2)</f>
        <v>0</v>
      </c>
      <c r="BL255" s="18" t="s">
        <v>161</v>
      </c>
      <c r="BM255" s="246" t="s">
        <v>486</v>
      </c>
    </row>
    <row r="256" spans="1:65" s="2" customFormat="1" ht="24.15" customHeight="1">
      <c r="A256" s="40"/>
      <c r="B256" s="41"/>
      <c r="C256" s="292" t="s">
        <v>487</v>
      </c>
      <c r="D256" s="292" t="s">
        <v>375</v>
      </c>
      <c r="E256" s="293" t="s">
        <v>488</v>
      </c>
      <c r="F256" s="294" t="s">
        <v>489</v>
      </c>
      <c r="G256" s="295" t="s">
        <v>467</v>
      </c>
      <c r="H256" s="296">
        <v>3</v>
      </c>
      <c r="I256" s="297"/>
      <c r="J256" s="298">
        <f>ROUND(I256*H256,2)</f>
        <v>0</v>
      </c>
      <c r="K256" s="299"/>
      <c r="L256" s="300"/>
      <c r="M256" s="301" t="s">
        <v>1</v>
      </c>
      <c r="N256" s="302" t="s">
        <v>50</v>
      </c>
      <c r="O256" s="93"/>
      <c r="P256" s="244">
        <f>O256*H256</f>
        <v>0</v>
      </c>
      <c r="Q256" s="244">
        <v>0.0065</v>
      </c>
      <c r="R256" s="244">
        <f>Q256*H256</f>
        <v>0.0195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295</v>
      </c>
      <c r="AT256" s="246" t="s">
        <v>375</v>
      </c>
      <c r="AU256" s="246" t="s">
        <v>95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490</v>
      </c>
    </row>
    <row r="257" spans="1:65" s="2" customFormat="1" ht="24.15" customHeight="1">
      <c r="A257" s="40"/>
      <c r="B257" s="41"/>
      <c r="C257" s="292" t="s">
        <v>491</v>
      </c>
      <c r="D257" s="292" t="s">
        <v>375</v>
      </c>
      <c r="E257" s="293" t="s">
        <v>492</v>
      </c>
      <c r="F257" s="294" t="s">
        <v>493</v>
      </c>
      <c r="G257" s="295" t="s">
        <v>467</v>
      </c>
      <c r="H257" s="296">
        <v>1</v>
      </c>
      <c r="I257" s="297"/>
      <c r="J257" s="298">
        <f>ROUND(I257*H257,2)</f>
        <v>0</v>
      </c>
      <c r="K257" s="299"/>
      <c r="L257" s="300"/>
      <c r="M257" s="301" t="s">
        <v>1</v>
      </c>
      <c r="N257" s="302" t="s">
        <v>50</v>
      </c>
      <c r="O257" s="93"/>
      <c r="P257" s="244">
        <f>O257*H257</f>
        <v>0</v>
      </c>
      <c r="Q257" s="244">
        <v>0.0068</v>
      </c>
      <c r="R257" s="244">
        <f>Q257*H257</f>
        <v>0.0068</v>
      </c>
      <c r="S257" s="244">
        <v>0</v>
      </c>
      <c r="T257" s="24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6" t="s">
        <v>295</v>
      </c>
      <c r="AT257" s="246" t="s">
        <v>375</v>
      </c>
      <c r="AU257" s="246" t="s">
        <v>95</v>
      </c>
      <c r="AY257" s="18" t="s">
        <v>244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8" t="s">
        <v>92</v>
      </c>
      <c r="BK257" s="247">
        <f>ROUND(I257*H257,2)</f>
        <v>0</v>
      </c>
      <c r="BL257" s="18" t="s">
        <v>161</v>
      </c>
      <c r="BM257" s="246" t="s">
        <v>494</v>
      </c>
    </row>
    <row r="258" spans="1:65" s="2" customFormat="1" ht="24.15" customHeight="1">
      <c r="A258" s="40"/>
      <c r="B258" s="41"/>
      <c r="C258" s="292" t="s">
        <v>495</v>
      </c>
      <c r="D258" s="292" t="s">
        <v>375</v>
      </c>
      <c r="E258" s="293" t="s">
        <v>496</v>
      </c>
      <c r="F258" s="294" t="s">
        <v>497</v>
      </c>
      <c r="G258" s="295" t="s">
        <v>467</v>
      </c>
      <c r="H258" s="296">
        <v>1</v>
      </c>
      <c r="I258" s="297"/>
      <c r="J258" s="298">
        <f>ROUND(I258*H258,2)</f>
        <v>0</v>
      </c>
      <c r="K258" s="299"/>
      <c r="L258" s="300"/>
      <c r="M258" s="301" t="s">
        <v>1</v>
      </c>
      <c r="N258" s="302" t="s">
        <v>50</v>
      </c>
      <c r="O258" s="93"/>
      <c r="P258" s="244">
        <f>O258*H258</f>
        <v>0</v>
      </c>
      <c r="Q258" s="244">
        <v>0.0087</v>
      </c>
      <c r="R258" s="244">
        <f>Q258*H258</f>
        <v>0.0087</v>
      </c>
      <c r="S258" s="244">
        <v>0</v>
      </c>
      <c r="T258" s="24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295</v>
      </c>
      <c r="AT258" s="246" t="s">
        <v>375</v>
      </c>
      <c r="AU258" s="246" t="s">
        <v>95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498</v>
      </c>
    </row>
    <row r="259" spans="1:65" s="2" customFormat="1" ht="24.15" customHeight="1">
      <c r="A259" s="40"/>
      <c r="B259" s="41"/>
      <c r="C259" s="292" t="s">
        <v>499</v>
      </c>
      <c r="D259" s="292" t="s">
        <v>375</v>
      </c>
      <c r="E259" s="293" t="s">
        <v>500</v>
      </c>
      <c r="F259" s="294" t="s">
        <v>501</v>
      </c>
      <c r="G259" s="295" t="s">
        <v>467</v>
      </c>
      <c r="H259" s="296">
        <v>2</v>
      </c>
      <c r="I259" s="297"/>
      <c r="J259" s="298">
        <f>ROUND(I259*H259,2)</f>
        <v>0</v>
      </c>
      <c r="K259" s="299"/>
      <c r="L259" s="300"/>
      <c r="M259" s="301" t="s">
        <v>1</v>
      </c>
      <c r="N259" s="302" t="s">
        <v>50</v>
      </c>
      <c r="O259" s="93"/>
      <c r="P259" s="244">
        <f>O259*H259</f>
        <v>0</v>
      </c>
      <c r="Q259" s="244">
        <v>0.0072</v>
      </c>
      <c r="R259" s="244">
        <f>Q259*H259</f>
        <v>0.0144</v>
      </c>
      <c r="S259" s="244">
        <v>0</v>
      </c>
      <c r="T259" s="24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6" t="s">
        <v>295</v>
      </c>
      <c r="AT259" s="246" t="s">
        <v>375</v>
      </c>
      <c r="AU259" s="246" t="s">
        <v>95</v>
      </c>
      <c r="AY259" s="18" t="s">
        <v>244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8" t="s">
        <v>92</v>
      </c>
      <c r="BK259" s="247">
        <f>ROUND(I259*H259,2)</f>
        <v>0</v>
      </c>
      <c r="BL259" s="18" t="s">
        <v>161</v>
      </c>
      <c r="BM259" s="246" t="s">
        <v>502</v>
      </c>
    </row>
    <row r="260" spans="1:65" s="2" customFormat="1" ht="24.15" customHeight="1">
      <c r="A260" s="40"/>
      <c r="B260" s="41"/>
      <c r="C260" s="292" t="s">
        <v>503</v>
      </c>
      <c r="D260" s="292" t="s">
        <v>375</v>
      </c>
      <c r="E260" s="293" t="s">
        <v>504</v>
      </c>
      <c r="F260" s="294" t="s">
        <v>505</v>
      </c>
      <c r="G260" s="295" t="s">
        <v>467</v>
      </c>
      <c r="H260" s="296">
        <v>2</v>
      </c>
      <c r="I260" s="297"/>
      <c r="J260" s="298">
        <f>ROUND(I260*H260,2)</f>
        <v>0</v>
      </c>
      <c r="K260" s="299"/>
      <c r="L260" s="300"/>
      <c r="M260" s="301" t="s">
        <v>1</v>
      </c>
      <c r="N260" s="302" t="s">
        <v>50</v>
      </c>
      <c r="O260" s="93"/>
      <c r="P260" s="244">
        <f>O260*H260</f>
        <v>0</v>
      </c>
      <c r="Q260" s="244">
        <v>0.0078</v>
      </c>
      <c r="R260" s="244">
        <f>Q260*H260</f>
        <v>0.0156</v>
      </c>
      <c r="S260" s="244">
        <v>0</v>
      </c>
      <c r="T260" s="24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6" t="s">
        <v>295</v>
      </c>
      <c r="AT260" s="246" t="s">
        <v>375</v>
      </c>
      <c r="AU260" s="246" t="s">
        <v>95</v>
      </c>
      <c r="AY260" s="18" t="s">
        <v>244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8" t="s">
        <v>92</v>
      </c>
      <c r="BK260" s="247">
        <f>ROUND(I260*H260,2)</f>
        <v>0</v>
      </c>
      <c r="BL260" s="18" t="s">
        <v>161</v>
      </c>
      <c r="BM260" s="246" t="s">
        <v>506</v>
      </c>
    </row>
    <row r="261" spans="1:65" s="2" customFormat="1" ht="24.15" customHeight="1">
      <c r="A261" s="40"/>
      <c r="B261" s="41"/>
      <c r="C261" s="234" t="s">
        <v>507</v>
      </c>
      <c r="D261" s="234" t="s">
        <v>246</v>
      </c>
      <c r="E261" s="235" t="s">
        <v>508</v>
      </c>
      <c r="F261" s="236" t="s">
        <v>509</v>
      </c>
      <c r="G261" s="237" t="s">
        <v>467</v>
      </c>
      <c r="H261" s="238">
        <v>9</v>
      </c>
      <c r="I261" s="239"/>
      <c r="J261" s="240">
        <f>ROUND(I261*H261,2)</f>
        <v>0</v>
      </c>
      <c r="K261" s="241"/>
      <c r="L261" s="46"/>
      <c r="M261" s="242" t="s">
        <v>1</v>
      </c>
      <c r="N261" s="243" t="s">
        <v>50</v>
      </c>
      <c r="O261" s="93"/>
      <c r="P261" s="244">
        <f>O261*H261</f>
        <v>0</v>
      </c>
      <c r="Q261" s="244">
        <v>0.00167</v>
      </c>
      <c r="R261" s="244">
        <f>Q261*H261</f>
        <v>0.01503</v>
      </c>
      <c r="S261" s="244">
        <v>0</v>
      </c>
      <c r="T261" s="24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6" t="s">
        <v>161</v>
      </c>
      <c r="AT261" s="246" t="s">
        <v>246</v>
      </c>
      <c r="AU261" s="246" t="s">
        <v>95</v>
      </c>
      <c r="AY261" s="18" t="s">
        <v>244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8" t="s">
        <v>92</v>
      </c>
      <c r="BK261" s="247">
        <f>ROUND(I261*H261,2)</f>
        <v>0</v>
      </c>
      <c r="BL261" s="18" t="s">
        <v>161</v>
      </c>
      <c r="BM261" s="246" t="s">
        <v>510</v>
      </c>
    </row>
    <row r="262" spans="1:65" s="2" customFormat="1" ht="16.5" customHeight="1">
      <c r="A262" s="40"/>
      <c r="B262" s="41"/>
      <c r="C262" s="292" t="s">
        <v>511</v>
      </c>
      <c r="D262" s="292" t="s">
        <v>375</v>
      </c>
      <c r="E262" s="293" t="s">
        <v>512</v>
      </c>
      <c r="F262" s="294" t="s">
        <v>513</v>
      </c>
      <c r="G262" s="295" t="s">
        <v>514</v>
      </c>
      <c r="H262" s="296">
        <v>2</v>
      </c>
      <c r="I262" s="297"/>
      <c r="J262" s="298">
        <f>ROUND(I262*H262,2)</f>
        <v>0</v>
      </c>
      <c r="K262" s="299"/>
      <c r="L262" s="300"/>
      <c r="M262" s="301" t="s">
        <v>1</v>
      </c>
      <c r="N262" s="302" t="s">
        <v>50</v>
      </c>
      <c r="O262" s="93"/>
      <c r="P262" s="244">
        <f>O262*H262</f>
        <v>0</v>
      </c>
      <c r="Q262" s="244">
        <v>0.0163</v>
      </c>
      <c r="R262" s="244">
        <f>Q262*H262</f>
        <v>0.0326</v>
      </c>
      <c r="S262" s="244">
        <v>0</v>
      </c>
      <c r="T262" s="24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6" t="s">
        <v>295</v>
      </c>
      <c r="AT262" s="246" t="s">
        <v>375</v>
      </c>
      <c r="AU262" s="246" t="s">
        <v>95</v>
      </c>
      <c r="AY262" s="18" t="s">
        <v>244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8" t="s">
        <v>92</v>
      </c>
      <c r="BK262" s="247">
        <f>ROUND(I262*H262,2)</f>
        <v>0</v>
      </c>
      <c r="BL262" s="18" t="s">
        <v>161</v>
      </c>
      <c r="BM262" s="246" t="s">
        <v>515</v>
      </c>
    </row>
    <row r="263" spans="1:65" s="2" customFormat="1" ht="24.15" customHeight="1">
      <c r="A263" s="40"/>
      <c r="B263" s="41"/>
      <c r="C263" s="292" t="s">
        <v>516</v>
      </c>
      <c r="D263" s="292" t="s">
        <v>375</v>
      </c>
      <c r="E263" s="293" t="s">
        <v>517</v>
      </c>
      <c r="F263" s="294" t="s">
        <v>518</v>
      </c>
      <c r="G263" s="295" t="s">
        <v>467</v>
      </c>
      <c r="H263" s="296">
        <v>4</v>
      </c>
      <c r="I263" s="297"/>
      <c r="J263" s="298">
        <f>ROUND(I263*H263,2)</f>
        <v>0</v>
      </c>
      <c r="K263" s="299"/>
      <c r="L263" s="300"/>
      <c r="M263" s="301" t="s">
        <v>1</v>
      </c>
      <c r="N263" s="302" t="s">
        <v>50</v>
      </c>
      <c r="O263" s="93"/>
      <c r="P263" s="244">
        <f>O263*H263</f>
        <v>0</v>
      </c>
      <c r="Q263" s="244">
        <v>0.0077</v>
      </c>
      <c r="R263" s="244">
        <f>Q263*H263</f>
        <v>0.0308</v>
      </c>
      <c r="S263" s="244">
        <v>0</v>
      </c>
      <c r="T263" s="24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6" t="s">
        <v>295</v>
      </c>
      <c r="AT263" s="246" t="s">
        <v>375</v>
      </c>
      <c r="AU263" s="246" t="s">
        <v>95</v>
      </c>
      <c r="AY263" s="18" t="s">
        <v>244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8" t="s">
        <v>92</v>
      </c>
      <c r="BK263" s="247">
        <f>ROUND(I263*H263,2)</f>
        <v>0</v>
      </c>
      <c r="BL263" s="18" t="s">
        <v>161</v>
      </c>
      <c r="BM263" s="246" t="s">
        <v>519</v>
      </c>
    </row>
    <row r="264" spans="1:65" s="2" customFormat="1" ht="33" customHeight="1">
      <c r="A264" s="40"/>
      <c r="B264" s="41"/>
      <c r="C264" s="292" t="s">
        <v>520</v>
      </c>
      <c r="D264" s="292" t="s">
        <v>375</v>
      </c>
      <c r="E264" s="293" t="s">
        <v>521</v>
      </c>
      <c r="F264" s="294" t="s">
        <v>522</v>
      </c>
      <c r="G264" s="295" t="s">
        <v>467</v>
      </c>
      <c r="H264" s="296">
        <v>1</v>
      </c>
      <c r="I264" s="297"/>
      <c r="J264" s="298">
        <f>ROUND(I264*H264,2)</f>
        <v>0</v>
      </c>
      <c r="K264" s="299"/>
      <c r="L264" s="300"/>
      <c r="M264" s="301" t="s">
        <v>1</v>
      </c>
      <c r="N264" s="302" t="s">
        <v>50</v>
      </c>
      <c r="O264" s="93"/>
      <c r="P264" s="244">
        <f>O264*H264</f>
        <v>0</v>
      </c>
      <c r="Q264" s="244">
        <v>0.0069</v>
      </c>
      <c r="R264" s="244">
        <f>Q264*H264</f>
        <v>0.0069</v>
      </c>
      <c r="S264" s="244">
        <v>0</v>
      </c>
      <c r="T264" s="24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6" t="s">
        <v>295</v>
      </c>
      <c r="AT264" s="246" t="s">
        <v>375</v>
      </c>
      <c r="AU264" s="246" t="s">
        <v>95</v>
      </c>
      <c r="AY264" s="18" t="s">
        <v>244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8" t="s">
        <v>92</v>
      </c>
      <c r="BK264" s="247">
        <f>ROUND(I264*H264,2)</f>
        <v>0</v>
      </c>
      <c r="BL264" s="18" t="s">
        <v>161</v>
      </c>
      <c r="BM264" s="246" t="s">
        <v>523</v>
      </c>
    </row>
    <row r="265" spans="1:65" s="2" customFormat="1" ht="24.15" customHeight="1">
      <c r="A265" s="40"/>
      <c r="B265" s="41"/>
      <c r="C265" s="292" t="s">
        <v>524</v>
      </c>
      <c r="D265" s="292" t="s">
        <v>375</v>
      </c>
      <c r="E265" s="293" t="s">
        <v>525</v>
      </c>
      <c r="F265" s="294" t="s">
        <v>526</v>
      </c>
      <c r="G265" s="295" t="s">
        <v>467</v>
      </c>
      <c r="H265" s="296">
        <v>2</v>
      </c>
      <c r="I265" s="297"/>
      <c r="J265" s="298">
        <f>ROUND(I265*H265,2)</f>
        <v>0</v>
      </c>
      <c r="K265" s="299"/>
      <c r="L265" s="300"/>
      <c r="M265" s="301" t="s">
        <v>1</v>
      </c>
      <c r="N265" s="302" t="s">
        <v>50</v>
      </c>
      <c r="O265" s="93"/>
      <c r="P265" s="244">
        <f>O265*H265</f>
        <v>0</v>
      </c>
      <c r="Q265" s="244">
        <v>0.0111</v>
      </c>
      <c r="R265" s="244">
        <f>Q265*H265</f>
        <v>0.0222</v>
      </c>
      <c r="S265" s="244">
        <v>0</v>
      </c>
      <c r="T265" s="24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6" t="s">
        <v>295</v>
      </c>
      <c r="AT265" s="246" t="s">
        <v>375</v>
      </c>
      <c r="AU265" s="246" t="s">
        <v>95</v>
      </c>
      <c r="AY265" s="18" t="s">
        <v>244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8" t="s">
        <v>92</v>
      </c>
      <c r="BK265" s="247">
        <f>ROUND(I265*H265,2)</f>
        <v>0</v>
      </c>
      <c r="BL265" s="18" t="s">
        <v>161</v>
      </c>
      <c r="BM265" s="246" t="s">
        <v>527</v>
      </c>
    </row>
    <row r="266" spans="1:65" s="2" customFormat="1" ht="24.15" customHeight="1">
      <c r="A266" s="40"/>
      <c r="B266" s="41"/>
      <c r="C266" s="234" t="s">
        <v>528</v>
      </c>
      <c r="D266" s="234" t="s">
        <v>246</v>
      </c>
      <c r="E266" s="235" t="s">
        <v>529</v>
      </c>
      <c r="F266" s="236" t="s">
        <v>530</v>
      </c>
      <c r="G266" s="237" t="s">
        <v>467</v>
      </c>
      <c r="H266" s="238">
        <v>2</v>
      </c>
      <c r="I266" s="239"/>
      <c r="J266" s="240">
        <f>ROUND(I266*H266,2)</f>
        <v>0</v>
      </c>
      <c r="K266" s="241"/>
      <c r="L266" s="46"/>
      <c r="M266" s="242" t="s">
        <v>1</v>
      </c>
      <c r="N266" s="243" t="s">
        <v>50</v>
      </c>
      <c r="O266" s="93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6" t="s">
        <v>161</v>
      </c>
      <c r="AT266" s="246" t="s">
        <v>246</v>
      </c>
      <c r="AU266" s="246" t="s">
        <v>95</v>
      </c>
      <c r="AY266" s="18" t="s">
        <v>244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8" t="s">
        <v>92</v>
      </c>
      <c r="BK266" s="247">
        <f>ROUND(I266*H266,2)</f>
        <v>0</v>
      </c>
      <c r="BL266" s="18" t="s">
        <v>161</v>
      </c>
      <c r="BM266" s="246" t="s">
        <v>531</v>
      </c>
    </row>
    <row r="267" spans="1:65" s="2" customFormat="1" ht="33" customHeight="1">
      <c r="A267" s="40"/>
      <c r="B267" s="41"/>
      <c r="C267" s="292" t="s">
        <v>532</v>
      </c>
      <c r="D267" s="292" t="s">
        <v>375</v>
      </c>
      <c r="E267" s="293" t="s">
        <v>533</v>
      </c>
      <c r="F267" s="294" t="s">
        <v>534</v>
      </c>
      <c r="G267" s="295" t="s">
        <v>467</v>
      </c>
      <c r="H267" s="296">
        <v>2</v>
      </c>
      <c r="I267" s="297"/>
      <c r="J267" s="298">
        <f>ROUND(I267*H267,2)</f>
        <v>0</v>
      </c>
      <c r="K267" s="299"/>
      <c r="L267" s="300"/>
      <c r="M267" s="301" t="s">
        <v>1</v>
      </c>
      <c r="N267" s="302" t="s">
        <v>50</v>
      </c>
      <c r="O267" s="93"/>
      <c r="P267" s="244">
        <f>O267*H267</f>
        <v>0</v>
      </c>
      <c r="Q267" s="244">
        <v>0.013</v>
      </c>
      <c r="R267" s="244">
        <f>Q267*H267</f>
        <v>0.026</v>
      </c>
      <c r="S267" s="244">
        <v>0</v>
      </c>
      <c r="T267" s="24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6" t="s">
        <v>295</v>
      </c>
      <c r="AT267" s="246" t="s">
        <v>375</v>
      </c>
      <c r="AU267" s="246" t="s">
        <v>95</v>
      </c>
      <c r="AY267" s="18" t="s">
        <v>244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8" t="s">
        <v>92</v>
      </c>
      <c r="BK267" s="247">
        <f>ROUND(I267*H267,2)</f>
        <v>0</v>
      </c>
      <c r="BL267" s="18" t="s">
        <v>161</v>
      </c>
      <c r="BM267" s="246" t="s">
        <v>535</v>
      </c>
    </row>
    <row r="268" spans="1:65" s="2" customFormat="1" ht="24.15" customHeight="1">
      <c r="A268" s="40"/>
      <c r="B268" s="41"/>
      <c r="C268" s="234" t="s">
        <v>536</v>
      </c>
      <c r="D268" s="234" t="s">
        <v>246</v>
      </c>
      <c r="E268" s="235" t="s">
        <v>537</v>
      </c>
      <c r="F268" s="236" t="s">
        <v>538</v>
      </c>
      <c r="G268" s="237" t="s">
        <v>467</v>
      </c>
      <c r="H268" s="238">
        <v>1</v>
      </c>
      <c r="I268" s="239"/>
      <c r="J268" s="240">
        <f>ROUND(I268*H268,2)</f>
        <v>0</v>
      </c>
      <c r="K268" s="241"/>
      <c r="L268" s="46"/>
      <c r="M268" s="242" t="s">
        <v>1</v>
      </c>
      <c r="N268" s="243" t="s">
        <v>50</v>
      </c>
      <c r="O268" s="93"/>
      <c r="P268" s="244">
        <f>O268*H268</f>
        <v>0</v>
      </c>
      <c r="Q268" s="244">
        <v>0.00171</v>
      </c>
      <c r="R268" s="244">
        <f>Q268*H268</f>
        <v>0.00171</v>
      </c>
      <c r="S268" s="244">
        <v>0</v>
      </c>
      <c r="T268" s="24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6" t="s">
        <v>161</v>
      </c>
      <c r="AT268" s="246" t="s">
        <v>246</v>
      </c>
      <c r="AU268" s="246" t="s">
        <v>95</v>
      </c>
      <c r="AY268" s="18" t="s">
        <v>244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8" t="s">
        <v>92</v>
      </c>
      <c r="BK268" s="247">
        <f>ROUND(I268*H268,2)</f>
        <v>0</v>
      </c>
      <c r="BL268" s="18" t="s">
        <v>161</v>
      </c>
      <c r="BM268" s="246" t="s">
        <v>539</v>
      </c>
    </row>
    <row r="269" spans="1:65" s="2" customFormat="1" ht="24.15" customHeight="1">
      <c r="A269" s="40"/>
      <c r="B269" s="41"/>
      <c r="C269" s="292" t="s">
        <v>540</v>
      </c>
      <c r="D269" s="292" t="s">
        <v>375</v>
      </c>
      <c r="E269" s="293" t="s">
        <v>541</v>
      </c>
      <c r="F269" s="294" t="s">
        <v>542</v>
      </c>
      <c r="G269" s="295" t="s">
        <v>467</v>
      </c>
      <c r="H269" s="296">
        <v>1</v>
      </c>
      <c r="I269" s="297"/>
      <c r="J269" s="298">
        <f>ROUND(I269*H269,2)</f>
        <v>0</v>
      </c>
      <c r="K269" s="299"/>
      <c r="L269" s="300"/>
      <c r="M269" s="301" t="s">
        <v>1</v>
      </c>
      <c r="N269" s="302" t="s">
        <v>50</v>
      </c>
      <c r="O269" s="93"/>
      <c r="P269" s="244">
        <f>O269*H269</f>
        <v>0</v>
      </c>
      <c r="Q269" s="244">
        <v>0.0149</v>
      </c>
      <c r="R269" s="244">
        <f>Q269*H269</f>
        <v>0.0149</v>
      </c>
      <c r="S269" s="244">
        <v>0</v>
      </c>
      <c r="T269" s="24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6" t="s">
        <v>295</v>
      </c>
      <c r="AT269" s="246" t="s">
        <v>375</v>
      </c>
      <c r="AU269" s="246" t="s">
        <v>95</v>
      </c>
      <c r="AY269" s="18" t="s">
        <v>244</v>
      </c>
      <c r="BE269" s="247">
        <f>IF(N269="základní",J269,0)</f>
        <v>0</v>
      </c>
      <c r="BF269" s="247">
        <f>IF(N269="snížená",J269,0)</f>
        <v>0</v>
      </c>
      <c r="BG269" s="247">
        <f>IF(N269="zákl. přenesená",J269,0)</f>
        <v>0</v>
      </c>
      <c r="BH269" s="247">
        <f>IF(N269="sníž. přenesená",J269,0)</f>
        <v>0</v>
      </c>
      <c r="BI269" s="247">
        <f>IF(N269="nulová",J269,0)</f>
        <v>0</v>
      </c>
      <c r="BJ269" s="18" t="s">
        <v>92</v>
      </c>
      <c r="BK269" s="247">
        <f>ROUND(I269*H269,2)</f>
        <v>0</v>
      </c>
      <c r="BL269" s="18" t="s">
        <v>161</v>
      </c>
      <c r="BM269" s="246" t="s">
        <v>543</v>
      </c>
    </row>
    <row r="270" spans="1:65" s="2" customFormat="1" ht="24.15" customHeight="1">
      <c r="A270" s="40"/>
      <c r="B270" s="41"/>
      <c r="C270" s="234" t="s">
        <v>544</v>
      </c>
      <c r="D270" s="234" t="s">
        <v>246</v>
      </c>
      <c r="E270" s="235" t="s">
        <v>545</v>
      </c>
      <c r="F270" s="236" t="s">
        <v>546</v>
      </c>
      <c r="G270" s="237" t="s">
        <v>467</v>
      </c>
      <c r="H270" s="238">
        <v>1</v>
      </c>
      <c r="I270" s="239"/>
      <c r="J270" s="240">
        <f>ROUND(I270*H270,2)</f>
        <v>0</v>
      </c>
      <c r="K270" s="241"/>
      <c r="L270" s="46"/>
      <c r="M270" s="242" t="s">
        <v>1</v>
      </c>
      <c r="N270" s="243" t="s">
        <v>50</v>
      </c>
      <c r="O270" s="93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6" t="s">
        <v>161</v>
      </c>
      <c r="AT270" s="246" t="s">
        <v>246</v>
      </c>
      <c r="AU270" s="246" t="s">
        <v>95</v>
      </c>
      <c r="AY270" s="18" t="s">
        <v>244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8" t="s">
        <v>92</v>
      </c>
      <c r="BK270" s="247">
        <f>ROUND(I270*H270,2)</f>
        <v>0</v>
      </c>
      <c r="BL270" s="18" t="s">
        <v>161</v>
      </c>
      <c r="BM270" s="246" t="s">
        <v>547</v>
      </c>
    </row>
    <row r="271" spans="1:65" s="2" customFormat="1" ht="24.15" customHeight="1">
      <c r="A271" s="40"/>
      <c r="B271" s="41"/>
      <c r="C271" s="292" t="s">
        <v>548</v>
      </c>
      <c r="D271" s="292" t="s">
        <v>375</v>
      </c>
      <c r="E271" s="293" t="s">
        <v>549</v>
      </c>
      <c r="F271" s="294" t="s">
        <v>550</v>
      </c>
      <c r="G271" s="295" t="s">
        <v>467</v>
      </c>
      <c r="H271" s="296">
        <v>1</v>
      </c>
      <c r="I271" s="297"/>
      <c r="J271" s="298">
        <f>ROUND(I271*H271,2)</f>
        <v>0</v>
      </c>
      <c r="K271" s="299"/>
      <c r="L271" s="300"/>
      <c r="M271" s="301" t="s">
        <v>1</v>
      </c>
      <c r="N271" s="302" t="s">
        <v>50</v>
      </c>
      <c r="O271" s="93"/>
      <c r="P271" s="244">
        <f>O271*H271</f>
        <v>0</v>
      </c>
      <c r="Q271" s="244">
        <v>0.0096</v>
      </c>
      <c r="R271" s="244">
        <f>Q271*H271</f>
        <v>0.0096</v>
      </c>
      <c r="S271" s="244">
        <v>0</v>
      </c>
      <c r="T271" s="24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6" t="s">
        <v>295</v>
      </c>
      <c r="AT271" s="246" t="s">
        <v>375</v>
      </c>
      <c r="AU271" s="246" t="s">
        <v>95</v>
      </c>
      <c r="AY271" s="18" t="s">
        <v>244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8" t="s">
        <v>92</v>
      </c>
      <c r="BK271" s="247">
        <f>ROUND(I271*H271,2)</f>
        <v>0</v>
      </c>
      <c r="BL271" s="18" t="s">
        <v>161</v>
      </c>
      <c r="BM271" s="246" t="s">
        <v>551</v>
      </c>
    </row>
    <row r="272" spans="1:65" s="2" customFormat="1" ht="24.15" customHeight="1">
      <c r="A272" s="40"/>
      <c r="B272" s="41"/>
      <c r="C272" s="234" t="s">
        <v>552</v>
      </c>
      <c r="D272" s="234" t="s">
        <v>246</v>
      </c>
      <c r="E272" s="235" t="s">
        <v>553</v>
      </c>
      <c r="F272" s="236" t="s">
        <v>554</v>
      </c>
      <c r="G272" s="237" t="s">
        <v>467</v>
      </c>
      <c r="H272" s="238">
        <v>1</v>
      </c>
      <c r="I272" s="239"/>
      <c r="J272" s="240">
        <f>ROUND(I272*H272,2)</f>
        <v>0</v>
      </c>
      <c r="K272" s="241"/>
      <c r="L272" s="46"/>
      <c r="M272" s="242" t="s">
        <v>1</v>
      </c>
      <c r="N272" s="243" t="s">
        <v>50</v>
      </c>
      <c r="O272" s="93"/>
      <c r="P272" s="244">
        <f>O272*H272</f>
        <v>0</v>
      </c>
      <c r="Q272" s="244">
        <v>0.00167</v>
      </c>
      <c r="R272" s="244">
        <f>Q272*H272</f>
        <v>0.00167</v>
      </c>
      <c r="S272" s="244">
        <v>0</v>
      </c>
      <c r="T272" s="24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6" t="s">
        <v>161</v>
      </c>
      <c r="AT272" s="246" t="s">
        <v>246</v>
      </c>
      <c r="AU272" s="246" t="s">
        <v>95</v>
      </c>
      <c r="AY272" s="18" t="s">
        <v>244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8" t="s">
        <v>92</v>
      </c>
      <c r="BK272" s="247">
        <f>ROUND(I272*H272,2)</f>
        <v>0</v>
      </c>
      <c r="BL272" s="18" t="s">
        <v>161</v>
      </c>
      <c r="BM272" s="246" t="s">
        <v>555</v>
      </c>
    </row>
    <row r="273" spans="1:65" s="2" customFormat="1" ht="24.15" customHeight="1">
      <c r="A273" s="40"/>
      <c r="B273" s="41"/>
      <c r="C273" s="292" t="s">
        <v>556</v>
      </c>
      <c r="D273" s="292" t="s">
        <v>375</v>
      </c>
      <c r="E273" s="293" t="s">
        <v>557</v>
      </c>
      <c r="F273" s="294" t="s">
        <v>558</v>
      </c>
      <c r="G273" s="295" t="s">
        <v>467</v>
      </c>
      <c r="H273" s="296">
        <v>1</v>
      </c>
      <c r="I273" s="297"/>
      <c r="J273" s="298">
        <f>ROUND(I273*H273,2)</f>
        <v>0</v>
      </c>
      <c r="K273" s="299"/>
      <c r="L273" s="300"/>
      <c r="M273" s="301" t="s">
        <v>1</v>
      </c>
      <c r="N273" s="302" t="s">
        <v>50</v>
      </c>
      <c r="O273" s="93"/>
      <c r="P273" s="244">
        <f>O273*H273</f>
        <v>0</v>
      </c>
      <c r="Q273" s="244">
        <v>0.0086</v>
      </c>
      <c r="R273" s="244">
        <f>Q273*H273</f>
        <v>0.0086</v>
      </c>
      <c r="S273" s="244">
        <v>0</v>
      </c>
      <c r="T273" s="24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6" t="s">
        <v>295</v>
      </c>
      <c r="AT273" s="246" t="s">
        <v>375</v>
      </c>
      <c r="AU273" s="246" t="s">
        <v>95</v>
      </c>
      <c r="AY273" s="18" t="s">
        <v>244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8" t="s">
        <v>92</v>
      </c>
      <c r="BK273" s="247">
        <f>ROUND(I273*H273,2)</f>
        <v>0</v>
      </c>
      <c r="BL273" s="18" t="s">
        <v>161</v>
      </c>
      <c r="BM273" s="246" t="s">
        <v>559</v>
      </c>
    </row>
    <row r="274" spans="1:65" s="2" customFormat="1" ht="24.15" customHeight="1">
      <c r="A274" s="40"/>
      <c r="B274" s="41"/>
      <c r="C274" s="234" t="s">
        <v>560</v>
      </c>
      <c r="D274" s="234" t="s">
        <v>246</v>
      </c>
      <c r="E274" s="235" t="s">
        <v>561</v>
      </c>
      <c r="F274" s="236" t="s">
        <v>562</v>
      </c>
      <c r="G274" s="237" t="s">
        <v>467</v>
      </c>
      <c r="H274" s="238">
        <v>1</v>
      </c>
      <c r="I274" s="239"/>
      <c r="J274" s="240">
        <f>ROUND(I274*H274,2)</f>
        <v>0</v>
      </c>
      <c r="K274" s="241"/>
      <c r="L274" s="46"/>
      <c r="M274" s="242" t="s">
        <v>1</v>
      </c>
      <c r="N274" s="243" t="s">
        <v>50</v>
      </c>
      <c r="O274" s="93"/>
      <c r="P274" s="244">
        <f>O274*H274</f>
        <v>0</v>
      </c>
      <c r="Q274" s="244">
        <v>0.00171</v>
      </c>
      <c r="R274" s="244">
        <f>Q274*H274</f>
        <v>0.00171</v>
      </c>
      <c r="S274" s="244">
        <v>0</v>
      </c>
      <c r="T274" s="24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6" t="s">
        <v>161</v>
      </c>
      <c r="AT274" s="246" t="s">
        <v>246</v>
      </c>
      <c r="AU274" s="246" t="s">
        <v>95</v>
      </c>
      <c r="AY274" s="18" t="s">
        <v>244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8" t="s">
        <v>92</v>
      </c>
      <c r="BK274" s="247">
        <f>ROUND(I274*H274,2)</f>
        <v>0</v>
      </c>
      <c r="BL274" s="18" t="s">
        <v>161</v>
      </c>
      <c r="BM274" s="246" t="s">
        <v>563</v>
      </c>
    </row>
    <row r="275" spans="1:65" s="2" customFormat="1" ht="33" customHeight="1">
      <c r="A275" s="40"/>
      <c r="B275" s="41"/>
      <c r="C275" s="292" t="s">
        <v>564</v>
      </c>
      <c r="D275" s="292" t="s">
        <v>375</v>
      </c>
      <c r="E275" s="293" t="s">
        <v>565</v>
      </c>
      <c r="F275" s="294" t="s">
        <v>566</v>
      </c>
      <c r="G275" s="295" t="s">
        <v>467</v>
      </c>
      <c r="H275" s="296">
        <v>1</v>
      </c>
      <c r="I275" s="297"/>
      <c r="J275" s="298">
        <f>ROUND(I275*H275,2)</f>
        <v>0</v>
      </c>
      <c r="K275" s="299"/>
      <c r="L275" s="300"/>
      <c r="M275" s="301" t="s">
        <v>1</v>
      </c>
      <c r="N275" s="302" t="s">
        <v>50</v>
      </c>
      <c r="O275" s="93"/>
      <c r="P275" s="244">
        <f>O275*H275</f>
        <v>0</v>
      </c>
      <c r="Q275" s="244">
        <v>0.0178</v>
      </c>
      <c r="R275" s="244">
        <f>Q275*H275</f>
        <v>0.0178</v>
      </c>
      <c r="S275" s="244">
        <v>0</v>
      </c>
      <c r="T275" s="24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6" t="s">
        <v>295</v>
      </c>
      <c r="AT275" s="246" t="s">
        <v>375</v>
      </c>
      <c r="AU275" s="246" t="s">
        <v>95</v>
      </c>
      <c r="AY275" s="18" t="s">
        <v>244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8" t="s">
        <v>92</v>
      </c>
      <c r="BK275" s="247">
        <f>ROUND(I275*H275,2)</f>
        <v>0</v>
      </c>
      <c r="BL275" s="18" t="s">
        <v>161</v>
      </c>
      <c r="BM275" s="246" t="s">
        <v>567</v>
      </c>
    </row>
    <row r="276" spans="1:65" s="2" customFormat="1" ht="24.15" customHeight="1">
      <c r="A276" s="40"/>
      <c r="B276" s="41"/>
      <c r="C276" s="234" t="s">
        <v>568</v>
      </c>
      <c r="D276" s="234" t="s">
        <v>246</v>
      </c>
      <c r="E276" s="235" t="s">
        <v>569</v>
      </c>
      <c r="F276" s="236" t="s">
        <v>570</v>
      </c>
      <c r="G276" s="237" t="s">
        <v>275</v>
      </c>
      <c r="H276" s="238">
        <v>22</v>
      </c>
      <c r="I276" s="239"/>
      <c r="J276" s="240">
        <f>ROUND(I276*H276,2)</f>
        <v>0</v>
      </c>
      <c r="K276" s="241"/>
      <c r="L276" s="46"/>
      <c r="M276" s="242" t="s">
        <v>1</v>
      </c>
      <c r="N276" s="243" t="s">
        <v>50</v>
      </c>
      <c r="O276" s="93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6" t="s">
        <v>161</v>
      </c>
      <c r="AT276" s="246" t="s">
        <v>246</v>
      </c>
      <c r="AU276" s="246" t="s">
        <v>95</v>
      </c>
      <c r="AY276" s="18" t="s">
        <v>244</v>
      </c>
      <c r="BE276" s="247">
        <f>IF(N276="základní",J276,0)</f>
        <v>0</v>
      </c>
      <c r="BF276" s="247">
        <f>IF(N276="snížená",J276,0)</f>
        <v>0</v>
      </c>
      <c r="BG276" s="247">
        <f>IF(N276="zákl. přenesená",J276,0)</f>
        <v>0</v>
      </c>
      <c r="BH276" s="247">
        <f>IF(N276="sníž. přenesená",J276,0)</f>
        <v>0</v>
      </c>
      <c r="BI276" s="247">
        <f>IF(N276="nulová",J276,0)</f>
        <v>0</v>
      </c>
      <c r="BJ276" s="18" t="s">
        <v>92</v>
      </c>
      <c r="BK276" s="247">
        <f>ROUND(I276*H276,2)</f>
        <v>0</v>
      </c>
      <c r="BL276" s="18" t="s">
        <v>161</v>
      </c>
      <c r="BM276" s="246" t="s">
        <v>571</v>
      </c>
    </row>
    <row r="277" spans="1:51" s="13" customFormat="1" ht="12">
      <c r="A277" s="13"/>
      <c r="B277" s="248"/>
      <c r="C277" s="249"/>
      <c r="D277" s="250" t="s">
        <v>251</v>
      </c>
      <c r="E277" s="251" t="s">
        <v>1</v>
      </c>
      <c r="F277" s="252" t="s">
        <v>134</v>
      </c>
      <c r="G277" s="249"/>
      <c r="H277" s="253">
        <v>22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9" t="s">
        <v>251</v>
      </c>
      <c r="AU277" s="259" t="s">
        <v>95</v>
      </c>
      <c r="AV277" s="13" t="s">
        <v>95</v>
      </c>
      <c r="AW277" s="13" t="s">
        <v>42</v>
      </c>
      <c r="AX277" s="13" t="s">
        <v>92</v>
      </c>
      <c r="AY277" s="259" t="s">
        <v>244</v>
      </c>
    </row>
    <row r="278" spans="1:65" s="2" customFormat="1" ht="21.75" customHeight="1">
      <c r="A278" s="40"/>
      <c r="B278" s="41"/>
      <c r="C278" s="292" t="s">
        <v>572</v>
      </c>
      <c r="D278" s="292" t="s">
        <v>375</v>
      </c>
      <c r="E278" s="293" t="s">
        <v>573</v>
      </c>
      <c r="F278" s="294" t="s">
        <v>574</v>
      </c>
      <c r="G278" s="295" t="s">
        <v>275</v>
      </c>
      <c r="H278" s="296">
        <v>22</v>
      </c>
      <c r="I278" s="297"/>
      <c r="J278" s="298">
        <f>ROUND(I278*H278,2)</f>
        <v>0</v>
      </c>
      <c r="K278" s="299"/>
      <c r="L278" s="300"/>
      <c r="M278" s="301" t="s">
        <v>1</v>
      </c>
      <c r="N278" s="302" t="s">
        <v>50</v>
      </c>
      <c r="O278" s="93"/>
      <c r="P278" s="244">
        <f>O278*H278</f>
        <v>0</v>
      </c>
      <c r="Q278" s="244">
        <v>0.00028</v>
      </c>
      <c r="R278" s="244">
        <f>Q278*H278</f>
        <v>0.00616</v>
      </c>
      <c r="S278" s="244">
        <v>0</v>
      </c>
      <c r="T278" s="24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6" t="s">
        <v>295</v>
      </c>
      <c r="AT278" s="246" t="s">
        <v>375</v>
      </c>
      <c r="AU278" s="246" t="s">
        <v>95</v>
      </c>
      <c r="AY278" s="18" t="s">
        <v>244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18" t="s">
        <v>92</v>
      </c>
      <c r="BK278" s="247">
        <f>ROUND(I278*H278,2)</f>
        <v>0</v>
      </c>
      <c r="BL278" s="18" t="s">
        <v>161</v>
      </c>
      <c r="BM278" s="246" t="s">
        <v>575</v>
      </c>
    </row>
    <row r="279" spans="1:51" s="13" customFormat="1" ht="12">
      <c r="A279" s="13"/>
      <c r="B279" s="248"/>
      <c r="C279" s="249"/>
      <c r="D279" s="250" t="s">
        <v>251</v>
      </c>
      <c r="E279" s="251" t="s">
        <v>1</v>
      </c>
      <c r="F279" s="252" t="s">
        <v>134</v>
      </c>
      <c r="G279" s="249"/>
      <c r="H279" s="253">
        <v>22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251</v>
      </c>
      <c r="AU279" s="259" t="s">
        <v>95</v>
      </c>
      <c r="AV279" s="13" t="s">
        <v>95</v>
      </c>
      <c r="AW279" s="13" t="s">
        <v>42</v>
      </c>
      <c r="AX279" s="13" t="s">
        <v>92</v>
      </c>
      <c r="AY279" s="259" t="s">
        <v>244</v>
      </c>
    </row>
    <row r="280" spans="1:65" s="2" customFormat="1" ht="24.15" customHeight="1">
      <c r="A280" s="40"/>
      <c r="B280" s="41"/>
      <c r="C280" s="234" t="s">
        <v>576</v>
      </c>
      <c r="D280" s="234" t="s">
        <v>246</v>
      </c>
      <c r="E280" s="235" t="s">
        <v>577</v>
      </c>
      <c r="F280" s="236" t="s">
        <v>578</v>
      </c>
      <c r="G280" s="237" t="s">
        <v>467</v>
      </c>
      <c r="H280" s="238">
        <v>44</v>
      </c>
      <c r="I280" s="239"/>
      <c r="J280" s="240">
        <f>ROUND(I280*H280,2)</f>
        <v>0</v>
      </c>
      <c r="K280" s="241"/>
      <c r="L280" s="46"/>
      <c r="M280" s="242" t="s">
        <v>1</v>
      </c>
      <c r="N280" s="243" t="s">
        <v>50</v>
      </c>
      <c r="O280" s="93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6" t="s">
        <v>161</v>
      </c>
      <c r="AT280" s="246" t="s">
        <v>246</v>
      </c>
      <c r="AU280" s="246" t="s">
        <v>95</v>
      </c>
      <c r="AY280" s="18" t="s">
        <v>244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8" t="s">
        <v>92</v>
      </c>
      <c r="BK280" s="247">
        <f>ROUND(I280*H280,2)</f>
        <v>0</v>
      </c>
      <c r="BL280" s="18" t="s">
        <v>161</v>
      </c>
      <c r="BM280" s="246" t="s">
        <v>579</v>
      </c>
    </row>
    <row r="281" spans="1:51" s="13" customFormat="1" ht="12">
      <c r="A281" s="13"/>
      <c r="B281" s="248"/>
      <c r="C281" s="249"/>
      <c r="D281" s="250" t="s">
        <v>251</v>
      </c>
      <c r="E281" s="251" t="s">
        <v>1</v>
      </c>
      <c r="F281" s="252" t="s">
        <v>580</v>
      </c>
      <c r="G281" s="249"/>
      <c r="H281" s="253">
        <v>44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9" t="s">
        <v>251</v>
      </c>
      <c r="AU281" s="259" t="s">
        <v>95</v>
      </c>
      <c r="AV281" s="13" t="s">
        <v>95</v>
      </c>
      <c r="AW281" s="13" t="s">
        <v>42</v>
      </c>
      <c r="AX281" s="13" t="s">
        <v>92</v>
      </c>
      <c r="AY281" s="259" t="s">
        <v>244</v>
      </c>
    </row>
    <row r="282" spans="1:65" s="2" customFormat="1" ht="16.5" customHeight="1">
      <c r="A282" s="40"/>
      <c r="B282" s="41"/>
      <c r="C282" s="292" t="s">
        <v>581</v>
      </c>
      <c r="D282" s="292" t="s">
        <v>375</v>
      </c>
      <c r="E282" s="293" t="s">
        <v>582</v>
      </c>
      <c r="F282" s="294" t="s">
        <v>583</v>
      </c>
      <c r="G282" s="295" t="s">
        <v>467</v>
      </c>
      <c r="H282" s="296">
        <v>44</v>
      </c>
      <c r="I282" s="297"/>
      <c r="J282" s="298">
        <f>ROUND(I282*H282,2)</f>
        <v>0</v>
      </c>
      <c r="K282" s="299"/>
      <c r="L282" s="300"/>
      <c r="M282" s="301" t="s">
        <v>1</v>
      </c>
      <c r="N282" s="302" t="s">
        <v>50</v>
      </c>
      <c r="O282" s="93"/>
      <c r="P282" s="244">
        <f>O282*H282</f>
        <v>0</v>
      </c>
      <c r="Q282" s="244">
        <v>7E-05</v>
      </c>
      <c r="R282" s="244">
        <f>Q282*H282</f>
        <v>0.00308</v>
      </c>
      <c r="S282" s="244">
        <v>0</v>
      </c>
      <c r="T282" s="24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6" t="s">
        <v>295</v>
      </c>
      <c r="AT282" s="246" t="s">
        <v>375</v>
      </c>
      <c r="AU282" s="246" t="s">
        <v>95</v>
      </c>
      <c r="AY282" s="18" t="s">
        <v>244</v>
      </c>
      <c r="BE282" s="247">
        <f>IF(N282="základní",J282,0)</f>
        <v>0</v>
      </c>
      <c r="BF282" s="247">
        <f>IF(N282="snížená",J282,0)</f>
        <v>0</v>
      </c>
      <c r="BG282" s="247">
        <f>IF(N282="zákl. přenesená",J282,0)</f>
        <v>0</v>
      </c>
      <c r="BH282" s="247">
        <f>IF(N282="sníž. přenesená",J282,0)</f>
        <v>0</v>
      </c>
      <c r="BI282" s="247">
        <f>IF(N282="nulová",J282,0)</f>
        <v>0</v>
      </c>
      <c r="BJ282" s="18" t="s">
        <v>92</v>
      </c>
      <c r="BK282" s="247">
        <f>ROUND(I282*H282,2)</f>
        <v>0</v>
      </c>
      <c r="BL282" s="18" t="s">
        <v>161</v>
      </c>
      <c r="BM282" s="246" t="s">
        <v>584</v>
      </c>
    </row>
    <row r="283" spans="1:51" s="13" customFormat="1" ht="12">
      <c r="A283" s="13"/>
      <c r="B283" s="248"/>
      <c r="C283" s="249"/>
      <c r="D283" s="250" t="s">
        <v>251</v>
      </c>
      <c r="E283" s="251" t="s">
        <v>1</v>
      </c>
      <c r="F283" s="252" t="s">
        <v>580</v>
      </c>
      <c r="G283" s="249"/>
      <c r="H283" s="253">
        <v>44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251</v>
      </c>
      <c r="AU283" s="259" t="s">
        <v>95</v>
      </c>
      <c r="AV283" s="13" t="s">
        <v>95</v>
      </c>
      <c r="AW283" s="13" t="s">
        <v>42</v>
      </c>
      <c r="AX283" s="13" t="s">
        <v>92</v>
      </c>
      <c r="AY283" s="259" t="s">
        <v>244</v>
      </c>
    </row>
    <row r="284" spans="1:65" s="2" customFormat="1" ht="24.15" customHeight="1">
      <c r="A284" s="40"/>
      <c r="B284" s="41"/>
      <c r="C284" s="234" t="s">
        <v>585</v>
      </c>
      <c r="D284" s="234" t="s">
        <v>246</v>
      </c>
      <c r="E284" s="235" t="s">
        <v>586</v>
      </c>
      <c r="F284" s="236" t="s">
        <v>587</v>
      </c>
      <c r="G284" s="237" t="s">
        <v>467</v>
      </c>
      <c r="H284" s="238">
        <v>24</v>
      </c>
      <c r="I284" s="239"/>
      <c r="J284" s="240">
        <f>ROUND(I284*H284,2)</f>
        <v>0</v>
      </c>
      <c r="K284" s="241"/>
      <c r="L284" s="46"/>
      <c r="M284" s="242" t="s">
        <v>1</v>
      </c>
      <c r="N284" s="243" t="s">
        <v>50</v>
      </c>
      <c r="O284" s="93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6" t="s">
        <v>161</v>
      </c>
      <c r="AT284" s="246" t="s">
        <v>246</v>
      </c>
      <c r="AU284" s="246" t="s">
        <v>95</v>
      </c>
      <c r="AY284" s="18" t="s">
        <v>244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8" t="s">
        <v>92</v>
      </c>
      <c r="BK284" s="247">
        <f>ROUND(I284*H284,2)</f>
        <v>0</v>
      </c>
      <c r="BL284" s="18" t="s">
        <v>161</v>
      </c>
      <c r="BM284" s="246" t="s">
        <v>588</v>
      </c>
    </row>
    <row r="285" spans="1:65" s="2" customFormat="1" ht="24.15" customHeight="1">
      <c r="A285" s="40"/>
      <c r="B285" s="41"/>
      <c r="C285" s="292" t="s">
        <v>589</v>
      </c>
      <c r="D285" s="292" t="s">
        <v>375</v>
      </c>
      <c r="E285" s="293" t="s">
        <v>590</v>
      </c>
      <c r="F285" s="294" t="s">
        <v>591</v>
      </c>
      <c r="G285" s="295" t="s">
        <v>514</v>
      </c>
      <c r="H285" s="296">
        <v>21</v>
      </c>
      <c r="I285" s="297"/>
      <c r="J285" s="298">
        <f>ROUND(I285*H285,2)</f>
        <v>0</v>
      </c>
      <c r="K285" s="299"/>
      <c r="L285" s="300"/>
      <c r="M285" s="301" t="s">
        <v>1</v>
      </c>
      <c r="N285" s="302" t="s">
        <v>50</v>
      </c>
      <c r="O285" s="93"/>
      <c r="P285" s="244">
        <f>O285*H285</f>
        <v>0</v>
      </c>
      <c r="Q285" s="244">
        <v>0.00067</v>
      </c>
      <c r="R285" s="244">
        <f>Q285*H285</f>
        <v>0.014070000000000001</v>
      </c>
      <c r="S285" s="244">
        <v>0</v>
      </c>
      <c r="T285" s="24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6" t="s">
        <v>295</v>
      </c>
      <c r="AT285" s="246" t="s">
        <v>375</v>
      </c>
      <c r="AU285" s="246" t="s">
        <v>95</v>
      </c>
      <c r="AY285" s="18" t="s">
        <v>244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18" t="s">
        <v>92</v>
      </c>
      <c r="BK285" s="247">
        <f>ROUND(I285*H285,2)</f>
        <v>0</v>
      </c>
      <c r="BL285" s="18" t="s">
        <v>161</v>
      </c>
      <c r="BM285" s="246" t="s">
        <v>592</v>
      </c>
    </row>
    <row r="286" spans="1:65" s="2" customFormat="1" ht="21.75" customHeight="1">
      <c r="A286" s="40"/>
      <c r="B286" s="41"/>
      <c r="C286" s="292" t="s">
        <v>593</v>
      </c>
      <c r="D286" s="292" t="s">
        <v>375</v>
      </c>
      <c r="E286" s="293" t="s">
        <v>594</v>
      </c>
      <c r="F286" s="294" t="s">
        <v>595</v>
      </c>
      <c r="G286" s="295" t="s">
        <v>514</v>
      </c>
      <c r="H286" s="296">
        <v>1</v>
      </c>
      <c r="I286" s="297"/>
      <c r="J286" s="298">
        <f>ROUND(I286*H286,2)</f>
        <v>0</v>
      </c>
      <c r="K286" s="299"/>
      <c r="L286" s="300"/>
      <c r="M286" s="301" t="s">
        <v>1</v>
      </c>
      <c r="N286" s="302" t="s">
        <v>50</v>
      </c>
      <c r="O286" s="93"/>
      <c r="P286" s="244">
        <f>O286*H286</f>
        <v>0</v>
      </c>
      <c r="Q286" s="244">
        <v>6E-05</v>
      </c>
      <c r="R286" s="244">
        <f>Q286*H286</f>
        <v>6E-05</v>
      </c>
      <c r="S286" s="244">
        <v>0</v>
      </c>
      <c r="T286" s="24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6" t="s">
        <v>295</v>
      </c>
      <c r="AT286" s="246" t="s">
        <v>375</v>
      </c>
      <c r="AU286" s="246" t="s">
        <v>95</v>
      </c>
      <c r="AY286" s="18" t="s">
        <v>244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8" t="s">
        <v>92</v>
      </c>
      <c r="BK286" s="247">
        <f>ROUND(I286*H286,2)</f>
        <v>0</v>
      </c>
      <c r="BL286" s="18" t="s">
        <v>161</v>
      </c>
      <c r="BM286" s="246" t="s">
        <v>596</v>
      </c>
    </row>
    <row r="287" spans="1:65" s="2" customFormat="1" ht="24.15" customHeight="1">
      <c r="A287" s="40"/>
      <c r="B287" s="41"/>
      <c r="C287" s="292" t="s">
        <v>597</v>
      </c>
      <c r="D287" s="292" t="s">
        <v>375</v>
      </c>
      <c r="E287" s="293" t="s">
        <v>598</v>
      </c>
      <c r="F287" s="294" t="s">
        <v>599</v>
      </c>
      <c r="G287" s="295" t="s">
        <v>514</v>
      </c>
      <c r="H287" s="296">
        <v>1</v>
      </c>
      <c r="I287" s="297"/>
      <c r="J287" s="298">
        <f>ROUND(I287*H287,2)</f>
        <v>0</v>
      </c>
      <c r="K287" s="299"/>
      <c r="L287" s="300"/>
      <c r="M287" s="301" t="s">
        <v>1</v>
      </c>
      <c r="N287" s="302" t="s">
        <v>50</v>
      </c>
      <c r="O287" s="93"/>
      <c r="P287" s="244">
        <f>O287*H287</f>
        <v>0</v>
      </c>
      <c r="Q287" s="244">
        <v>0.00031</v>
      </c>
      <c r="R287" s="244">
        <f>Q287*H287</f>
        <v>0.00031</v>
      </c>
      <c r="S287" s="244">
        <v>0</v>
      </c>
      <c r="T287" s="24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6" t="s">
        <v>295</v>
      </c>
      <c r="AT287" s="246" t="s">
        <v>375</v>
      </c>
      <c r="AU287" s="246" t="s">
        <v>95</v>
      </c>
      <c r="AY287" s="18" t="s">
        <v>244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8" t="s">
        <v>92</v>
      </c>
      <c r="BK287" s="247">
        <f>ROUND(I287*H287,2)</f>
        <v>0</v>
      </c>
      <c r="BL287" s="18" t="s">
        <v>161</v>
      </c>
      <c r="BM287" s="246" t="s">
        <v>600</v>
      </c>
    </row>
    <row r="288" spans="1:65" s="2" customFormat="1" ht="24.15" customHeight="1">
      <c r="A288" s="40"/>
      <c r="B288" s="41"/>
      <c r="C288" s="292" t="s">
        <v>601</v>
      </c>
      <c r="D288" s="292" t="s">
        <v>375</v>
      </c>
      <c r="E288" s="293" t="s">
        <v>602</v>
      </c>
      <c r="F288" s="294" t="s">
        <v>603</v>
      </c>
      <c r="G288" s="295" t="s">
        <v>514</v>
      </c>
      <c r="H288" s="296">
        <v>1</v>
      </c>
      <c r="I288" s="297"/>
      <c r="J288" s="298">
        <f>ROUND(I288*H288,2)</f>
        <v>0</v>
      </c>
      <c r="K288" s="299"/>
      <c r="L288" s="300"/>
      <c r="M288" s="301" t="s">
        <v>1</v>
      </c>
      <c r="N288" s="302" t="s">
        <v>50</v>
      </c>
      <c r="O288" s="93"/>
      <c r="P288" s="244">
        <f>O288*H288</f>
        <v>0</v>
      </c>
      <c r="Q288" s="244">
        <v>0.00018</v>
      </c>
      <c r="R288" s="244">
        <f>Q288*H288</f>
        <v>0.00018</v>
      </c>
      <c r="S288" s="244">
        <v>0</v>
      </c>
      <c r="T288" s="24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6" t="s">
        <v>295</v>
      </c>
      <c r="AT288" s="246" t="s">
        <v>375</v>
      </c>
      <c r="AU288" s="246" t="s">
        <v>95</v>
      </c>
      <c r="AY288" s="18" t="s">
        <v>244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8" t="s">
        <v>92</v>
      </c>
      <c r="BK288" s="247">
        <f>ROUND(I288*H288,2)</f>
        <v>0</v>
      </c>
      <c r="BL288" s="18" t="s">
        <v>161</v>
      </c>
      <c r="BM288" s="246" t="s">
        <v>604</v>
      </c>
    </row>
    <row r="289" spans="1:65" s="2" customFormat="1" ht="16.5" customHeight="1">
      <c r="A289" s="40"/>
      <c r="B289" s="41"/>
      <c r="C289" s="234" t="s">
        <v>605</v>
      </c>
      <c r="D289" s="234" t="s">
        <v>246</v>
      </c>
      <c r="E289" s="235" t="s">
        <v>606</v>
      </c>
      <c r="F289" s="236" t="s">
        <v>607</v>
      </c>
      <c r="G289" s="237" t="s">
        <v>467</v>
      </c>
      <c r="H289" s="238">
        <v>22</v>
      </c>
      <c r="I289" s="239"/>
      <c r="J289" s="240">
        <f>ROUND(I289*H289,2)</f>
        <v>0</v>
      </c>
      <c r="K289" s="241"/>
      <c r="L289" s="46"/>
      <c r="M289" s="242" t="s">
        <v>1</v>
      </c>
      <c r="N289" s="243" t="s">
        <v>50</v>
      </c>
      <c r="O289" s="93"/>
      <c r="P289" s="244">
        <f>O289*H289</f>
        <v>0</v>
      </c>
      <c r="Q289" s="244">
        <v>0.00038</v>
      </c>
      <c r="R289" s="244">
        <f>Q289*H289</f>
        <v>0.008360000000000001</v>
      </c>
      <c r="S289" s="244">
        <v>0</v>
      </c>
      <c r="T289" s="24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6" t="s">
        <v>161</v>
      </c>
      <c r="AT289" s="246" t="s">
        <v>246</v>
      </c>
      <c r="AU289" s="246" t="s">
        <v>95</v>
      </c>
      <c r="AY289" s="18" t="s">
        <v>244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8" t="s">
        <v>92</v>
      </c>
      <c r="BK289" s="247">
        <f>ROUND(I289*H289,2)</f>
        <v>0</v>
      </c>
      <c r="BL289" s="18" t="s">
        <v>161</v>
      </c>
      <c r="BM289" s="246" t="s">
        <v>608</v>
      </c>
    </row>
    <row r="290" spans="1:65" s="2" customFormat="1" ht="24.15" customHeight="1">
      <c r="A290" s="40"/>
      <c r="B290" s="41"/>
      <c r="C290" s="234" t="s">
        <v>609</v>
      </c>
      <c r="D290" s="234" t="s">
        <v>246</v>
      </c>
      <c r="E290" s="235" t="s">
        <v>610</v>
      </c>
      <c r="F290" s="236" t="s">
        <v>611</v>
      </c>
      <c r="G290" s="237" t="s">
        <v>467</v>
      </c>
      <c r="H290" s="238">
        <v>22</v>
      </c>
      <c r="I290" s="239"/>
      <c r="J290" s="240">
        <f>ROUND(I290*H290,2)</f>
        <v>0</v>
      </c>
      <c r="K290" s="241"/>
      <c r="L290" s="46"/>
      <c r="M290" s="242" t="s">
        <v>1</v>
      </c>
      <c r="N290" s="243" t="s">
        <v>50</v>
      </c>
      <c r="O290" s="93"/>
      <c r="P290" s="244">
        <f>O290*H290</f>
        <v>0</v>
      </c>
      <c r="Q290" s="244">
        <v>0.00016</v>
      </c>
      <c r="R290" s="244">
        <f>Q290*H290</f>
        <v>0.00352</v>
      </c>
      <c r="S290" s="244">
        <v>0</v>
      </c>
      <c r="T290" s="24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6" t="s">
        <v>161</v>
      </c>
      <c r="AT290" s="246" t="s">
        <v>246</v>
      </c>
      <c r="AU290" s="246" t="s">
        <v>95</v>
      </c>
      <c r="AY290" s="18" t="s">
        <v>244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8" t="s">
        <v>92</v>
      </c>
      <c r="BK290" s="247">
        <f>ROUND(I290*H290,2)</f>
        <v>0</v>
      </c>
      <c r="BL290" s="18" t="s">
        <v>161</v>
      </c>
      <c r="BM290" s="246" t="s">
        <v>612</v>
      </c>
    </row>
    <row r="291" spans="1:65" s="2" customFormat="1" ht="37.8" customHeight="1">
      <c r="A291" s="40"/>
      <c r="B291" s="41"/>
      <c r="C291" s="292" t="s">
        <v>613</v>
      </c>
      <c r="D291" s="292" t="s">
        <v>375</v>
      </c>
      <c r="E291" s="293" t="s">
        <v>614</v>
      </c>
      <c r="F291" s="294" t="s">
        <v>615</v>
      </c>
      <c r="G291" s="295" t="s">
        <v>514</v>
      </c>
      <c r="H291" s="296">
        <v>22</v>
      </c>
      <c r="I291" s="297"/>
      <c r="J291" s="298">
        <f>ROUND(I291*H291,2)</f>
        <v>0</v>
      </c>
      <c r="K291" s="299"/>
      <c r="L291" s="300"/>
      <c r="M291" s="301" t="s">
        <v>1</v>
      </c>
      <c r="N291" s="302" t="s">
        <v>50</v>
      </c>
      <c r="O291" s="93"/>
      <c r="P291" s="244">
        <f>O291*H291</f>
        <v>0</v>
      </c>
      <c r="Q291" s="244">
        <v>0.003</v>
      </c>
      <c r="R291" s="244">
        <f>Q291*H291</f>
        <v>0.066</v>
      </c>
      <c r="S291" s="244">
        <v>0</v>
      </c>
      <c r="T291" s="24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6" t="s">
        <v>295</v>
      </c>
      <c r="AT291" s="246" t="s">
        <v>375</v>
      </c>
      <c r="AU291" s="246" t="s">
        <v>95</v>
      </c>
      <c r="AY291" s="18" t="s">
        <v>244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8" t="s">
        <v>92</v>
      </c>
      <c r="BK291" s="247">
        <f>ROUND(I291*H291,2)</f>
        <v>0</v>
      </c>
      <c r="BL291" s="18" t="s">
        <v>161</v>
      </c>
      <c r="BM291" s="246" t="s">
        <v>616</v>
      </c>
    </row>
    <row r="292" spans="1:65" s="2" customFormat="1" ht="37.8" customHeight="1">
      <c r="A292" s="40"/>
      <c r="B292" s="41"/>
      <c r="C292" s="292" t="s">
        <v>617</v>
      </c>
      <c r="D292" s="292" t="s">
        <v>375</v>
      </c>
      <c r="E292" s="293" t="s">
        <v>618</v>
      </c>
      <c r="F292" s="294" t="s">
        <v>619</v>
      </c>
      <c r="G292" s="295" t="s">
        <v>514</v>
      </c>
      <c r="H292" s="296">
        <v>22</v>
      </c>
      <c r="I292" s="297"/>
      <c r="J292" s="298">
        <f>ROUND(I292*H292,2)</f>
        <v>0</v>
      </c>
      <c r="K292" s="299"/>
      <c r="L292" s="300"/>
      <c r="M292" s="301" t="s">
        <v>1</v>
      </c>
      <c r="N292" s="302" t="s">
        <v>50</v>
      </c>
      <c r="O292" s="93"/>
      <c r="P292" s="244">
        <f>O292*H292</f>
        <v>0</v>
      </c>
      <c r="Q292" s="244">
        <v>0.005</v>
      </c>
      <c r="R292" s="244">
        <f>Q292*H292</f>
        <v>0.11</v>
      </c>
      <c r="S292" s="244">
        <v>0</v>
      </c>
      <c r="T292" s="24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6" t="s">
        <v>295</v>
      </c>
      <c r="AT292" s="246" t="s">
        <v>375</v>
      </c>
      <c r="AU292" s="246" t="s">
        <v>95</v>
      </c>
      <c r="AY292" s="18" t="s">
        <v>244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8" t="s">
        <v>92</v>
      </c>
      <c r="BK292" s="247">
        <f>ROUND(I292*H292,2)</f>
        <v>0</v>
      </c>
      <c r="BL292" s="18" t="s">
        <v>161</v>
      </c>
      <c r="BM292" s="246" t="s">
        <v>620</v>
      </c>
    </row>
    <row r="293" spans="1:65" s="2" customFormat="1" ht="21.75" customHeight="1">
      <c r="A293" s="40"/>
      <c r="B293" s="41"/>
      <c r="C293" s="234" t="s">
        <v>621</v>
      </c>
      <c r="D293" s="234" t="s">
        <v>246</v>
      </c>
      <c r="E293" s="235" t="s">
        <v>622</v>
      </c>
      <c r="F293" s="236" t="s">
        <v>623</v>
      </c>
      <c r="G293" s="237" t="s">
        <v>467</v>
      </c>
      <c r="H293" s="238">
        <v>6</v>
      </c>
      <c r="I293" s="239"/>
      <c r="J293" s="240">
        <f>ROUND(I293*H293,2)</f>
        <v>0</v>
      </c>
      <c r="K293" s="241"/>
      <c r="L293" s="46"/>
      <c r="M293" s="242" t="s">
        <v>1</v>
      </c>
      <c r="N293" s="243" t="s">
        <v>50</v>
      </c>
      <c r="O293" s="93"/>
      <c r="P293" s="244">
        <f>O293*H293</f>
        <v>0</v>
      </c>
      <c r="Q293" s="244">
        <v>0.00162</v>
      </c>
      <c r="R293" s="244">
        <f>Q293*H293</f>
        <v>0.00972</v>
      </c>
      <c r="S293" s="244">
        <v>0</v>
      </c>
      <c r="T293" s="24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6" t="s">
        <v>161</v>
      </c>
      <c r="AT293" s="246" t="s">
        <v>246</v>
      </c>
      <c r="AU293" s="246" t="s">
        <v>95</v>
      </c>
      <c r="AY293" s="18" t="s">
        <v>244</v>
      </c>
      <c r="BE293" s="247">
        <f>IF(N293="základní",J293,0)</f>
        <v>0</v>
      </c>
      <c r="BF293" s="247">
        <f>IF(N293="snížená",J293,0)</f>
        <v>0</v>
      </c>
      <c r="BG293" s="247">
        <f>IF(N293="zákl. přenesená",J293,0)</f>
        <v>0</v>
      </c>
      <c r="BH293" s="247">
        <f>IF(N293="sníž. přenesená",J293,0)</f>
        <v>0</v>
      </c>
      <c r="BI293" s="247">
        <f>IF(N293="nulová",J293,0)</f>
        <v>0</v>
      </c>
      <c r="BJ293" s="18" t="s">
        <v>92</v>
      </c>
      <c r="BK293" s="247">
        <f>ROUND(I293*H293,2)</f>
        <v>0</v>
      </c>
      <c r="BL293" s="18" t="s">
        <v>161</v>
      </c>
      <c r="BM293" s="246" t="s">
        <v>624</v>
      </c>
    </row>
    <row r="294" spans="1:65" s="2" customFormat="1" ht="24.15" customHeight="1">
      <c r="A294" s="40"/>
      <c r="B294" s="41"/>
      <c r="C294" s="292" t="s">
        <v>625</v>
      </c>
      <c r="D294" s="292" t="s">
        <v>375</v>
      </c>
      <c r="E294" s="293" t="s">
        <v>626</v>
      </c>
      <c r="F294" s="294" t="s">
        <v>627</v>
      </c>
      <c r="G294" s="295" t="s">
        <v>467</v>
      </c>
      <c r="H294" s="296">
        <v>6</v>
      </c>
      <c r="I294" s="297"/>
      <c r="J294" s="298">
        <f>ROUND(I294*H294,2)</f>
        <v>0</v>
      </c>
      <c r="K294" s="299"/>
      <c r="L294" s="300"/>
      <c r="M294" s="301" t="s">
        <v>1</v>
      </c>
      <c r="N294" s="302" t="s">
        <v>50</v>
      </c>
      <c r="O294" s="93"/>
      <c r="P294" s="244">
        <f>O294*H294</f>
        <v>0</v>
      </c>
      <c r="Q294" s="244">
        <v>0.015</v>
      </c>
      <c r="R294" s="244">
        <f>Q294*H294</f>
        <v>0.09</v>
      </c>
      <c r="S294" s="244">
        <v>0</v>
      </c>
      <c r="T294" s="24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6" t="s">
        <v>295</v>
      </c>
      <c r="AT294" s="246" t="s">
        <v>375</v>
      </c>
      <c r="AU294" s="246" t="s">
        <v>95</v>
      </c>
      <c r="AY294" s="18" t="s">
        <v>244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8" t="s">
        <v>92</v>
      </c>
      <c r="BK294" s="247">
        <f>ROUND(I294*H294,2)</f>
        <v>0</v>
      </c>
      <c r="BL294" s="18" t="s">
        <v>161</v>
      </c>
      <c r="BM294" s="246" t="s">
        <v>628</v>
      </c>
    </row>
    <row r="295" spans="1:65" s="2" customFormat="1" ht="24.15" customHeight="1">
      <c r="A295" s="40"/>
      <c r="B295" s="41"/>
      <c r="C295" s="292" t="s">
        <v>629</v>
      </c>
      <c r="D295" s="292" t="s">
        <v>375</v>
      </c>
      <c r="E295" s="293" t="s">
        <v>630</v>
      </c>
      <c r="F295" s="294" t="s">
        <v>631</v>
      </c>
      <c r="G295" s="295" t="s">
        <v>467</v>
      </c>
      <c r="H295" s="296">
        <v>6</v>
      </c>
      <c r="I295" s="297"/>
      <c r="J295" s="298">
        <f>ROUND(I295*H295,2)</f>
        <v>0</v>
      </c>
      <c r="K295" s="299"/>
      <c r="L295" s="300"/>
      <c r="M295" s="301" t="s">
        <v>1</v>
      </c>
      <c r="N295" s="302" t="s">
        <v>50</v>
      </c>
      <c r="O295" s="93"/>
      <c r="P295" s="244">
        <f>O295*H295</f>
        <v>0</v>
      </c>
      <c r="Q295" s="244">
        <v>0.006</v>
      </c>
      <c r="R295" s="244">
        <f>Q295*H295</f>
        <v>0.036000000000000004</v>
      </c>
      <c r="S295" s="244">
        <v>0</v>
      </c>
      <c r="T295" s="24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6" t="s">
        <v>295</v>
      </c>
      <c r="AT295" s="246" t="s">
        <v>375</v>
      </c>
      <c r="AU295" s="246" t="s">
        <v>95</v>
      </c>
      <c r="AY295" s="18" t="s">
        <v>244</v>
      </c>
      <c r="BE295" s="247">
        <f>IF(N295="základní",J295,0)</f>
        <v>0</v>
      </c>
      <c r="BF295" s="247">
        <f>IF(N295="snížená",J295,0)</f>
        <v>0</v>
      </c>
      <c r="BG295" s="247">
        <f>IF(N295="zákl. přenesená",J295,0)</f>
        <v>0</v>
      </c>
      <c r="BH295" s="247">
        <f>IF(N295="sníž. přenesená",J295,0)</f>
        <v>0</v>
      </c>
      <c r="BI295" s="247">
        <f>IF(N295="nulová",J295,0)</f>
        <v>0</v>
      </c>
      <c r="BJ295" s="18" t="s">
        <v>92</v>
      </c>
      <c r="BK295" s="247">
        <f>ROUND(I295*H295,2)</f>
        <v>0</v>
      </c>
      <c r="BL295" s="18" t="s">
        <v>161</v>
      </c>
      <c r="BM295" s="246" t="s">
        <v>632</v>
      </c>
    </row>
    <row r="296" spans="1:65" s="2" customFormat="1" ht="21.75" customHeight="1">
      <c r="A296" s="40"/>
      <c r="B296" s="41"/>
      <c r="C296" s="234" t="s">
        <v>633</v>
      </c>
      <c r="D296" s="234" t="s">
        <v>246</v>
      </c>
      <c r="E296" s="235" t="s">
        <v>634</v>
      </c>
      <c r="F296" s="236" t="s">
        <v>635</v>
      </c>
      <c r="G296" s="237" t="s">
        <v>467</v>
      </c>
      <c r="H296" s="238">
        <v>3</v>
      </c>
      <c r="I296" s="239"/>
      <c r="J296" s="240">
        <f>ROUND(I296*H296,2)</f>
        <v>0</v>
      </c>
      <c r="K296" s="241"/>
      <c r="L296" s="46"/>
      <c r="M296" s="242" t="s">
        <v>1</v>
      </c>
      <c r="N296" s="243" t="s">
        <v>50</v>
      </c>
      <c r="O296" s="93"/>
      <c r="P296" s="244">
        <f>O296*H296</f>
        <v>0</v>
      </c>
      <c r="Q296" s="244">
        <v>0</v>
      </c>
      <c r="R296" s="244">
        <f>Q296*H296</f>
        <v>0</v>
      </c>
      <c r="S296" s="244">
        <v>0.0173</v>
      </c>
      <c r="T296" s="245">
        <f>S296*H296</f>
        <v>0.0519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6" t="s">
        <v>161</v>
      </c>
      <c r="AT296" s="246" t="s">
        <v>246</v>
      </c>
      <c r="AU296" s="246" t="s">
        <v>95</v>
      </c>
      <c r="AY296" s="18" t="s">
        <v>244</v>
      </c>
      <c r="BE296" s="247">
        <f>IF(N296="základní",J296,0)</f>
        <v>0</v>
      </c>
      <c r="BF296" s="247">
        <f>IF(N296="snížená",J296,0)</f>
        <v>0</v>
      </c>
      <c r="BG296" s="247">
        <f>IF(N296="zákl. přenesená",J296,0)</f>
        <v>0</v>
      </c>
      <c r="BH296" s="247">
        <f>IF(N296="sníž. přenesená",J296,0)</f>
        <v>0</v>
      </c>
      <c r="BI296" s="247">
        <f>IF(N296="nulová",J296,0)</f>
        <v>0</v>
      </c>
      <c r="BJ296" s="18" t="s">
        <v>92</v>
      </c>
      <c r="BK296" s="247">
        <f>ROUND(I296*H296,2)</f>
        <v>0</v>
      </c>
      <c r="BL296" s="18" t="s">
        <v>161</v>
      </c>
      <c r="BM296" s="246" t="s">
        <v>636</v>
      </c>
    </row>
    <row r="297" spans="1:51" s="13" customFormat="1" ht="12">
      <c r="A297" s="13"/>
      <c r="B297" s="248"/>
      <c r="C297" s="249"/>
      <c r="D297" s="250" t="s">
        <v>251</v>
      </c>
      <c r="E297" s="251" t="s">
        <v>207</v>
      </c>
      <c r="F297" s="252" t="s">
        <v>118</v>
      </c>
      <c r="G297" s="249"/>
      <c r="H297" s="253">
        <v>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251</v>
      </c>
      <c r="AU297" s="259" t="s">
        <v>95</v>
      </c>
      <c r="AV297" s="13" t="s">
        <v>95</v>
      </c>
      <c r="AW297" s="13" t="s">
        <v>42</v>
      </c>
      <c r="AX297" s="13" t="s">
        <v>92</v>
      </c>
      <c r="AY297" s="259" t="s">
        <v>244</v>
      </c>
    </row>
    <row r="298" spans="1:65" s="2" customFormat="1" ht="24.15" customHeight="1">
      <c r="A298" s="40"/>
      <c r="B298" s="41"/>
      <c r="C298" s="234" t="s">
        <v>637</v>
      </c>
      <c r="D298" s="234" t="s">
        <v>246</v>
      </c>
      <c r="E298" s="235" t="s">
        <v>638</v>
      </c>
      <c r="F298" s="236" t="s">
        <v>639</v>
      </c>
      <c r="G298" s="237" t="s">
        <v>467</v>
      </c>
      <c r="H298" s="238">
        <v>1</v>
      </c>
      <c r="I298" s="239"/>
      <c r="J298" s="240">
        <f>ROUND(I298*H298,2)</f>
        <v>0</v>
      </c>
      <c r="K298" s="241"/>
      <c r="L298" s="46"/>
      <c r="M298" s="242" t="s">
        <v>1</v>
      </c>
      <c r="N298" s="243" t="s">
        <v>50</v>
      </c>
      <c r="O298" s="93"/>
      <c r="P298" s="244">
        <f>O298*H298</f>
        <v>0</v>
      </c>
      <c r="Q298" s="244">
        <v>0</v>
      </c>
      <c r="R298" s="244">
        <f>Q298*H298</f>
        <v>0</v>
      </c>
      <c r="S298" s="244">
        <v>0.0183</v>
      </c>
      <c r="T298" s="245">
        <f>S298*H298</f>
        <v>0.0183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6" t="s">
        <v>161</v>
      </c>
      <c r="AT298" s="246" t="s">
        <v>246</v>
      </c>
      <c r="AU298" s="246" t="s">
        <v>95</v>
      </c>
      <c r="AY298" s="18" t="s">
        <v>244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18" t="s">
        <v>92</v>
      </c>
      <c r="BK298" s="247">
        <f>ROUND(I298*H298,2)</f>
        <v>0</v>
      </c>
      <c r="BL298" s="18" t="s">
        <v>161</v>
      </c>
      <c r="BM298" s="246" t="s">
        <v>640</v>
      </c>
    </row>
    <row r="299" spans="1:51" s="13" customFormat="1" ht="12">
      <c r="A299" s="13"/>
      <c r="B299" s="248"/>
      <c r="C299" s="249"/>
      <c r="D299" s="250" t="s">
        <v>251</v>
      </c>
      <c r="E299" s="251" t="s">
        <v>208</v>
      </c>
      <c r="F299" s="252" t="s">
        <v>92</v>
      </c>
      <c r="G299" s="249"/>
      <c r="H299" s="253">
        <v>1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251</v>
      </c>
      <c r="AU299" s="259" t="s">
        <v>95</v>
      </c>
      <c r="AV299" s="13" t="s">
        <v>95</v>
      </c>
      <c r="AW299" s="13" t="s">
        <v>42</v>
      </c>
      <c r="AX299" s="13" t="s">
        <v>92</v>
      </c>
      <c r="AY299" s="259" t="s">
        <v>244</v>
      </c>
    </row>
    <row r="300" spans="1:65" s="2" customFormat="1" ht="16.5" customHeight="1">
      <c r="A300" s="40"/>
      <c r="B300" s="41"/>
      <c r="C300" s="234" t="s">
        <v>641</v>
      </c>
      <c r="D300" s="234" t="s">
        <v>246</v>
      </c>
      <c r="E300" s="235" t="s">
        <v>642</v>
      </c>
      <c r="F300" s="236" t="s">
        <v>643</v>
      </c>
      <c r="G300" s="237" t="s">
        <v>467</v>
      </c>
      <c r="H300" s="238">
        <v>2</v>
      </c>
      <c r="I300" s="239"/>
      <c r="J300" s="240">
        <f>ROUND(I300*H300,2)</f>
        <v>0</v>
      </c>
      <c r="K300" s="241"/>
      <c r="L300" s="46"/>
      <c r="M300" s="242" t="s">
        <v>1</v>
      </c>
      <c r="N300" s="243" t="s">
        <v>50</v>
      </c>
      <c r="O300" s="93"/>
      <c r="P300" s="244">
        <f>O300*H300</f>
        <v>0</v>
      </c>
      <c r="Q300" s="244">
        <v>0.00136</v>
      </c>
      <c r="R300" s="244">
        <f>Q300*H300</f>
        <v>0.00272</v>
      </c>
      <c r="S300" s="244">
        <v>0</v>
      </c>
      <c r="T300" s="24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46" t="s">
        <v>161</v>
      </c>
      <c r="AT300" s="246" t="s">
        <v>246</v>
      </c>
      <c r="AU300" s="246" t="s">
        <v>95</v>
      </c>
      <c r="AY300" s="18" t="s">
        <v>244</v>
      </c>
      <c r="BE300" s="247">
        <f>IF(N300="základní",J300,0)</f>
        <v>0</v>
      </c>
      <c r="BF300" s="247">
        <f>IF(N300="snížená",J300,0)</f>
        <v>0</v>
      </c>
      <c r="BG300" s="247">
        <f>IF(N300="zákl. přenesená",J300,0)</f>
        <v>0</v>
      </c>
      <c r="BH300" s="247">
        <f>IF(N300="sníž. přenesená",J300,0)</f>
        <v>0</v>
      </c>
      <c r="BI300" s="247">
        <f>IF(N300="nulová",J300,0)</f>
        <v>0</v>
      </c>
      <c r="BJ300" s="18" t="s">
        <v>92</v>
      </c>
      <c r="BK300" s="247">
        <f>ROUND(I300*H300,2)</f>
        <v>0</v>
      </c>
      <c r="BL300" s="18" t="s">
        <v>161</v>
      </c>
      <c r="BM300" s="246" t="s">
        <v>644</v>
      </c>
    </row>
    <row r="301" spans="1:65" s="2" customFormat="1" ht="37.8" customHeight="1">
      <c r="A301" s="40"/>
      <c r="B301" s="41"/>
      <c r="C301" s="292" t="s">
        <v>645</v>
      </c>
      <c r="D301" s="292" t="s">
        <v>375</v>
      </c>
      <c r="E301" s="293" t="s">
        <v>646</v>
      </c>
      <c r="F301" s="294" t="s">
        <v>647</v>
      </c>
      <c r="G301" s="295" t="s">
        <v>514</v>
      </c>
      <c r="H301" s="296">
        <v>2</v>
      </c>
      <c r="I301" s="297"/>
      <c r="J301" s="298">
        <f>ROUND(I301*H301,2)</f>
        <v>0</v>
      </c>
      <c r="K301" s="299"/>
      <c r="L301" s="300"/>
      <c r="M301" s="301" t="s">
        <v>1</v>
      </c>
      <c r="N301" s="302" t="s">
        <v>50</v>
      </c>
      <c r="O301" s="93"/>
      <c r="P301" s="244">
        <f>O301*H301</f>
        <v>0</v>
      </c>
      <c r="Q301" s="244">
        <v>0.0365</v>
      </c>
      <c r="R301" s="244">
        <f>Q301*H301</f>
        <v>0.073</v>
      </c>
      <c r="S301" s="244">
        <v>0</v>
      </c>
      <c r="T301" s="24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6" t="s">
        <v>295</v>
      </c>
      <c r="AT301" s="246" t="s">
        <v>375</v>
      </c>
      <c r="AU301" s="246" t="s">
        <v>95</v>
      </c>
      <c r="AY301" s="18" t="s">
        <v>244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8" t="s">
        <v>92</v>
      </c>
      <c r="BK301" s="247">
        <f>ROUND(I301*H301,2)</f>
        <v>0</v>
      </c>
      <c r="BL301" s="18" t="s">
        <v>161</v>
      </c>
      <c r="BM301" s="246" t="s">
        <v>648</v>
      </c>
    </row>
    <row r="302" spans="1:65" s="2" customFormat="1" ht="24.15" customHeight="1">
      <c r="A302" s="40"/>
      <c r="B302" s="41"/>
      <c r="C302" s="292" t="s">
        <v>649</v>
      </c>
      <c r="D302" s="292" t="s">
        <v>375</v>
      </c>
      <c r="E302" s="293" t="s">
        <v>650</v>
      </c>
      <c r="F302" s="294" t="s">
        <v>651</v>
      </c>
      <c r="G302" s="295" t="s">
        <v>514</v>
      </c>
      <c r="H302" s="296">
        <v>2</v>
      </c>
      <c r="I302" s="297"/>
      <c r="J302" s="298">
        <f>ROUND(I302*H302,2)</f>
        <v>0</v>
      </c>
      <c r="K302" s="299"/>
      <c r="L302" s="300"/>
      <c r="M302" s="301" t="s">
        <v>1</v>
      </c>
      <c r="N302" s="302" t="s">
        <v>50</v>
      </c>
      <c r="O302" s="93"/>
      <c r="P302" s="244">
        <f>O302*H302</f>
        <v>0</v>
      </c>
      <c r="Q302" s="244">
        <v>0.032</v>
      </c>
      <c r="R302" s="244">
        <f>Q302*H302</f>
        <v>0.064</v>
      </c>
      <c r="S302" s="244">
        <v>0</v>
      </c>
      <c r="T302" s="24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6" t="s">
        <v>295</v>
      </c>
      <c r="AT302" s="246" t="s">
        <v>375</v>
      </c>
      <c r="AU302" s="246" t="s">
        <v>95</v>
      </c>
      <c r="AY302" s="18" t="s">
        <v>244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18" t="s">
        <v>92</v>
      </c>
      <c r="BK302" s="247">
        <f>ROUND(I302*H302,2)</f>
        <v>0</v>
      </c>
      <c r="BL302" s="18" t="s">
        <v>161</v>
      </c>
      <c r="BM302" s="246" t="s">
        <v>652</v>
      </c>
    </row>
    <row r="303" spans="1:65" s="2" customFormat="1" ht="24.15" customHeight="1">
      <c r="A303" s="40"/>
      <c r="B303" s="41"/>
      <c r="C303" s="234" t="s">
        <v>653</v>
      </c>
      <c r="D303" s="234" t="s">
        <v>246</v>
      </c>
      <c r="E303" s="235" t="s">
        <v>654</v>
      </c>
      <c r="F303" s="236" t="s">
        <v>655</v>
      </c>
      <c r="G303" s="237" t="s">
        <v>467</v>
      </c>
      <c r="H303" s="238">
        <v>22</v>
      </c>
      <c r="I303" s="239"/>
      <c r="J303" s="240">
        <f>ROUND(I303*H303,2)</f>
        <v>0</v>
      </c>
      <c r="K303" s="241"/>
      <c r="L303" s="46"/>
      <c r="M303" s="242" t="s">
        <v>1</v>
      </c>
      <c r="N303" s="243" t="s">
        <v>50</v>
      </c>
      <c r="O303" s="93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6" t="s">
        <v>161</v>
      </c>
      <c r="AT303" s="246" t="s">
        <v>246</v>
      </c>
      <c r="AU303" s="246" t="s">
        <v>95</v>
      </c>
      <c r="AY303" s="18" t="s">
        <v>244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8" t="s">
        <v>92</v>
      </c>
      <c r="BK303" s="247">
        <f>ROUND(I303*H303,2)</f>
        <v>0</v>
      </c>
      <c r="BL303" s="18" t="s">
        <v>161</v>
      </c>
      <c r="BM303" s="246" t="s">
        <v>656</v>
      </c>
    </row>
    <row r="304" spans="1:65" s="2" customFormat="1" ht="24.15" customHeight="1">
      <c r="A304" s="40"/>
      <c r="B304" s="41"/>
      <c r="C304" s="292" t="s">
        <v>657</v>
      </c>
      <c r="D304" s="292" t="s">
        <v>375</v>
      </c>
      <c r="E304" s="293" t="s">
        <v>658</v>
      </c>
      <c r="F304" s="294" t="s">
        <v>659</v>
      </c>
      <c r="G304" s="295" t="s">
        <v>514</v>
      </c>
      <c r="H304" s="296">
        <v>22</v>
      </c>
      <c r="I304" s="297"/>
      <c r="J304" s="298">
        <f>ROUND(I304*H304,2)</f>
        <v>0</v>
      </c>
      <c r="K304" s="299"/>
      <c r="L304" s="300"/>
      <c r="M304" s="301" t="s">
        <v>1</v>
      </c>
      <c r="N304" s="302" t="s">
        <v>50</v>
      </c>
      <c r="O304" s="93"/>
      <c r="P304" s="244">
        <f>O304*H304</f>
        <v>0</v>
      </c>
      <c r="Q304" s="244">
        <v>0.0023</v>
      </c>
      <c r="R304" s="244">
        <f>Q304*H304</f>
        <v>0.0506</v>
      </c>
      <c r="S304" s="244">
        <v>0</v>
      </c>
      <c r="T304" s="24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46" t="s">
        <v>295</v>
      </c>
      <c r="AT304" s="246" t="s">
        <v>375</v>
      </c>
      <c r="AU304" s="246" t="s">
        <v>95</v>
      </c>
      <c r="AY304" s="18" t="s">
        <v>244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8" t="s">
        <v>92</v>
      </c>
      <c r="BK304" s="247">
        <f>ROUND(I304*H304,2)</f>
        <v>0</v>
      </c>
      <c r="BL304" s="18" t="s">
        <v>161</v>
      </c>
      <c r="BM304" s="246" t="s">
        <v>660</v>
      </c>
    </row>
    <row r="305" spans="1:65" s="2" customFormat="1" ht="21.75" customHeight="1">
      <c r="A305" s="40"/>
      <c r="B305" s="41"/>
      <c r="C305" s="234" t="s">
        <v>661</v>
      </c>
      <c r="D305" s="234" t="s">
        <v>246</v>
      </c>
      <c r="E305" s="235" t="s">
        <v>662</v>
      </c>
      <c r="F305" s="236" t="s">
        <v>663</v>
      </c>
      <c r="G305" s="237" t="s">
        <v>467</v>
      </c>
      <c r="H305" s="238">
        <v>2</v>
      </c>
      <c r="I305" s="239"/>
      <c r="J305" s="240">
        <f>ROUND(I305*H305,2)</f>
        <v>0</v>
      </c>
      <c r="K305" s="241"/>
      <c r="L305" s="46"/>
      <c r="M305" s="242" t="s">
        <v>1</v>
      </c>
      <c r="N305" s="243" t="s">
        <v>50</v>
      </c>
      <c r="O305" s="93"/>
      <c r="P305" s="244">
        <f>O305*H305</f>
        <v>0</v>
      </c>
      <c r="Q305" s="244">
        <v>0.00165</v>
      </c>
      <c r="R305" s="244">
        <f>Q305*H305</f>
        <v>0.0033</v>
      </c>
      <c r="S305" s="244">
        <v>0</v>
      </c>
      <c r="T305" s="24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6" t="s">
        <v>161</v>
      </c>
      <c r="AT305" s="246" t="s">
        <v>246</v>
      </c>
      <c r="AU305" s="246" t="s">
        <v>95</v>
      </c>
      <c r="AY305" s="18" t="s">
        <v>244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18" t="s">
        <v>92</v>
      </c>
      <c r="BK305" s="247">
        <f>ROUND(I305*H305,2)</f>
        <v>0</v>
      </c>
      <c r="BL305" s="18" t="s">
        <v>161</v>
      </c>
      <c r="BM305" s="246" t="s">
        <v>664</v>
      </c>
    </row>
    <row r="306" spans="1:65" s="2" customFormat="1" ht="24.15" customHeight="1">
      <c r="A306" s="40"/>
      <c r="B306" s="41"/>
      <c r="C306" s="292" t="s">
        <v>665</v>
      </c>
      <c r="D306" s="292" t="s">
        <v>375</v>
      </c>
      <c r="E306" s="293" t="s">
        <v>666</v>
      </c>
      <c r="F306" s="294" t="s">
        <v>667</v>
      </c>
      <c r="G306" s="295" t="s">
        <v>467</v>
      </c>
      <c r="H306" s="296">
        <v>2</v>
      </c>
      <c r="I306" s="297"/>
      <c r="J306" s="298">
        <f>ROUND(I306*H306,2)</f>
        <v>0</v>
      </c>
      <c r="K306" s="299"/>
      <c r="L306" s="300"/>
      <c r="M306" s="301" t="s">
        <v>1</v>
      </c>
      <c r="N306" s="302" t="s">
        <v>50</v>
      </c>
      <c r="O306" s="93"/>
      <c r="P306" s="244">
        <f>O306*H306</f>
        <v>0</v>
      </c>
      <c r="Q306" s="244">
        <v>0.017</v>
      </c>
      <c r="R306" s="244">
        <f>Q306*H306</f>
        <v>0.034</v>
      </c>
      <c r="S306" s="244">
        <v>0</v>
      </c>
      <c r="T306" s="24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6" t="s">
        <v>295</v>
      </c>
      <c r="AT306" s="246" t="s">
        <v>375</v>
      </c>
      <c r="AU306" s="246" t="s">
        <v>95</v>
      </c>
      <c r="AY306" s="18" t="s">
        <v>244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18" t="s">
        <v>92</v>
      </c>
      <c r="BK306" s="247">
        <f>ROUND(I306*H306,2)</f>
        <v>0</v>
      </c>
      <c r="BL306" s="18" t="s">
        <v>161</v>
      </c>
      <c r="BM306" s="246" t="s">
        <v>668</v>
      </c>
    </row>
    <row r="307" spans="1:65" s="2" customFormat="1" ht="33" customHeight="1">
      <c r="A307" s="40"/>
      <c r="B307" s="41"/>
      <c r="C307" s="292" t="s">
        <v>669</v>
      </c>
      <c r="D307" s="292" t="s">
        <v>375</v>
      </c>
      <c r="E307" s="293" t="s">
        <v>670</v>
      </c>
      <c r="F307" s="294" t="s">
        <v>671</v>
      </c>
      <c r="G307" s="295" t="s">
        <v>467</v>
      </c>
      <c r="H307" s="296">
        <v>2</v>
      </c>
      <c r="I307" s="297"/>
      <c r="J307" s="298">
        <f>ROUND(I307*H307,2)</f>
        <v>0</v>
      </c>
      <c r="K307" s="299"/>
      <c r="L307" s="300"/>
      <c r="M307" s="301" t="s">
        <v>1</v>
      </c>
      <c r="N307" s="302" t="s">
        <v>50</v>
      </c>
      <c r="O307" s="93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6" t="s">
        <v>295</v>
      </c>
      <c r="AT307" s="246" t="s">
        <v>375</v>
      </c>
      <c r="AU307" s="246" t="s">
        <v>95</v>
      </c>
      <c r="AY307" s="18" t="s">
        <v>244</v>
      </c>
      <c r="BE307" s="247">
        <f>IF(N307="základní",J307,0)</f>
        <v>0</v>
      </c>
      <c r="BF307" s="247">
        <f>IF(N307="snížená",J307,0)</f>
        <v>0</v>
      </c>
      <c r="BG307" s="247">
        <f>IF(N307="zákl. přenesená",J307,0)</f>
        <v>0</v>
      </c>
      <c r="BH307" s="247">
        <f>IF(N307="sníž. přenesená",J307,0)</f>
        <v>0</v>
      </c>
      <c r="BI307" s="247">
        <f>IF(N307="nulová",J307,0)</f>
        <v>0</v>
      </c>
      <c r="BJ307" s="18" t="s">
        <v>92</v>
      </c>
      <c r="BK307" s="247">
        <f>ROUND(I307*H307,2)</f>
        <v>0</v>
      </c>
      <c r="BL307" s="18" t="s">
        <v>161</v>
      </c>
      <c r="BM307" s="246" t="s">
        <v>672</v>
      </c>
    </row>
    <row r="308" spans="1:65" s="2" customFormat="1" ht="21.75" customHeight="1">
      <c r="A308" s="40"/>
      <c r="B308" s="41"/>
      <c r="C308" s="292" t="s">
        <v>673</v>
      </c>
      <c r="D308" s="292" t="s">
        <v>375</v>
      </c>
      <c r="E308" s="293" t="s">
        <v>674</v>
      </c>
      <c r="F308" s="294" t="s">
        <v>675</v>
      </c>
      <c r="G308" s="295" t="s">
        <v>275</v>
      </c>
      <c r="H308" s="296">
        <v>39.6</v>
      </c>
      <c r="I308" s="297"/>
      <c r="J308" s="298">
        <f>ROUND(I308*H308,2)</f>
        <v>0</v>
      </c>
      <c r="K308" s="299"/>
      <c r="L308" s="300"/>
      <c r="M308" s="301" t="s">
        <v>1</v>
      </c>
      <c r="N308" s="302" t="s">
        <v>50</v>
      </c>
      <c r="O308" s="93"/>
      <c r="P308" s="244">
        <f>O308*H308</f>
        <v>0</v>
      </c>
      <c r="Q308" s="244">
        <v>0.0015</v>
      </c>
      <c r="R308" s="244">
        <f>Q308*H308</f>
        <v>0.0594</v>
      </c>
      <c r="S308" s="244">
        <v>0</v>
      </c>
      <c r="T308" s="24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6" t="s">
        <v>295</v>
      </c>
      <c r="AT308" s="246" t="s">
        <v>375</v>
      </c>
      <c r="AU308" s="246" t="s">
        <v>95</v>
      </c>
      <c r="AY308" s="18" t="s">
        <v>244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18" t="s">
        <v>92</v>
      </c>
      <c r="BK308" s="247">
        <f>ROUND(I308*H308,2)</f>
        <v>0</v>
      </c>
      <c r="BL308" s="18" t="s">
        <v>161</v>
      </c>
      <c r="BM308" s="246" t="s">
        <v>676</v>
      </c>
    </row>
    <row r="309" spans="1:51" s="13" customFormat="1" ht="12">
      <c r="A309" s="13"/>
      <c r="B309" s="248"/>
      <c r="C309" s="249"/>
      <c r="D309" s="250" t="s">
        <v>251</v>
      </c>
      <c r="E309" s="251" t="s">
        <v>1</v>
      </c>
      <c r="F309" s="252" t="s">
        <v>677</v>
      </c>
      <c r="G309" s="249"/>
      <c r="H309" s="253">
        <v>39.6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9" t="s">
        <v>251</v>
      </c>
      <c r="AU309" s="259" t="s">
        <v>95</v>
      </c>
      <c r="AV309" s="13" t="s">
        <v>95</v>
      </c>
      <c r="AW309" s="13" t="s">
        <v>42</v>
      </c>
      <c r="AX309" s="13" t="s">
        <v>92</v>
      </c>
      <c r="AY309" s="259" t="s">
        <v>244</v>
      </c>
    </row>
    <row r="310" spans="1:65" s="2" customFormat="1" ht="16.5" customHeight="1">
      <c r="A310" s="40"/>
      <c r="B310" s="41"/>
      <c r="C310" s="234" t="s">
        <v>678</v>
      </c>
      <c r="D310" s="234" t="s">
        <v>246</v>
      </c>
      <c r="E310" s="235" t="s">
        <v>679</v>
      </c>
      <c r="F310" s="236" t="s">
        <v>680</v>
      </c>
      <c r="G310" s="237" t="s">
        <v>275</v>
      </c>
      <c r="H310" s="238">
        <v>341.63</v>
      </c>
      <c r="I310" s="239"/>
      <c r="J310" s="240">
        <f>ROUND(I310*H310,2)</f>
        <v>0</v>
      </c>
      <c r="K310" s="241"/>
      <c r="L310" s="46"/>
      <c r="M310" s="242" t="s">
        <v>1</v>
      </c>
      <c r="N310" s="243" t="s">
        <v>50</v>
      </c>
      <c r="O310" s="93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6" t="s">
        <v>161</v>
      </c>
      <c r="AT310" s="246" t="s">
        <v>246</v>
      </c>
      <c r="AU310" s="246" t="s">
        <v>95</v>
      </c>
      <c r="AY310" s="18" t="s">
        <v>244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18" t="s">
        <v>92</v>
      </c>
      <c r="BK310" s="247">
        <f>ROUND(I310*H310,2)</f>
        <v>0</v>
      </c>
      <c r="BL310" s="18" t="s">
        <v>161</v>
      </c>
      <c r="BM310" s="246" t="s">
        <v>681</v>
      </c>
    </row>
    <row r="311" spans="1:51" s="13" customFormat="1" ht="12">
      <c r="A311" s="13"/>
      <c r="B311" s="248"/>
      <c r="C311" s="249"/>
      <c r="D311" s="250" t="s">
        <v>251</v>
      </c>
      <c r="E311" s="251" t="s">
        <v>1</v>
      </c>
      <c r="F311" s="252" t="s">
        <v>142</v>
      </c>
      <c r="G311" s="249"/>
      <c r="H311" s="253">
        <v>341.63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9" t="s">
        <v>251</v>
      </c>
      <c r="AU311" s="259" t="s">
        <v>95</v>
      </c>
      <c r="AV311" s="13" t="s">
        <v>95</v>
      </c>
      <c r="AW311" s="13" t="s">
        <v>42</v>
      </c>
      <c r="AX311" s="13" t="s">
        <v>92</v>
      </c>
      <c r="AY311" s="259" t="s">
        <v>244</v>
      </c>
    </row>
    <row r="312" spans="1:65" s="2" customFormat="1" ht="24.15" customHeight="1">
      <c r="A312" s="40"/>
      <c r="B312" s="41"/>
      <c r="C312" s="234" t="s">
        <v>682</v>
      </c>
      <c r="D312" s="234" t="s">
        <v>246</v>
      </c>
      <c r="E312" s="235" t="s">
        <v>683</v>
      </c>
      <c r="F312" s="236" t="s">
        <v>684</v>
      </c>
      <c r="G312" s="237" t="s">
        <v>275</v>
      </c>
      <c r="H312" s="238">
        <v>341.63</v>
      </c>
      <c r="I312" s="239"/>
      <c r="J312" s="240">
        <f>ROUND(I312*H312,2)</f>
        <v>0</v>
      </c>
      <c r="K312" s="241"/>
      <c r="L312" s="46"/>
      <c r="M312" s="242" t="s">
        <v>1</v>
      </c>
      <c r="N312" s="243" t="s">
        <v>50</v>
      </c>
      <c r="O312" s="93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6" t="s">
        <v>161</v>
      </c>
      <c r="AT312" s="246" t="s">
        <v>246</v>
      </c>
      <c r="AU312" s="246" t="s">
        <v>95</v>
      </c>
      <c r="AY312" s="18" t="s">
        <v>244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18" t="s">
        <v>92</v>
      </c>
      <c r="BK312" s="247">
        <f>ROUND(I312*H312,2)</f>
        <v>0</v>
      </c>
      <c r="BL312" s="18" t="s">
        <v>161</v>
      </c>
      <c r="BM312" s="246" t="s">
        <v>685</v>
      </c>
    </row>
    <row r="313" spans="1:51" s="13" customFormat="1" ht="12">
      <c r="A313" s="13"/>
      <c r="B313" s="248"/>
      <c r="C313" s="249"/>
      <c r="D313" s="250" t="s">
        <v>251</v>
      </c>
      <c r="E313" s="251" t="s">
        <v>1</v>
      </c>
      <c r="F313" s="252" t="s">
        <v>142</v>
      </c>
      <c r="G313" s="249"/>
      <c r="H313" s="253">
        <v>341.63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251</v>
      </c>
      <c r="AU313" s="259" t="s">
        <v>95</v>
      </c>
      <c r="AV313" s="13" t="s">
        <v>95</v>
      </c>
      <c r="AW313" s="13" t="s">
        <v>42</v>
      </c>
      <c r="AX313" s="13" t="s">
        <v>92</v>
      </c>
      <c r="AY313" s="259" t="s">
        <v>244</v>
      </c>
    </row>
    <row r="314" spans="1:65" s="2" customFormat="1" ht="24.15" customHeight="1">
      <c r="A314" s="40"/>
      <c r="B314" s="41"/>
      <c r="C314" s="234" t="s">
        <v>686</v>
      </c>
      <c r="D314" s="234" t="s">
        <v>246</v>
      </c>
      <c r="E314" s="235" t="s">
        <v>687</v>
      </c>
      <c r="F314" s="236" t="s">
        <v>688</v>
      </c>
      <c r="G314" s="237" t="s">
        <v>275</v>
      </c>
      <c r="H314" s="238">
        <v>344.23</v>
      </c>
      <c r="I314" s="239"/>
      <c r="J314" s="240">
        <f>ROUND(I314*H314,2)</f>
        <v>0</v>
      </c>
      <c r="K314" s="241"/>
      <c r="L314" s="46"/>
      <c r="M314" s="242" t="s">
        <v>1</v>
      </c>
      <c r="N314" s="243" t="s">
        <v>50</v>
      </c>
      <c r="O314" s="93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6" t="s">
        <v>161</v>
      </c>
      <c r="AT314" s="246" t="s">
        <v>246</v>
      </c>
      <c r="AU314" s="246" t="s">
        <v>95</v>
      </c>
      <c r="AY314" s="18" t="s">
        <v>244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18" t="s">
        <v>92</v>
      </c>
      <c r="BK314" s="247">
        <f>ROUND(I314*H314,2)</f>
        <v>0</v>
      </c>
      <c r="BL314" s="18" t="s">
        <v>161</v>
      </c>
      <c r="BM314" s="246" t="s">
        <v>689</v>
      </c>
    </row>
    <row r="315" spans="1:51" s="13" customFormat="1" ht="12">
      <c r="A315" s="13"/>
      <c r="B315" s="248"/>
      <c r="C315" s="249"/>
      <c r="D315" s="250" t="s">
        <v>251</v>
      </c>
      <c r="E315" s="251" t="s">
        <v>1</v>
      </c>
      <c r="F315" s="252" t="s">
        <v>690</v>
      </c>
      <c r="G315" s="249"/>
      <c r="H315" s="253">
        <v>344.23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251</v>
      </c>
      <c r="AU315" s="259" t="s">
        <v>95</v>
      </c>
      <c r="AV315" s="13" t="s">
        <v>95</v>
      </c>
      <c r="AW315" s="13" t="s">
        <v>42</v>
      </c>
      <c r="AX315" s="13" t="s">
        <v>92</v>
      </c>
      <c r="AY315" s="259" t="s">
        <v>244</v>
      </c>
    </row>
    <row r="316" spans="1:65" s="2" customFormat="1" ht="24.15" customHeight="1">
      <c r="A316" s="40"/>
      <c r="B316" s="41"/>
      <c r="C316" s="234" t="s">
        <v>691</v>
      </c>
      <c r="D316" s="234" t="s">
        <v>246</v>
      </c>
      <c r="E316" s="235" t="s">
        <v>692</v>
      </c>
      <c r="F316" s="236" t="s">
        <v>693</v>
      </c>
      <c r="G316" s="237" t="s">
        <v>467</v>
      </c>
      <c r="H316" s="238">
        <v>4</v>
      </c>
      <c r="I316" s="239"/>
      <c r="J316" s="240">
        <f>ROUND(I316*H316,2)</f>
        <v>0</v>
      </c>
      <c r="K316" s="241"/>
      <c r="L316" s="46"/>
      <c r="M316" s="242" t="s">
        <v>1</v>
      </c>
      <c r="N316" s="243" t="s">
        <v>50</v>
      </c>
      <c r="O316" s="93"/>
      <c r="P316" s="244">
        <f>O316*H316</f>
        <v>0</v>
      </c>
      <c r="Q316" s="244">
        <v>0.45937</v>
      </c>
      <c r="R316" s="244">
        <f>Q316*H316</f>
        <v>1.83748</v>
      </c>
      <c r="S316" s="244">
        <v>0</v>
      </c>
      <c r="T316" s="24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6" t="s">
        <v>161</v>
      </c>
      <c r="AT316" s="246" t="s">
        <v>246</v>
      </c>
      <c r="AU316" s="246" t="s">
        <v>95</v>
      </c>
      <c r="AY316" s="18" t="s">
        <v>244</v>
      </c>
      <c r="BE316" s="247">
        <f>IF(N316="základní",J316,0)</f>
        <v>0</v>
      </c>
      <c r="BF316" s="247">
        <f>IF(N316="snížená",J316,0)</f>
        <v>0</v>
      </c>
      <c r="BG316" s="247">
        <f>IF(N316="zákl. přenesená",J316,0)</f>
        <v>0</v>
      </c>
      <c r="BH316" s="247">
        <f>IF(N316="sníž. přenesená",J316,0)</f>
        <v>0</v>
      </c>
      <c r="BI316" s="247">
        <f>IF(N316="nulová",J316,0)</f>
        <v>0</v>
      </c>
      <c r="BJ316" s="18" t="s">
        <v>92</v>
      </c>
      <c r="BK316" s="247">
        <f>ROUND(I316*H316,2)</f>
        <v>0</v>
      </c>
      <c r="BL316" s="18" t="s">
        <v>161</v>
      </c>
      <c r="BM316" s="246" t="s">
        <v>694</v>
      </c>
    </row>
    <row r="317" spans="1:51" s="13" customFormat="1" ht="12">
      <c r="A317" s="13"/>
      <c r="B317" s="248"/>
      <c r="C317" s="249"/>
      <c r="D317" s="250" t="s">
        <v>251</v>
      </c>
      <c r="E317" s="251" t="s">
        <v>1</v>
      </c>
      <c r="F317" s="252" t="s">
        <v>695</v>
      </c>
      <c r="G317" s="249"/>
      <c r="H317" s="253">
        <v>4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251</v>
      </c>
      <c r="AU317" s="259" t="s">
        <v>95</v>
      </c>
      <c r="AV317" s="13" t="s">
        <v>95</v>
      </c>
      <c r="AW317" s="13" t="s">
        <v>42</v>
      </c>
      <c r="AX317" s="13" t="s">
        <v>92</v>
      </c>
      <c r="AY317" s="259" t="s">
        <v>244</v>
      </c>
    </row>
    <row r="318" spans="1:65" s="2" customFormat="1" ht="24.15" customHeight="1">
      <c r="A318" s="40"/>
      <c r="B318" s="41"/>
      <c r="C318" s="234" t="s">
        <v>696</v>
      </c>
      <c r="D318" s="234" t="s">
        <v>246</v>
      </c>
      <c r="E318" s="235" t="s">
        <v>697</v>
      </c>
      <c r="F318" s="236" t="s">
        <v>698</v>
      </c>
      <c r="G318" s="237" t="s">
        <v>467</v>
      </c>
      <c r="H318" s="238">
        <v>1</v>
      </c>
      <c r="I318" s="239"/>
      <c r="J318" s="240">
        <f>ROUND(I318*H318,2)</f>
        <v>0</v>
      </c>
      <c r="K318" s="241"/>
      <c r="L318" s="46"/>
      <c r="M318" s="242" t="s">
        <v>1</v>
      </c>
      <c r="N318" s="243" t="s">
        <v>50</v>
      </c>
      <c r="O318" s="93"/>
      <c r="P318" s="244">
        <f>O318*H318</f>
        <v>0</v>
      </c>
      <c r="Q318" s="244">
        <v>0</v>
      </c>
      <c r="R318" s="244">
        <f>Q318*H318</f>
        <v>0</v>
      </c>
      <c r="S318" s="244">
        <v>0.1</v>
      </c>
      <c r="T318" s="245">
        <f>S318*H318</f>
        <v>0.1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6" t="s">
        <v>161</v>
      </c>
      <c r="AT318" s="246" t="s">
        <v>246</v>
      </c>
      <c r="AU318" s="246" t="s">
        <v>95</v>
      </c>
      <c r="AY318" s="18" t="s">
        <v>244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8" t="s">
        <v>92</v>
      </c>
      <c r="BK318" s="247">
        <f>ROUND(I318*H318,2)</f>
        <v>0</v>
      </c>
      <c r="BL318" s="18" t="s">
        <v>161</v>
      </c>
      <c r="BM318" s="246" t="s">
        <v>699</v>
      </c>
    </row>
    <row r="319" spans="1:51" s="13" customFormat="1" ht="12">
      <c r="A319" s="13"/>
      <c r="B319" s="248"/>
      <c r="C319" s="249"/>
      <c r="D319" s="250" t="s">
        <v>251</v>
      </c>
      <c r="E319" s="251" t="s">
        <v>204</v>
      </c>
      <c r="F319" s="252" t="s">
        <v>92</v>
      </c>
      <c r="G319" s="249"/>
      <c r="H319" s="253">
        <v>1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251</v>
      </c>
      <c r="AU319" s="259" t="s">
        <v>95</v>
      </c>
      <c r="AV319" s="13" t="s">
        <v>95</v>
      </c>
      <c r="AW319" s="13" t="s">
        <v>42</v>
      </c>
      <c r="AX319" s="13" t="s">
        <v>92</v>
      </c>
      <c r="AY319" s="259" t="s">
        <v>244</v>
      </c>
    </row>
    <row r="320" spans="1:65" s="2" customFormat="1" ht="16.5" customHeight="1">
      <c r="A320" s="40"/>
      <c r="B320" s="41"/>
      <c r="C320" s="234" t="s">
        <v>700</v>
      </c>
      <c r="D320" s="234" t="s">
        <v>246</v>
      </c>
      <c r="E320" s="235" t="s">
        <v>701</v>
      </c>
      <c r="F320" s="236" t="s">
        <v>702</v>
      </c>
      <c r="G320" s="237" t="s">
        <v>467</v>
      </c>
      <c r="H320" s="238">
        <v>22</v>
      </c>
      <c r="I320" s="239"/>
      <c r="J320" s="240">
        <f>ROUND(I320*H320,2)</f>
        <v>0</v>
      </c>
      <c r="K320" s="241"/>
      <c r="L320" s="46"/>
      <c r="M320" s="242" t="s">
        <v>1</v>
      </c>
      <c r="N320" s="243" t="s">
        <v>50</v>
      </c>
      <c r="O320" s="93"/>
      <c r="P320" s="244">
        <f>O320*H320</f>
        <v>0</v>
      </c>
      <c r="Q320" s="244">
        <v>0.04</v>
      </c>
      <c r="R320" s="244">
        <f>Q320*H320</f>
        <v>0.88</v>
      </c>
      <c r="S320" s="244">
        <v>0</v>
      </c>
      <c r="T320" s="24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6" t="s">
        <v>161</v>
      </c>
      <c r="AT320" s="246" t="s">
        <v>246</v>
      </c>
      <c r="AU320" s="246" t="s">
        <v>95</v>
      </c>
      <c r="AY320" s="18" t="s">
        <v>244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18" t="s">
        <v>92</v>
      </c>
      <c r="BK320" s="247">
        <f>ROUND(I320*H320,2)</f>
        <v>0</v>
      </c>
      <c r="BL320" s="18" t="s">
        <v>161</v>
      </c>
      <c r="BM320" s="246" t="s">
        <v>703</v>
      </c>
    </row>
    <row r="321" spans="1:65" s="2" customFormat="1" ht="16.5" customHeight="1">
      <c r="A321" s="40"/>
      <c r="B321" s="41"/>
      <c r="C321" s="234" t="s">
        <v>704</v>
      </c>
      <c r="D321" s="234" t="s">
        <v>246</v>
      </c>
      <c r="E321" s="235" t="s">
        <v>705</v>
      </c>
      <c r="F321" s="236" t="s">
        <v>706</v>
      </c>
      <c r="G321" s="237" t="s">
        <v>467</v>
      </c>
      <c r="H321" s="238">
        <v>8</v>
      </c>
      <c r="I321" s="239"/>
      <c r="J321" s="240">
        <f>ROUND(I321*H321,2)</f>
        <v>0</v>
      </c>
      <c r="K321" s="241"/>
      <c r="L321" s="46"/>
      <c r="M321" s="242" t="s">
        <v>1</v>
      </c>
      <c r="N321" s="243" t="s">
        <v>50</v>
      </c>
      <c r="O321" s="93"/>
      <c r="P321" s="244">
        <f>O321*H321</f>
        <v>0</v>
      </c>
      <c r="Q321" s="244">
        <v>0.04</v>
      </c>
      <c r="R321" s="244">
        <f>Q321*H321</f>
        <v>0.32</v>
      </c>
      <c r="S321" s="244">
        <v>0</v>
      </c>
      <c r="T321" s="24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46" t="s">
        <v>161</v>
      </c>
      <c r="AT321" s="246" t="s">
        <v>246</v>
      </c>
      <c r="AU321" s="246" t="s">
        <v>95</v>
      </c>
      <c r="AY321" s="18" t="s">
        <v>244</v>
      </c>
      <c r="BE321" s="247">
        <f>IF(N321="základní",J321,0)</f>
        <v>0</v>
      </c>
      <c r="BF321" s="247">
        <f>IF(N321="snížená",J321,0)</f>
        <v>0</v>
      </c>
      <c r="BG321" s="247">
        <f>IF(N321="zákl. přenesená",J321,0)</f>
        <v>0</v>
      </c>
      <c r="BH321" s="247">
        <f>IF(N321="sníž. přenesená",J321,0)</f>
        <v>0</v>
      </c>
      <c r="BI321" s="247">
        <f>IF(N321="nulová",J321,0)</f>
        <v>0</v>
      </c>
      <c r="BJ321" s="18" t="s">
        <v>92</v>
      </c>
      <c r="BK321" s="247">
        <f>ROUND(I321*H321,2)</f>
        <v>0</v>
      </c>
      <c r="BL321" s="18" t="s">
        <v>161</v>
      </c>
      <c r="BM321" s="246" t="s">
        <v>707</v>
      </c>
    </row>
    <row r="322" spans="1:65" s="2" customFormat="1" ht="24.15" customHeight="1">
      <c r="A322" s="40"/>
      <c r="B322" s="41"/>
      <c r="C322" s="292" t="s">
        <v>708</v>
      </c>
      <c r="D322" s="292" t="s">
        <v>375</v>
      </c>
      <c r="E322" s="293" t="s">
        <v>709</v>
      </c>
      <c r="F322" s="294" t="s">
        <v>710</v>
      </c>
      <c r="G322" s="295" t="s">
        <v>514</v>
      </c>
      <c r="H322" s="296">
        <v>30</v>
      </c>
      <c r="I322" s="297"/>
      <c r="J322" s="298">
        <f>ROUND(I322*H322,2)</f>
        <v>0</v>
      </c>
      <c r="K322" s="299"/>
      <c r="L322" s="300"/>
      <c r="M322" s="301" t="s">
        <v>1</v>
      </c>
      <c r="N322" s="302" t="s">
        <v>50</v>
      </c>
      <c r="O322" s="93"/>
      <c r="P322" s="244">
        <f>O322*H322</f>
        <v>0</v>
      </c>
      <c r="Q322" s="244">
        <v>0.0049</v>
      </c>
      <c r="R322" s="244">
        <f>Q322*H322</f>
        <v>0.147</v>
      </c>
      <c r="S322" s="244">
        <v>0</v>
      </c>
      <c r="T322" s="24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6" t="s">
        <v>295</v>
      </c>
      <c r="AT322" s="246" t="s">
        <v>375</v>
      </c>
      <c r="AU322" s="246" t="s">
        <v>95</v>
      </c>
      <c r="AY322" s="18" t="s">
        <v>244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8" t="s">
        <v>92</v>
      </c>
      <c r="BK322" s="247">
        <f>ROUND(I322*H322,2)</f>
        <v>0</v>
      </c>
      <c r="BL322" s="18" t="s">
        <v>161</v>
      </c>
      <c r="BM322" s="246" t="s">
        <v>711</v>
      </c>
    </row>
    <row r="323" spans="1:51" s="13" customFormat="1" ht="12">
      <c r="A323" s="13"/>
      <c r="B323" s="248"/>
      <c r="C323" s="249"/>
      <c r="D323" s="250" t="s">
        <v>251</v>
      </c>
      <c r="E323" s="251" t="s">
        <v>1</v>
      </c>
      <c r="F323" s="252" t="s">
        <v>712</v>
      </c>
      <c r="G323" s="249"/>
      <c r="H323" s="253">
        <v>30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251</v>
      </c>
      <c r="AU323" s="259" t="s">
        <v>95</v>
      </c>
      <c r="AV323" s="13" t="s">
        <v>95</v>
      </c>
      <c r="AW323" s="13" t="s">
        <v>42</v>
      </c>
      <c r="AX323" s="13" t="s">
        <v>92</v>
      </c>
      <c r="AY323" s="259" t="s">
        <v>244</v>
      </c>
    </row>
    <row r="324" spans="1:65" s="2" customFormat="1" ht="16.5" customHeight="1">
      <c r="A324" s="40"/>
      <c r="B324" s="41"/>
      <c r="C324" s="234" t="s">
        <v>713</v>
      </c>
      <c r="D324" s="234" t="s">
        <v>246</v>
      </c>
      <c r="E324" s="235" t="s">
        <v>714</v>
      </c>
      <c r="F324" s="236" t="s">
        <v>715</v>
      </c>
      <c r="G324" s="237" t="s">
        <v>467</v>
      </c>
      <c r="H324" s="238">
        <v>2</v>
      </c>
      <c r="I324" s="239"/>
      <c r="J324" s="240">
        <f>ROUND(I324*H324,2)</f>
        <v>0</v>
      </c>
      <c r="K324" s="241"/>
      <c r="L324" s="46"/>
      <c r="M324" s="242" t="s">
        <v>1</v>
      </c>
      <c r="N324" s="243" t="s">
        <v>50</v>
      </c>
      <c r="O324" s="93"/>
      <c r="P324" s="244">
        <f>O324*H324</f>
        <v>0</v>
      </c>
      <c r="Q324" s="244">
        <v>0.05</v>
      </c>
      <c r="R324" s="244">
        <f>Q324*H324</f>
        <v>0.1</v>
      </c>
      <c r="S324" s="244">
        <v>0</v>
      </c>
      <c r="T324" s="24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46" t="s">
        <v>161</v>
      </c>
      <c r="AT324" s="246" t="s">
        <v>246</v>
      </c>
      <c r="AU324" s="246" t="s">
        <v>95</v>
      </c>
      <c r="AY324" s="18" t="s">
        <v>244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8" t="s">
        <v>92</v>
      </c>
      <c r="BK324" s="247">
        <f>ROUND(I324*H324,2)</f>
        <v>0</v>
      </c>
      <c r="BL324" s="18" t="s">
        <v>161</v>
      </c>
      <c r="BM324" s="246" t="s">
        <v>716</v>
      </c>
    </row>
    <row r="325" spans="1:65" s="2" customFormat="1" ht="24.15" customHeight="1">
      <c r="A325" s="40"/>
      <c r="B325" s="41"/>
      <c r="C325" s="292" t="s">
        <v>717</v>
      </c>
      <c r="D325" s="292" t="s">
        <v>375</v>
      </c>
      <c r="E325" s="293" t="s">
        <v>718</v>
      </c>
      <c r="F325" s="294" t="s">
        <v>719</v>
      </c>
      <c r="G325" s="295" t="s">
        <v>514</v>
      </c>
      <c r="H325" s="296">
        <v>2</v>
      </c>
      <c r="I325" s="297"/>
      <c r="J325" s="298">
        <f>ROUND(I325*H325,2)</f>
        <v>0</v>
      </c>
      <c r="K325" s="299"/>
      <c r="L325" s="300"/>
      <c r="M325" s="301" t="s">
        <v>1</v>
      </c>
      <c r="N325" s="302" t="s">
        <v>50</v>
      </c>
      <c r="O325" s="93"/>
      <c r="P325" s="244">
        <f>O325*H325</f>
        <v>0</v>
      </c>
      <c r="Q325" s="244">
        <v>0.002</v>
      </c>
      <c r="R325" s="244">
        <f>Q325*H325</f>
        <v>0.004</v>
      </c>
      <c r="S325" s="244">
        <v>0</v>
      </c>
      <c r="T325" s="24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46" t="s">
        <v>295</v>
      </c>
      <c r="AT325" s="246" t="s">
        <v>375</v>
      </c>
      <c r="AU325" s="246" t="s">
        <v>95</v>
      </c>
      <c r="AY325" s="18" t="s">
        <v>244</v>
      </c>
      <c r="BE325" s="247">
        <f>IF(N325="základní",J325,0)</f>
        <v>0</v>
      </c>
      <c r="BF325" s="247">
        <f>IF(N325="snížená",J325,0)</f>
        <v>0</v>
      </c>
      <c r="BG325" s="247">
        <f>IF(N325="zákl. přenesená",J325,0)</f>
        <v>0</v>
      </c>
      <c r="BH325" s="247">
        <f>IF(N325="sníž. přenesená",J325,0)</f>
        <v>0</v>
      </c>
      <c r="BI325" s="247">
        <f>IF(N325="nulová",J325,0)</f>
        <v>0</v>
      </c>
      <c r="BJ325" s="18" t="s">
        <v>92</v>
      </c>
      <c r="BK325" s="247">
        <f>ROUND(I325*H325,2)</f>
        <v>0</v>
      </c>
      <c r="BL325" s="18" t="s">
        <v>161</v>
      </c>
      <c r="BM325" s="246" t="s">
        <v>720</v>
      </c>
    </row>
    <row r="326" spans="1:65" s="2" customFormat="1" ht="24.15" customHeight="1">
      <c r="A326" s="40"/>
      <c r="B326" s="41"/>
      <c r="C326" s="292" t="s">
        <v>721</v>
      </c>
      <c r="D326" s="292" t="s">
        <v>375</v>
      </c>
      <c r="E326" s="293" t="s">
        <v>722</v>
      </c>
      <c r="F326" s="294" t="s">
        <v>723</v>
      </c>
      <c r="G326" s="295" t="s">
        <v>514</v>
      </c>
      <c r="H326" s="296">
        <v>2</v>
      </c>
      <c r="I326" s="297"/>
      <c r="J326" s="298">
        <f>ROUND(I326*H326,2)</f>
        <v>0</v>
      </c>
      <c r="K326" s="299"/>
      <c r="L326" s="300"/>
      <c r="M326" s="301" t="s">
        <v>1</v>
      </c>
      <c r="N326" s="302" t="s">
        <v>50</v>
      </c>
      <c r="O326" s="93"/>
      <c r="P326" s="244">
        <f>O326*H326</f>
        <v>0</v>
      </c>
      <c r="Q326" s="244">
        <v>0.024</v>
      </c>
      <c r="R326" s="244">
        <f>Q326*H326</f>
        <v>0.048</v>
      </c>
      <c r="S326" s="244">
        <v>0</v>
      </c>
      <c r="T326" s="24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6" t="s">
        <v>295</v>
      </c>
      <c r="AT326" s="246" t="s">
        <v>375</v>
      </c>
      <c r="AU326" s="246" t="s">
        <v>95</v>
      </c>
      <c r="AY326" s="18" t="s">
        <v>244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18" t="s">
        <v>92</v>
      </c>
      <c r="BK326" s="247">
        <f>ROUND(I326*H326,2)</f>
        <v>0</v>
      </c>
      <c r="BL326" s="18" t="s">
        <v>161</v>
      </c>
      <c r="BM326" s="246" t="s">
        <v>724</v>
      </c>
    </row>
    <row r="327" spans="1:65" s="2" customFormat="1" ht="21.75" customHeight="1">
      <c r="A327" s="40"/>
      <c r="B327" s="41"/>
      <c r="C327" s="234" t="s">
        <v>725</v>
      </c>
      <c r="D327" s="234" t="s">
        <v>246</v>
      </c>
      <c r="E327" s="235" t="s">
        <v>726</v>
      </c>
      <c r="F327" s="236" t="s">
        <v>727</v>
      </c>
      <c r="G327" s="237" t="s">
        <v>275</v>
      </c>
      <c r="H327" s="238">
        <v>366.23</v>
      </c>
      <c r="I327" s="239"/>
      <c r="J327" s="240">
        <f>ROUND(I327*H327,2)</f>
        <v>0</v>
      </c>
      <c r="K327" s="241"/>
      <c r="L327" s="46"/>
      <c r="M327" s="242" t="s">
        <v>1</v>
      </c>
      <c r="N327" s="243" t="s">
        <v>50</v>
      </c>
      <c r="O327" s="93"/>
      <c r="P327" s="244">
        <f>O327*H327</f>
        <v>0</v>
      </c>
      <c r="Q327" s="244">
        <v>9E-05</v>
      </c>
      <c r="R327" s="244">
        <f>Q327*H327</f>
        <v>0.0329607</v>
      </c>
      <c r="S327" s="244">
        <v>0</v>
      </c>
      <c r="T327" s="24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6" t="s">
        <v>161</v>
      </c>
      <c r="AT327" s="246" t="s">
        <v>246</v>
      </c>
      <c r="AU327" s="246" t="s">
        <v>95</v>
      </c>
      <c r="AY327" s="18" t="s">
        <v>244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18" t="s">
        <v>92</v>
      </c>
      <c r="BK327" s="247">
        <f>ROUND(I327*H327,2)</f>
        <v>0</v>
      </c>
      <c r="BL327" s="18" t="s">
        <v>161</v>
      </c>
      <c r="BM327" s="246" t="s">
        <v>728</v>
      </c>
    </row>
    <row r="328" spans="1:51" s="13" customFormat="1" ht="12">
      <c r="A328" s="13"/>
      <c r="B328" s="248"/>
      <c r="C328" s="249"/>
      <c r="D328" s="250" t="s">
        <v>251</v>
      </c>
      <c r="E328" s="251" t="s">
        <v>1</v>
      </c>
      <c r="F328" s="252" t="s">
        <v>729</v>
      </c>
      <c r="G328" s="249"/>
      <c r="H328" s="253">
        <v>366.23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251</v>
      </c>
      <c r="AU328" s="259" t="s">
        <v>95</v>
      </c>
      <c r="AV328" s="13" t="s">
        <v>95</v>
      </c>
      <c r="AW328" s="13" t="s">
        <v>42</v>
      </c>
      <c r="AX328" s="13" t="s">
        <v>92</v>
      </c>
      <c r="AY328" s="259" t="s">
        <v>244</v>
      </c>
    </row>
    <row r="329" spans="1:65" s="2" customFormat="1" ht="21.75" customHeight="1">
      <c r="A329" s="40"/>
      <c r="B329" s="41"/>
      <c r="C329" s="234" t="s">
        <v>730</v>
      </c>
      <c r="D329" s="234" t="s">
        <v>246</v>
      </c>
      <c r="E329" s="235" t="s">
        <v>731</v>
      </c>
      <c r="F329" s="236" t="s">
        <v>732</v>
      </c>
      <c r="G329" s="237" t="s">
        <v>467</v>
      </c>
      <c r="H329" s="238">
        <v>1</v>
      </c>
      <c r="I329" s="239"/>
      <c r="J329" s="240">
        <f>ROUND(I329*H329,2)</f>
        <v>0</v>
      </c>
      <c r="K329" s="241"/>
      <c r="L329" s="46"/>
      <c r="M329" s="242" t="s">
        <v>1</v>
      </c>
      <c r="N329" s="243" t="s">
        <v>50</v>
      </c>
      <c r="O329" s="93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6" t="s">
        <v>161</v>
      </c>
      <c r="AT329" s="246" t="s">
        <v>246</v>
      </c>
      <c r="AU329" s="246" t="s">
        <v>95</v>
      </c>
      <c r="AY329" s="18" t="s">
        <v>244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18" t="s">
        <v>92</v>
      </c>
      <c r="BK329" s="247">
        <f>ROUND(I329*H329,2)</f>
        <v>0</v>
      </c>
      <c r="BL329" s="18" t="s">
        <v>161</v>
      </c>
      <c r="BM329" s="246" t="s">
        <v>733</v>
      </c>
    </row>
    <row r="330" spans="1:65" s="2" customFormat="1" ht="16.5" customHeight="1">
      <c r="A330" s="40"/>
      <c r="B330" s="41"/>
      <c r="C330" s="234" t="s">
        <v>734</v>
      </c>
      <c r="D330" s="234" t="s">
        <v>246</v>
      </c>
      <c r="E330" s="235" t="s">
        <v>735</v>
      </c>
      <c r="F330" s="236" t="s">
        <v>736</v>
      </c>
      <c r="G330" s="237" t="s">
        <v>275</v>
      </c>
      <c r="H330" s="238">
        <v>344.23</v>
      </c>
      <c r="I330" s="239"/>
      <c r="J330" s="240">
        <f>ROUND(I330*H330,2)</f>
        <v>0</v>
      </c>
      <c r="K330" s="241"/>
      <c r="L330" s="46"/>
      <c r="M330" s="242" t="s">
        <v>1</v>
      </c>
      <c r="N330" s="243" t="s">
        <v>50</v>
      </c>
      <c r="O330" s="93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46" t="s">
        <v>161</v>
      </c>
      <c r="AT330" s="246" t="s">
        <v>246</v>
      </c>
      <c r="AU330" s="246" t="s">
        <v>95</v>
      </c>
      <c r="AY330" s="18" t="s">
        <v>244</v>
      </c>
      <c r="BE330" s="247">
        <f>IF(N330="základní",J330,0)</f>
        <v>0</v>
      </c>
      <c r="BF330" s="247">
        <f>IF(N330="snížená",J330,0)</f>
        <v>0</v>
      </c>
      <c r="BG330" s="247">
        <f>IF(N330="zákl. přenesená",J330,0)</f>
        <v>0</v>
      </c>
      <c r="BH330" s="247">
        <f>IF(N330="sníž. přenesená",J330,0)</f>
        <v>0</v>
      </c>
      <c r="BI330" s="247">
        <f>IF(N330="nulová",J330,0)</f>
        <v>0</v>
      </c>
      <c r="BJ330" s="18" t="s">
        <v>92</v>
      </c>
      <c r="BK330" s="247">
        <f>ROUND(I330*H330,2)</f>
        <v>0</v>
      </c>
      <c r="BL330" s="18" t="s">
        <v>161</v>
      </c>
      <c r="BM330" s="246" t="s">
        <v>737</v>
      </c>
    </row>
    <row r="331" spans="1:51" s="13" customFormat="1" ht="12">
      <c r="A331" s="13"/>
      <c r="B331" s="248"/>
      <c r="C331" s="249"/>
      <c r="D331" s="250" t="s">
        <v>251</v>
      </c>
      <c r="E331" s="251" t="s">
        <v>1</v>
      </c>
      <c r="F331" s="252" t="s">
        <v>690</v>
      </c>
      <c r="G331" s="249"/>
      <c r="H331" s="253">
        <v>344.23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251</v>
      </c>
      <c r="AU331" s="259" t="s">
        <v>95</v>
      </c>
      <c r="AV331" s="13" t="s">
        <v>95</v>
      </c>
      <c r="AW331" s="13" t="s">
        <v>42</v>
      </c>
      <c r="AX331" s="13" t="s">
        <v>92</v>
      </c>
      <c r="AY331" s="259" t="s">
        <v>244</v>
      </c>
    </row>
    <row r="332" spans="1:63" s="12" customFormat="1" ht="22.8" customHeight="1">
      <c r="A332" s="12"/>
      <c r="B332" s="218"/>
      <c r="C332" s="219"/>
      <c r="D332" s="220" t="s">
        <v>84</v>
      </c>
      <c r="E332" s="232" t="s">
        <v>300</v>
      </c>
      <c r="F332" s="232" t="s">
        <v>738</v>
      </c>
      <c r="G332" s="219"/>
      <c r="H332" s="219"/>
      <c r="I332" s="222"/>
      <c r="J332" s="233">
        <f>BK332</f>
        <v>0</v>
      </c>
      <c r="K332" s="219"/>
      <c r="L332" s="224"/>
      <c r="M332" s="225"/>
      <c r="N332" s="226"/>
      <c r="O332" s="226"/>
      <c r="P332" s="227">
        <f>P333+SUM(P334:P341)</f>
        <v>0</v>
      </c>
      <c r="Q332" s="226"/>
      <c r="R332" s="227">
        <f>R333+SUM(R334:R341)</f>
        <v>0.566626</v>
      </c>
      <c r="S332" s="226"/>
      <c r="T332" s="228">
        <f>T333+SUM(T334:T341)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9" t="s">
        <v>92</v>
      </c>
      <c r="AT332" s="230" t="s">
        <v>84</v>
      </c>
      <c r="AU332" s="230" t="s">
        <v>92</v>
      </c>
      <c r="AY332" s="229" t="s">
        <v>244</v>
      </c>
      <c r="BK332" s="231">
        <f>BK333+SUM(BK334:BK341)</f>
        <v>0</v>
      </c>
    </row>
    <row r="333" spans="1:65" s="2" customFormat="1" ht="24.15" customHeight="1">
      <c r="A333" s="40"/>
      <c r="B333" s="41"/>
      <c r="C333" s="234" t="s">
        <v>739</v>
      </c>
      <c r="D333" s="234" t="s">
        <v>246</v>
      </c>
      <c r="E333" s="235" t="s">
        <v>740</v>
      </c>
      <c r="F333" s="236" t="s">
        <v>741</v>
      </c>
      <c r="G333" s="237" t="s">
        <v>275</v>
      </c>
      <c r="H333" s="238">
        <v>3.6</v>
      </c>
      <c r="I333" s="239"/>
      <c r="J333" s="240">
        <f>ROUND(I333*H333,2)</f>
        <v>0</v>
      </c>
      <c r="K333" s="241"/>
      <c r="L333" s="46"/>
      <c r="M333" s="242" t="s">
        <v>1</v>
      </c>
      <c r="N333" s="243" t="s">
        <v>50</v>
      </c>
      <c r="O333" s="93"/>
      <c r="P333" s="244">
        <f>O333*H333</f>
        <v>0</v>
      </c>
      <c r="Q333" s="244">
        <v>0.14067</v>
      </c>
      <c r="R333" s="244">
        <f>Q333*H333</f>
        <v>0.506412</v>
      </c>
      <c r="S333" s="244">
        <v>0</v>
      </c>
      <c r="T333" s="24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6" t="s">
        <v>161</v>
      </c>
      <c r="AT333" s="246" t="s">
        <v>246</v>
      </c>
      <c r="AU333" s="246" t="s">
        <v>95</v>
      </c>
      <c r="AY333" s="18" t="s">
        <v>244</v>
      </c>
      <c r="BE333" s="247">
        <f>IF(N333="základní",J333,0)</f>
        <v>0</v>
      </c>
      <c r="BF333" s="247">
        <f>IF(N333="snížená",J333,0)</f>
        <v>0</v>
      </c>
      <c r="BG333" s="247">
        <f>IF(N333="zákl. přenesená",J333,0)</f>
        <v>0</v>
      </c>
      <c r="BH333" s="247">
        <f>IF(N333="sníž. přenesená",J333,0)</f>
        <v>0</v>
      </c>
      <c r="BI333" s="247">
        <f>IF(N333="nulová",J333,0)</f>
        <v>0</v>
      </c>
      <c r="BJ333" s="18" t="s">
        <v>92</v>
      </c>
      <c r="BK333" s="247">
        <f>ROUND(I333*H333,2)</f>
        <v>0</v>
      </c>
      <c r="BL333" s="18" t="s">
        <v>161</v>
      </c>
      <c r="BM333" s="246" t="s">
        <v>742</v>
      </c>
    </row>
    <row r="334" spans="1:51" s="13" customFormat="1" ht="12">
      <c r="A334" s="13"/>
      <c r="B334" s="248"/>
      <c r="C334" s="249"/>
      <c r="D334" s="250" t="s">
        <v>251</v>
      </c>
      <c r="E334" s="251" t="s">
        <v>1</v>
      </c>
      <c r="F334" s="252" t="s">
        <v>156</v>
      </c>
      <c r="G334" s="249"/>
      <c r="H334" s="253">
        <v>3.6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251</v>
      </c>
      <c r="AU334" s="259" t="s">
        <v>95</v>
      </c>
      <c r="AV334" s="13" t="s">
        <v>95</v>
      </c>
      <c r="AW334" s="13" t="s">
        <v>42</v>
      </c>
      <c r="AX334" s="13" t="s">
        <v>92</v>
      </c>
      <c r="AY334" s="259" t="s">
        <v>244</v>
      </c>
    </row>
    <row r="335" spans="1:65" s="2" customFormat="1" ht="24.15" customHeight="1">
      <c r="A335" s="40"/>
      <c r="B335" s="41"/>
      <c r="C335" s="234" t="s">
        <v>743</v>
      </c>
      <c r="D335" s="234" t="s">
        <v>246</v>
      </c>
      <c r="E335" s="235" t="s">
        <v>744</v>
      </c>
      <c r="F335" s="236" t="s">
        <v>745</v>
      </c>
      <c r="G335" s="237" t="s">
        <v>275</v>
      </c>
      <c r="H335" s="238">
        <v>354.2</v>
      </c>
      <c r="I335" s="239"/>
      <c r="J335" s="240">
        <f>ROUND(I335*H335,2)</f>
        <v>0</v>
      </c>
      <c r="K335" s="241"/>
      <c r="L335" s="46"/>
      <c r="M335" s="242" t="s">
        <v>1</v>
      </c>
      <c r="N335" s="243" t="s">
        <v>50</v>
      </c>
      <c r="O335" s="93"/>
      <c r="P335" s="244">
        <f>O335*H335</f>
        <v>0</v>
      </c>
      <c r="Q335" s="244">
        <v>0.00017</v>
      </c>
      <c r="R335" s="244">
        <f>Q335*H335</f>
        <v>0.060214000000000004</v>
      </c>
      <c r="S335" s="244">
        <v>0</v>
      </c>
      <c r="T335" s="24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46" t="s">
        <v>161</v>
      </c>
      <c r="AT335" s="246" t="s">
        <v>246</v>
      </c>
      <c r="AU335" s="246" t="s">
        <v>95</v>
      </c>
      <c r="AY335" s="18" t="s">
        <v>244</v>
      </c>
      <c r="BE335" s="247">
        <f>IF(N335="základní",J335,0)</f>
        <v>0</v>
      </c>
      <c r="BF335" s="247">
        <f>IF(N335="snížená",J335,0)</f>
        <v>0</v>
      </c>
      <c r="BG335" s="247">
        <f>IF(N335="zákl. přenesená",J335,0)</f>
        <v>0</v>
      </c>
      <c r="BH335" s="247">
        <f>IF(N335="sníž. přenesená",J335,0)</f>
        <v>0</v>
      </c>
      <c r="BI335" s="247">
        <f>IF(N335="nulová",J335,0)</f>
        <v>0</v>
      </c>
      <c r="BJ335" s="18" t="s">
        <v>92</v>
      </c>
      <c r="BK335" s="247">
        <f>ROUND(I335*H335,2)</f>
        <v>0</v>
      </c>
      <c r="BL335" s="18" t="s">
        <v>161</v>
      </c>
      <c r="BM335" s="246" t="s">
        <v>746</v>
      </c>
    </row>
    <row r="336" spans="1:51" s="13" customFormat="1" ht="12">
      <c r="A336" s="13"/>
      <c r="B336" s="248"/>
      <c r="C336" s="249"/>
      <c r="D336" s="250" t="s">
        <v>251</v>
      </c>
      <c r="E336" s="251" t="s">
        <v>183</v>
      </c>
      <c r="F336" s="252" t="s">
        <v>747</v>
      </c>
      <c r="G336" s="249"/>
      <c r="H336" s="253">
        <v>354.2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251</v>
      </c>
      <c r="AU336" s="259" t="s">
        <v>95</v>
      </c>
      <c r="AV336" s="13" t="s">
        <v>95</v>
      </c>
      <c r="AW336" s="13" t="s">
        <v>42</v>
      </c>
      <c r="AX336" s="13" t="s">
        <v>92</v>
      </c>
      <c r="AY336" s="259" t="s">
        <v>244</v>
      </c>
    </row>
    <row r="337" spans="1:65" s="2" customFormat="1" ht="16.5" customHeight="1">
      <c r="A337" s="40"/>
      <c r="B337" s="41"/>
      <c r="C337" s="234" t="s">
        <v>748</v>
      </c>
      <c r="D337" s="234" t="s">
        <v>246</v>
      </c>
      <c r="E337" s="235" t="s">
        <v>749</v>
      </c>
      <c r="F337" s="236" t="s">
        <v>750</v>
      </c>
      <c r="G337" s="237" t="s">
        <v>275</v>
      </c>
      <c r="H337" s="238">
        <v>708.4</v>
      </c>
      <c r="I337" s="239"/>
      <c r="J337" s="240">
        <f>ROUND(I337*H337,2)</f>
        <v>0</v>
      </c>
      <c r="K337" s="241"/>
      <c r="L337" s="46"/>
      <c r="M337" s="242" t="s">
        <v>1</v>
      </c>
      <c r="N337" s="243" t="s">
        <v>50</v>
      </c>
      <c r="O337" s="93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46" t="s">
        <v>161</v>
      </c>
      <c r="AT337" s="246" t="s">
        <v>246</v>
      </c>
      <c r="AU337" s="246" t="s">
        <v>95</v>
      </c>
      <c r="AY337" s="18" t="s">
        <v>244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8" t="s">
        <v>92</v>
      </c>
      <c r="BK337" s="247">
        <f>ROUND(I337*H337,2)</f>
        <v>0</v>
      </c>
      <c r="BL337" s="18" t="s">
        <v>161</v>
      </c>
      <c r="BM337" s="246" t="s">
        <v>751</v>
      </c>
    </row>
    <row r="338" spans="1:51" s="13" customFormat="1" ht="12">
      <c r="A338" s="13"/>
      <c r="B338" s="248"/>
      <c r="C338" s="249"/>
      <c r="D338" s="250" t="s">
        <v>251</v>
      </c>
      <c r="E338" s="251" t="s">
        <v>1</v>
      </c>
      <c r="F338" s="252" t="s">
        <v>752</v>
      </c>
      <c r="G338" s="249"/>
      <c r="H338" s="253">
        <v>708.4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251</v>
      </c>
      <c r="AU338" s="259" t="s">
        <v>95</v>
      </c>
      <c r="AV338" s="13" t="s">
        <v>95</v>
      </c>
      <c r="AW338" s="13" t="s">
        <v>42</v>
      </c>
      <c r="AX338" s="13" t="s">
        <v>92</v>
      </c>
      <c r="AY338" s="259" t="s">
        <v>244</v>
      </c>
    </row>
    <row r="339" spans="1:65" s="2" customFormat="1" ht="21.75" customHeight="1">
      <c r="A339" s="40"/>
      <c r="B339" s="41"/>
      <c r="C339" s="234" t="s">
        <v>753</v>
      </c>
      <c r="D339" s="234" t="s">
        <v>246</v>
      </c>
      <c r="E339" s="235" t="s">
        <v>754</v>
      </c>
      <c r="F339" s="236" t="s">
        <v>755</v>
      </c>
      <c r="G339" s="237" t="s">
        <v>275</v>
      </c>
      <c r="H339" s="238">
        <v>3.6</v>
      </c>
      <c r="I339" s="239"/>
      <c r="J339" s="240">
        <f>ROUND(I339*H339,2)</f>
        <v>0</v>
      </c>
      <c r="K339" s="241"/>
      <c r="L339" s="46"/>
      <c r="M339" s="242" t="s">
        <v>1</v>
      </c>
      <c r="N339" s="243" t="s">
        <v>50</v>
      </c>
      <c r="O339" s="93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6" t="s">
        <v>161</v>
      </c>
      <c r="AT339" s="246" t="s">
        <v>246</v>
      </c>
      <c r="AU339" s="246" t="s">
        <v>95</v>
      </c>
      <c r="AY339" s="18" t="s">
        <v>244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18" t="s">
        <v>92</v>
      </c>
      <c r="BK339" s="247">
        <f>ROUND(I339*H339,2)</f>
        <v>0</v>
      </c>
      <c r="BL339" s="18" t="s">
        <v>161</v>
      </c>
      <c r="BM339" s="246" t="s">
        <v>756</v>
      </c>
    </row>
    <row r="340" spans="1:51" s="13" customFormat="1" ht="12">
      <c r="A340" s="13"/>
      <c r="B340" s="248"/>
      <c r="C340" s="249"/>
      <c r="D340" s="250" t="s">
        <v>251</v>
      </c>
      <c r="E340" s="251" t="s">
        <v>1</v>
      </c>
      <c r="F340" s="252" t="s">
        <v>156</v>
      </c>
      <c r="G340" s="249"/>
      <c r="H340" s="253">
        <v>3.6</v>
      </c>
      <c r="I340" s="254"/>
      <c r="J340" s="249"/>
      <c r="K340" s="249"/>
      <c r="L340" s="255"/>
      <c r="M340" s="256"/>
      <c r="N340" s="257"/>
      <c r="O340" s="257"/>
      <c r="P340" s="257"/>
      <c r="Q340" s="257"/>
      <c r="R340" s="257"/>
      <c r="S340" s="257"/>
      <c r="T340" s="25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251</v>
      </c>
      <c r="AU340" s="259" t="s">
        <v>95</v>
      </c>
      <c r="AV340" s="13" t="s">
        <v>95</v>
      </c>
      <c r="AW340" s="13" t="s">
        <v>42</v>
      </c>
      <c r="AX340" s="13" t="s">
        <v>92</v>
      </c>
      <c r="AY340" s="259" t="s">
        <v>244</v>
      </c>
    </row>
    <row r="341" spans="1:63" s="12" customFormat="1" ht="20.85" customHeight="1">
      <c r="A341" s="12"/>
      <c r="B341" s="218"/>
      <c r="C341" s="219"/>
      <c r="D341" s="220" t="s">
        <v>84</v>
      </c>
      <c r="E341" s="232" t="s">
        <v>757</v>
      </c>
      <c r="F341" s="232" t="s">
        <v>758</v>
      </c>
      <c r="G341" s="219"/>
      <c r="H341" s="219"/>
      <c r="I341" s="222"/>
      <c r="J341" s="233">
        <f>BK341</f>
        <v>0</v>
      </c>
      <c r="K341" s="219"/>
      <c r="L341" s="224"/>
      <c r="M341" s="225"/>
      <c r="N341" s="226"/>
      <c r="O341" s="226"/>
      <c r="P341" s="227">
        <f>SUM(P342:P353)</f>
        <v>0</v>
      </c>
      <c r="Q341" s="226"/>
      <c r="R341" s="227">
        <f>SUM(R342:R353)</f>
        <v>0</v>
      </c>
      <c r="S341" s="226"/>
      <c r="T341" s="228">
        <f>SUM(T342:T353)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9" t="s">
        <v>92</v>
      </c>
      <c r="AT341" s="230" t="s">
        <v>84</v>
      </c>
      <c r="AU341" s="230" t="s">
        <v>95</v>
      </c>
      <c r="AY341" s="229" t="s">
        <v>244</v>
      </c>
      <c r="BK341" s="231">
        <f>SUM(BK342:BK353)</f>
        <v>0</v>
      </c>
    </row>
    <row r="342" spans="1:65" s="2" customFormat="1" ht="21.75" customHeight="1">
      <c r="A342" s="40"/>
      <c r="B342" s="41"/>
      <c r="C342" s="234" t="s">
        <v>759</v>
      </c>
      <c r="D342" s="234" t="s">
        <v>246</v>
      </c>
      <c r="E342" s="235" t="s">
        <v>760</v>
      </c>
      <c r="F342" s="236" t="s">
        <v>761</v>
      </c>
      <c r="G342" s="237" t="s">
        <v>467</v>
      </c>
      <c r="H342" s="238">
        <v>1</v>
      </c>
      <c r="I342" s="239"/>
      <c r="J342" s="240">
        <f>ROUND(I342*H342,2)</f>
        <v>0</v>
      </c>
      <c r="K342" s="241"/>
      <c r="L342" s="46"/>
      <c r="M342" s="242" t="s">
        <v>1</v>
      </c>
      <c r="N342" s="243" t="s">
        <v>50</v>
      </c>
      <c r="O342" s="93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6" t="s">
        <v>161</v>
      </c>
      <c r="AT342" s="246" t="s">
        <v>246</v>
      </c>
      <c r="AU342" s="246" t="s">
        <v>118</v>
      </c>
      <c r="AY342" s="18" t="s">
        <v>244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18" t="s">
        <v>92</v>
      </c>
      <c r="BK342" s="247">
        <f>ROUND(I342*H342,2)</f>
        <v>0</v>
      </c>
      <c r="BL342" s="18" t="s">
        <v>161</v>
      </c>
      <c r="BM342" s="246" t="s">
        <v>762</v>
      </c>
    </row>
    <row r="343" spans="1:65" s="2" customFormat="1" ht="24.15" customHeight="1">
      <c r="A343" s="40"/>
      <c r="B343" s="41"/>
      <c r="C343" s="234" t="s">
        <v>763</v>
      </c>
      <c r="D343" s="234" t="s">
        <v>246</v>
      </c>
      <c r="E343" s="235" t="s">
        <v>764</v>
      </c>
      <c r="F343" s="236" t="s">
        <v>765</v>
      </c>
      <c r="G343" s="237" t="s">
        <v>467</v>
      </c>
      <c r="H343" s="238">
        <v>1</v>
      </c>
      <c r="I343" s="239"/>
      <c r="J343" s="240">
        <f>ROUND(I343*H343,2)</f>
        <v>0</v>
      </c>
      <c r="K343" s="241"/>
      <c r="L343" s="46"/>
      <c r="M343" s="242" t="s">
        <v>1</v>
      </c>
      <c r="N343" s="243" t="s">
        <v>50</v>
      </c>
      <c r="O343" s="93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46" t="s">
        <v>161</v>
      </c>
      <c r="AT343" s="246" t="s">
        <v>246</v>
      </c>
      <c r="AU343" s="246" t="s">
        <v>118</v>
      </c>
      <c r="AY343" s="18" t="s">
        <v>244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18" t="s">
        <v>92</v>
      </c>
      <c r="BK343" s="247">
        <f>ROUND(I343*H343,2)</f>
        <v>0</v>
      </c>
      <c r="BL343" s="18" t="s">
        <v>161</v>
      </c>
      <c r="BM343" s="246" t="s">
        <v>766</v>
      </c>
    </row>
    <row r="344" spans="1:65" s="2" customFormat="1" ht="24.15" customHeight="1">
      <c r="A344" s="40"/>
      <c r="B344" s="41"/>
      <c r="C344" s="234" t="s">
        <v>767</v>
      </c>
      <c r="D344" s="234" t="s">
        <v>246</v>
      </c>
      <c r="E344" s="235" t="s">
        <v>768</v>
      </c>
      <c r="F344" s="236" t="s">
        <v>769</v>
      </c>
      <c r="G344" s="237" t="s">
        <v>467</v>
      </c>
      <c r="H344" s="238">
        <v>1</v>
      </c>
      <c r="I344" s="239"/>
      <c r="J344" s="240">
        <f>ROUND(I344*H344,2)</f>
        <v>0</v>
      </c>
      <c r="K344" s="241"/>
      <c r="L344" s="46"/>
      <c r="M344" s="242" t="s">
        <v>1</v>
      </c>
      <c r="N344" s="243" t="s">
        <v>50</v>
      </c>
      <c r="O344" s="93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6" t="s">
        <v>161</v>
      </c>
      <c r="AT344" s="246" t="s">
        <v>246</v>
      </c>
      <c r="AU344" s="246" t="s">
        <v>118</v>
      </c>
      <c r="AY344" s="18" t="s">
        <v>244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8" t="s">
        <v>92</v>
      </c>
      <c r="BK344" s="247">
        <f>ROUND(I344*H344,2)</f>
        <v>0</v>
      </c>
      <c r="BL344" s="18" t="s">
        <v>161</v>
      </c>
      <c r="BM344" s="246" t="s">
        <v>770</v>
      </c>
    </row>
    <row r="345" spans="1:65" s="2" customFormat="1" ht="24.15" customHeight="1">
      <c r="A345" s="40"/>
      <c r="B345" s="41"/>
      <c r="C345" s="234" t="s">
        <v>771</v>
      </c>
      <c r="D345" s="234" t="s">
        <v>246</v>
      </c>
      <c r="E345" s="235" t="s">
        <v>772</v>
      </c>
      <c r="F345" s="236" t="s">
        <v>773</v>
      </c>
      <c r="G345" s="237" t="s">
        <v>467</v>
      </c>
      <c r="H345" s="238">
        <v>1</v>
      </c>
      <c r="I345" s="239"/>
      <c r="J345" s="240">
        <f>ROUND(I345*H345,2)</f>
        <v>0</v>
      </c>
      <c r="K345" s="241"/>
      <c r="L345" s="46"/>
      <c r="M345" s="242" t="s">
        <v>1</v>
      </c>
      <c r="N345" s="243" t="s">
        <v>50</v>
      </c>
      <c r="O345" s="93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6" t="s">
        <v>161</v>
      </c>
      <c r="AT345" s="246" t="s">
        <v>246</v>
      </c>
      <c r="AU345" s="246" t="s">
        <v>118</v>
      </c>
      <c r="AY345" s="18" t="s">
        <v>244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18" t="s">
        <v>92</v>
      </c>
      <c r="BK345" s="247">
        <f>ROUND(I345*H345,2)</f>
        <v>0</v>
      </c>
      <c r="BL345" s="18" t="s">
        <v>161</v>
      </c>
      <c r="BM345" s="246" t="s">
        <v>774</v>
      </c>
    </row>
    <row r="346" spans="1:65" s="2" customFormat="1" ht="24.15" customHeight="1">
      <c r="A346" s="40"/>
      <c r="B346" s="41"/>
      <c r="C346" s="234" t="s">
        <v>775</v>
      </c>
      <c r="D346" s="234" t="s">
        <v>246</v>
      </c>
      <c r="E346" s="235" t="s">
        <v>776</v>
      </c>
      <c r="F346" s="236" t="s">
        <v>777</v>
      </c>
      <c r="G346" s="237" t="s">
        <v>275</v>
      </c>
      <c r="H346" s="238">
        <v>153</v>
      </c>
      <c r="I346" s="239"/>
      <c r="J346" s="240">
        <f>ROUND(I346*H346,2)</f>
        <v>0</v>
      </c>
      <c r="K346" s="241"/>
      <c r="L346" s="46"/>
      <c r="M346" s="242" t="s">
        <v>1</v>
      </c>
      <c r="N346" s="243" t="s">
        <v>50</v>
      </c>
      <c r="O346" s="93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46" t="s">
        <v>161</v>
      </c>
      <c r="AT346" s="246" t="s">
        <v>246</v>
      </c>
      <c r="AU346" s="246" t="s">
        <v>118</v>
      </c>
      <c r="AY346" s="18" t="s">
        <v>244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8" t="s">
        <v>92</v>
      </c>
      <c r="BK346" s="247">
        <f>ROUND(I346*H346,2)</f>
        <v>0</v>
      </c>
      <c r="BL346" s="18" t="s">
        <v>161</v>
      </c>
      <c r="BM346" s="246" t="s">
        <v>778</v>
      </c>
    </row>
    <row r="347" spans="1:65" s="2" customFormat="1" ht="24.15" customHeight="1">
      <c r="A347" s="40"/>
      <c r="B347" s="41"/>
      <c r="C347" s="234" t="s">
        <v>779</v>
      </c>
      <c r="D347" s="234" t="s">
        <v>246</v>
      </c>
      <c r="E347" s="235" t="s">
        <v>780</v>
      </c>
      <c r="F347" s="236" t="s">
        <v>781</v>
      </c>
      <c r="G347" s="237" t="s">
        <v>467</v>
      </c>
      <c r="H347" s="238">
        <v>9</v>
      </c>
      <c r="I347" s="239"/>
      <c r="J347" s="240">
        <f>ROUND(I347*H347,2)</f>
        <v>0</v>
      </c>
      <c r="K347" s="241"/>
      <c r="L347" s="46"/>
      <c r="M347" s="242" t="s">
        <v>1</v>
      </c>
      <c r="N347" s="243" t="s">
        <v>50</v>
      </c>
      <c r="O347" s="93"/>
      <c r="P347" s="244">
        <f>O347*H347</f>
        <v>0</v>
      </c>
      <c r="Q347" s="244">
        <v>0</v>
      </c>
      <c r="R347" s="244">
        <f>Q347*H347</f>
        <v>0</v>
      </c>
      <c r="S347" s="244">
        <v>0</v>
      </c>
      <c r="T347" s="24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46" t="s">
        <v>161</v>
      </c>
      <c r="AT347" s="246" t="s">
        <v>246</v>
      </c>
      <c r="AU347" s="246" t="s">
        <v>118</v>
      </c>
      <c r="AY347" s="18" t="s">
        <v>244</v>
      </c>
      <c r="BE347" s="247">
        <f>IF(N347="základní",J347,0)</f>
        <v>0</v>
      </c>
      <c r="BF347" s="247">
        <f>IF(N347="snížená",J347,0)</f>
        <v>0</v>
      </c>
      <c r="BG347" s="247">
        <f>IF(N347="zákl. přenesená",J347,0)</f>
        <v>0</v>
      </c>
      <c r="BH347" s="247">
        <f>IF(N347="sníž. přenesená",J347,0)</f>
        <v>0</v>
      </c>
      <c r="BI347" s="247">
        <f>IF(N347="nulová",J347,0)</f>
        <v>0</v>
      </c>
      <c r="BJ347" s="18" t="s">
        <v>92</v>
      </c>
      <c r="BK347" s="247">
        <f>ROUND(I347*H347,2)</f>
        <v>0</v>
      </c>
      <c r="BL347" s="18" t="s">
        <v>161</v>
      </c>
      <c r="BM347" s="246" t="s">
        <v>782</v>
      </c>
    </row>
    <row r="348" spans="1:65" s="2" customFormat="1" ht="24.15" customHeight="1">
      <c r="A348" s="40"/>
      <c r="B348" s="41"/>
      <c r="C348" s="234" t="s">
        <v>783</v>
      </c>
      <c r="D348" s="234" t="s">
        <v>246</v>
      </c>
      <c r="E348" s="235" t="s">
        <v>784</v>
      </c>
      <c r="F348" s="236" t="s">
        <v>785</v>
      </c>
      <c r="G348" s="237" t="s">
        <v>467</v>
      </c>
      <c r="H348" s="238">
        <v>1</v>
      </c>
      <c r="I348" s="239"/>
      <c r="J348" s="240">
        <f>ROUND(I348*H348,2)</f>
        <v>0</v>
      </c>
      <c r="K348" s="241"/>
      <c r="L348" s="46"/>
      <c r="M348" s="242" t="s">
        <v>1</v>
      </c>
      <c r="N348" s="243" t="s">
        <v>50</v>
      </c>
      <c r="O348" s="93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6" t="s">
        <v>161</v>
      </c>
      <c r="AT348" s="246" t="s">
        <v>246</v>
      </c>
      <c r="AU348" s="246" t="s">
        <v>118</v>
      </c>
      <c r="AY348" s="18" t="s">
        <v>244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8" t="s">
        <v>92</v>
      </c>
      <c r="BK348" s="247">
        <f>ROUND(I348*H348,2)</f>
        <v>0</v>
      </c>
      <c r="BL348" s="18" t="s">
        <v>161</v>
      </c>
      <c r="BM348" s="246" t="s">
        <v>786</v>
      </c>
    </row>
    <row r="349" spans="1:65" s="2" customFormat="1" ht="24.15" customHeight="1">
      <c r="A349" s="40"/>
      <c r="B349" s="41"/>
      <c r="C349" s="234" t="s">
        <v>787</v>
      </c>
      <c r="D349" s="234" t="s">
        <v>246</v>
      </c>
      <c r="E349" s="235" t="s">
        <v>788</v>
      </c>
      <c r="F349" s="236" t="s">
        <v>789</v>
      </c>
      <c r="G349" s="237" t="s">
        <v>467</v>
      </c>
      <c r="H349" s="238">
        <v>8</v>
      </c>
      <c r="I349" s="239"/>
      <c r="J349" s="240">
        <f>ROUND(I349*H349,2)</f>
        <v>0</v>
      </c>
      <c r="K349" s="241"/>
      <c r="L349" s="46"/>
      <c r="M349" s="242" t="s">
        <v>1</v>
      </c>
      <c r="N349" s="243" t="s">
        <v>50</v>
      </c>
      <c r="O349" s="93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46" t="s">
        <v>161</v>
      </c>
      <c r="AT349" s="246" t="s">
        <v>246</v>
      </c>
      <c r="AU349" s="246" t="s">
        <v>118</v>
      </c>
      <c r="AY349" s="18" t="s">
        <v>244</v>
      </c>
      <c r="BE349" s="247">
        <f>IF(N349="základní",J349,0)</f>
        <v>0</v>
      </c>
      <c r="BF349" s="247">
        <f>IF(N349="snížená",J349,0)</f>
        <v>0</v>
      </c>
      <c r="BG349" s="247">
        <f>IF(N349="zákl. přenesená",J349,0)</f>
        <v>0</v>
      </c>
      <c r="BH349" s="247">
        <f>IF(N349="sníž. přenesená",J349,0)</f>
        <v>0</v>
      </c>
      <c r="BI349" s="247">
        <f>IF(N349="nulová",J349,0)</f>
        <v>0</v>
      </c>
      <c r="BJ349" s="18" t="s">
        <v>92</v>
      </c>
      <c r="BK349" s="247">
        <f>ROUND(I349*H349,2)</f>
        <v>0</v>
      </c>
      <c r="BL349" s="18" t="s">
        <v>161</v>
      </c>
      <c r="BM349" s="246" t="s">
        <v>790</v>
      </c>
    </row>
    <row r="350" spans="1:51" s="13" customFormat="1" ht="12">
      <c r="A350" s="13"/>
      <c r="B350" s="248"/>
      <c r="C350" s="249"/>
      <c r="D350" s="250" t="s">
        <v>251</v>
      </c>
      <c r="E350" s="251" t="s">
        <v>1</v>
      </c>
      <c r="F350" s="252" t="s">
        <v>791</v>
      </c>
      <c r="G350" s="249"/>
      <c r="H350" s="253">
        <v>8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9" t="s">
        <v>251</v>
      </c>
      <c r="AU350" s="259" t="s">
        <v>118</v>
      </c>
      <c r="AV350" s="13" t="s">
        <v>95</v>
      </c>
      <c r="AW350" s="13" t="s">
        <v>42</v>
      </c>
      <c r="AX350" s="13" t="s">
        <v>92</v>
      </c>
      <c r="AY350" s="259" t="s">
        <v>244</v>
      </c>
    </row>
    <row r="351" spans="1:65" s="2" customFormat="1" ht="24.15" customHeight="1">
      <c r="A351" s="40"/>
      <c r="B351" s="41"/>
      <c r="C351" s="234" t="s">
        <v>792</v>
      </c>
      <c r="D351" s="234" t="s">
        <v>246</v>
      </c>
      <c r="E351" s="235" t="s">
        <v>793</v>
      </c>
      <c r="F351" s="236" t="s">
        <v>794</v>
      </c>
      <c r="G351" s="237" t="s">
        <v>467</v>
      </c>
      <c r="H351" s="238">
        <v>2</v>
      </c>
      <c r="I351" s="239"/>
      <c r="J351" s="240">
        <f>ROUND(I351*H351,2)</f>
        <v>0</v>
      </c>
      <c r="K351" s="241"/>
      <c r="L351" s="46"/>
      <c r="M351" s="242" t="s">
        <v>1</v>
      </c>
      <c r="N351" s="243" t="s">
        <v>50</v>
      </c>
      <c r="O351" s="93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6" t="s">
        <v>161</v>
      </c>
      <c r="AT351" s="246" t="s">
        <v>246</v>
      </c>
      <c r="AU351" s="246" t="s">
        <v>118</v>
      </c>
      <c r="AY351" s="18" t="s">
        <v>244</v>
      </c>
      <c r="BE351" s="247">
        <f>IF(N351="základní",J351,0)</f>
        <v>0</v>
      </c>
      <c r="BF351" s="247">
        <f>IF(N351="snížená",J351,0)</f>
        <v>0</v>
      </c>
      <c r="BG351" s="247">
        <f>IF(N351="zákl. přenesená",J351,0)</f>
        <v>0</v>
      </c>
      <c r="BH351" s="247">
        <f>IF(N351="sníž. přenesená",J351,0)</f>
        <v>0</v>
      </c>
      <c r="BI351" s="247">
        <f>IF(N351="nulová",J351,0)</f>
        <v>0</v>
      </c>
      <c r="BJ351" s="18" t="s">
        <v>92</v>
      </c>
      <c r="BK351" s="247">
        <f>ROUND(I351*H351,2)</f>
        <v>0</v>
      </c>
      <c r="BL351" s="18" t="s">
        <v>161</v>
      </c>
      <c r="BM351" s="246" t="s">
        <v>795</v>
      </c>
    </row>
    <row r="352" spans="1:51" s="13" customFormat="1" ht="12">
      <c r="A352" s="13"/>
      <c r="B352" s="248"/>
      <c r="C352" s="249"/>
      <c r="D352" s="250" t="s">
        <v>251</v>
      </c>
      <c r="E352" s="251" t="s">
        <v>1</v>
      </c>
      <c r="F352" s="252" t="s">
        <v>796</v>
      </c>
      <c r="G352" s="249"/>
      <c r="H352" s="253">
        <v>2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251</v>
      </c>
      <c r="AU352" s="259" t="s">
        <v>118</v>
      </c>
      <c r="AV352" s="13" t="s">
        <v>95</v>
      </c>
      <c r="AW352" s="13" t="s">
        <v>42</v>
      </c>
      <c r="AX352" s="13" t="s">
        <v>92</v>
      </c>
      <c r="AY352" s="259" t="s">
        <v>244</v>
      </c>
    </row>
    <row r="353" spans="1:65" s="2" customFormat="1" ht="24.15" customHeight="1">
      <c r="A353" s="40"/>
      <c r="B353" s="41"/>
      <c r="C353" s="234" t="s">
        <v>797</v>
      </c>
      <c r="D353" s="234" t="s">
        <v>246</v>
      </c>
      <c r="E353" s="235" t="s">
        <v>798</v>
      </c>
      <c r="F353" s="236" t="s">
        <v>799</v>
      </c>
      <c r="G353" s="237" t="s">
        <v>467</v>
      </c>
      <c r="H353" s="238">
        <v>1</v>
      </c>
      <c r="I353" s="239"/>
      <c r="J353" s="240">
        <f>ROUND(I353*H353,2)</f>
        <v>0</v>
      </c>
      <c r="K353" s="241"/>
      <c r="L353" s="46"/>
      <c r="M353" s="242" t="s">
        <v>1</v>
      </c>
      <c r="N353" s="243" t="s">
        <v>50</v>
      </c>
      <c r="O353" s="93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6" t="s">
        <v>161</v>
      </c>
      <c r="AT353" s="246" t="s">
        <v>246</v>
      </c>
      <c r="AU353" s="246" t="s">
        <v>118</v>
      </c>
      <c r="AY353" s="18" t="s">
        <v>244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8" t="s">
        <v>92</v>
      </c>
      <c r="BK353" s="247">
        <f>ROUND(I353*H353,2)</f>
        <v>0</v>
      </c>
      <c r="BL353" s="18" t="s">
        <v>161</v>
      </c>
      <c r="BM353" s="246" t="s">
        <v>800</v>
      </c>
    </row>
    <row r="354" spans="1:63" s="12" customFormat="1" ht="22.8" customHeight="1">
      <c r="A354" s="12"/>
      <c r="B354" s="218"/>
      <c r="C354" s="219"/>
      <c r="D354" s="220" t="s">
        <v>84</v>
      </c>
      <c r="E354" s="232" t="s">
        <v>801</v>
      </c>
      <c r="F354" s="232" t="s">
        <v>802</v>
      </c>
      <c r="G354" s="219"/>
      <c r="H354" s="219"/>
      <c r="I354" s="222"/>
      <c r="J354" s="233">
        <f>BK354</f>
        <v>0</v>
      </c>
      <c r="K354" s="219"/>
      <c r="L354" s="224"/>
      <c r="M354" s="225"/>
      <c r="N354" s="226"/>
      <c r="O354" s="226"/>
      <c r="P354" s="227">
        <f>SUM(P355:P379)</f>
        <v>0</v>
      </c>
      <c r="Q354" s="226"/>
      <c r="R354" s="227">
        <f>SUM(R355:R379)</f>
        <v>0</v>
      </c>
      <c r="S354" s="226"/>
      <c r="T354" s="228">
        <f>SUM(T355:T379)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9" t="s">
        <v>92</v>
      </c>
      <c r="AT354" s="230" t="s">
        <v>84</v>
      </c>
      <c r="AU354" s="230" t="s">
        <v>92</v>
      </c>
      <c r="AY354" s="229" t="s">
        <v>244</v>
      </c>
      <c r="BK354" s="231">
        <f>SUM(BK355:BK379)</f>
        <v>0</v>
      </c>
    </row>
    <row r="355" spans="1:65" s="2" customFormat="1" ht="21.75" customHeight="1">
      <c r="A355" s="40"/>
      <c r="B355" s="41"/>
      <c r="C355" s="234" t="s">
        <v>803</v>
      </c>
      <c r="D355" s="234" t="s">
        <v>246</v>
      </c>
      <c r="E355" s="235" t="s">
        <v>804</v>
      </c>
      <c r="F355" s="236" t="s">
        <v>805</v>
      </c>
      <c r="G355" s="237" t="s">
        <v>363</v>
      </c>
      <c r="H355" s="238">
        <v>551.745</v>
      </c>
      <c r="I355" s="239"/>
      <c r="J355" s="240">
        <f>ROUND(I355*H355,2)</f>
        <v>0</v>
      </c>
      <c r="K355" s="241"/>
      <c r="L355" s="46"/>
      <c r="M355" s="242" t="s">
        <v>1</v>
      </c>
      <c r="N355" s="243" t="s">
        <v>50</v>
      </c>
      <c r="O355" s="93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6" t="s">
        <v>161</v>
      </c>
      <c r="AT355" s="246" t="s">
        <v>246</v>
      </c>
      <c r="AU355" s="246" t="s">
        <v>95</v>
      </c>
      <c r="AY355" s="18" t="s">
        <v>244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18" t="s">
        <v>92</v>
      </c>
      <c r="BK355" s="247">
        <f>ROUND(I355*H355,2)</f>
        <v>0</v>
      </c>
      <c r="BL355" s="18" t="s">
        <v>161</v>
      </c>
      <c r="BM355" s="246" t="s">
        <v>806</v>
      </c>
    </row>
    <row r="356" spans="1:51" s="13" customFormat="1" ht="12">
      <c r="A356" s="13"/>
      <c r="B356" s="248"/>
      <c r="C356" s="249"/>
      <c r="D356" s="250" t="s">
        <v>251</v>
      </c>
      <c r="E356" s="251" t="s">
        <v>189</v>
      </c>
      <c r="F356" s="252" t="s">
        <v>807</v>
      </c>
      <c r="G356" s="249"/>
      <c r="H356" s="253">
        <v>551.745</v>
      </c>
      <c r="I356" s="254"/>
      <c r="J356" s="249"/>
      <c r="K356" s="249"/>
      <c r="L356" s="255"/>
      <c r="M356" s="256"/>
      <c r="N356" s="257"/>
      <c r="O356" s="257"/>
      <c r="P356" s="257"/>
      <c r="Q356" s="257"/>
      <c r="R356" s="257"/>
      <c r="S356" s="257"/>
      <c r="T356" s="25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9" t="s">
        <v>251</v>
      </c>
      <c r="AU356" s="259" t="s">
        <v>95</v>
      </c>
      <c r="AV356" s="13" t="s">
        <v>95</v>
      </c>
      <c r="AW356" s="13" t="s">
        <v>42</v>
      </c>
      <c r="AX356" s="13" t="s">
        <v>92</v>
      </c>
      <c r="AY356" s="259" t="s">
        <v>244</v>
      </c>
    </row>
    <row r="357" spans="1:65" s="2" customFormat="1" ht="24.15" customHeight="1">
      <c r="A357" s="40"/>
      <c r="B357" s="41"/>
      <c r="C357" s="234" t="s">
        <v>808</v>
      </c>
      <c r="D357" s="234" t="s">
        <v>246</v>
      </c>
      <c r="E357" s="235" t="s">
        <v>809</v>
      </c>
      <c r="F357" s="236" t="s">
        <v>810</v>
      </c>
      <c r="G357" s="237" t="s">
        <v>363</v>
      </c>
      <c r="H357" s="238">
        <v>17104.095</v>
      </c>
      <c r="I357" s="239"/>
      <c r="J357" s="240">
        <f>ROUND(I357*H357,2)</f>
        <v>0</v>
      </c>
      <c r="K357" s="241"/>
      <c r="L357" s="46"/>
      <c r="M357" s="242" t="s">
        <v>1</v>
      </c>
      <c r="N357" s="243" t="s">
        <v>50</v>
      </c>
      <c r="O357" s="93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6" t="s">
        <v>161</v>
      </c>
      <c r="AT357" s="246" t="s">
        <v>246</v>
      </c>
      <c r="AU357" s="246" t="s">
        <v>95</v>
      </c>
      <c r="AY357" s="18" t="s">
        <v>244</v>
      </c>
      <c r="BE357" s="247">
        <f>IF(N357="základní",J357,0)</f>
        <v>0</v>
      </c>
      <c r="BF357" s="247">
        <f>IF(N357="snížená",J357,0)</f>
        <v>0</v>
      </c>
      <c r="BG357" s="247">
        <f>IF(N357="zákl. přenesená",J357,0)</f>
        <v>0</v>
      </c>
      <c r="BH357" s="247">
        <f>IF(N357="sníž. přenesená",J357,0)</f>
        <v>0</v>
      </c>
      <c r="BI357" s="247">
        <f>IF(N357="nulová",J357,0)</f>
        <v>0</v>
      </c>
      <c r="BJ357" s="18" t="s">
        <v>92</v>
      </c>
      <c r="BK357" s="247">
        <f>ROUND(I357*H357,2)</f>
        <v>0</v>
      </c>
      <c r="BL357" s="18" t="s">
        <v>161</v>
      </c>
      <c r="BM357" s="246" t="s">
        <v>811</v>
      </c>
    </row>
    <row r="358" spans="1:51" s="15" customFormat="1" ht="12">
      <c r="A358" s="15"/>
      <c r="B358" s="271"/>
      <c r="C358" s="272"/>
      <c r="D358" s="250" t="s">
        <v>251</v>
      </c>
      <c r="E358" s="273" t="s">
        <v>1</v>
      </c>
      <c r="F358" s="274" t="s">
        <v>341</v>
      </c>
      <c r="G358" s="272"/>
      <c r="H358" s="273" t="s">
        <v>1</v>
      </c>
      <c r="I358" s="275"/>
      <c r="J358" s="272"/>
      <c r="K358" s="272"/>
      <c r="L358" s="276"/>
      <c r="M358" s="277"/>
      <c r="N358" s="278"/>
      <c r="O358" s="278"/>
      <c r="P358" s="278"/>
      <c r="Q358" s="278"/>
      <c r="R358" s="278"/>
      <c r="S358" s="278"/>
      <c r="T358" s="279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80" t="s">
        <v>251</v>
      </c>
      <c r="AU358" s="280" t="s">
        <v>95</v>
      </c>
      <c r="AV358" s="15" t="s">
        <v>92</v>
      </c>
      <c r="AW358" s="15" t="s">
        <v>42</v>
      </c>
      <c r="AX358" s="15" t="s">
        <v>85</v>
      </c>
      <c r="AY358" s="280" t="s">
        <v>244</v>
      </c>
    </row>
    <row r="359" spans="1:51" s="13" customFormat="1" ht="12">
      <c r="A359" s="13"/>
      <c r="B359" s="248"/>
      <c r="C359" s="249"/>
      <c r="D359" s="250" t="s">
        <v>251</v>
      </c>
      <c r="E359" s="251" t="s">
        <v>1</v>
      </c>
      <c r="F359" s="252" t="s">
        <v>812</v>
      </c>
      <c r="G359" s="249"/>
      <c r="H359" s="253">
        <v>17104.095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9" t="s">
        <v>251</v>
      </c>
      <c r="AU359" s="259" t="s">
        <v>95</v>
      </c>
      <c r="AV359" s="13" t="s">
        <v>95</v>
      </c>
      <c r="AW359" s="13" t="s">
        <v>42</v>
      </c>
      <c r="AX359" s="13" t="s">
        <v>92</v>
      </c>
      <c r="AY359" s="259" t="s">
        <v>244</v>
      </c>
    </row>
    <row r="360" spans="1:65" s="2" customFormat="1" ht="21.75" customHeight="1">
      <c r="A360" s="40"/>
      <c r="B360" s="41"/>
      <c r="C360" s="234" t="s">
        <v>813</v>
      </c>
      <c r="D360" s="234" t="s">
        <v>246</v>
      </c>
      <c r="E360" s="235" t="s">
        <v>814</v>
      </c>
      <c r="F360" s="236" t="s">
        <v>815</v>
      </c>
      <c r="G360" s="237" t="s">
        <v>363</v>
      </c>
      <c r="H360" s="238">
        <v>4.274</v>
      </c>
      <c r="I360" s="239"/>
      <c r="J360" s="240">
        <f>ROUND(I360*H360,2)</f>
        <v>0</v>
      </c>
      <c r="K360" s="241"/>
      <c r="L360" s="46"/>
      <c r="M360" s="242" t="s">
        <v>1</v>
      </c>
      <c r="N360" s="243" t="s">
        <v>50</v>
      </c>
      <c r="O360" s="93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46" t="s">
        <v>161</v>
      </c>
      <c r="AT360" s="246" t="s">
        <v>246</v>
      </c>
      <c r="AU360" s="246" t="s">
        <v>95</v>
      </c>
      <c r="AY360" s="18" t="s">
        <v>244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8" t="s">
        <v>92</v>
      </c>
      <c r="BK360" s="247">
        <f>ROUND(I360*H360,2)</f>
        <v>0</v>
      </c>
      <c r="BL360" s="18" t="s">
        <v>161</v>
      </c>
      <c r="BM360" s="246" t="s">
        <v>816</v>
      </c>
    </row>
    <row r="361" spans="1:51" s="13" customFormat="1" ht="12">
      <c r="A361" s="13"/>
      <c r="B361" s="248"/>
      <c r="C361" s="249"/>
      <c r="D361" s="250" t="s">
        <v>251</v>
      </c>
      <c r="E361" s="251" t="s">
        <v>1</v>
      </c>
      <c r="F361" s="252" t="s">
        <v>191</v>
      </c>
      <c r="G361" s="249"/>
      <c r="H361" s="253">
        <v>4.274</v>
      </c>
      <c r="I361" s="254"/>
      <c r="J361" s="249"/>
      <c r="K361" s="249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251</v>
      </c>
      <c r="AU361" s="259" t="s">
        <v>95</v>
      </c>
      <c r="AV361" s="13" t="s">
        <v>95</v>
      </c>
      <c r="AW361" s="13" t="s">
        <v>42</v>
      </c>
      <c r="AX361" s="13" t="s">
        <v>92</v>
      </c>
      <c r="AY361" s="259" t="s">
        <v>244</v>
      </c>
    </row>
    <row r="362" spans="1:65" s="2" customFormat="1" ht="24.15" customHeight="1">
      <c r="A362" s="40"/>
      <c r="B362" s="41"/>
      <c r="C362" s="234" t="s">
        <v>817</v>
      </c>
      <c r="D362" s="234" t="s">
        <v>246</v>
      </c>
      <c r="E362" s="235" t="s">
        <v>818</v>
      </c>
      <c r="F362" s="236" t="s">
        <v>819</v>
      </c>
      <c r="G362" s="237" t="s">
        <v>363</v>
      </c>
      <c r="H362" s="238">
        <v>132.494</v>
      </c>
      <c r="I362" s="239"/>
      <c r="J362" s="240">
        <f>ROUND(I362*H362,2)</f>
        <v>0</v>
      </c>
      <c r="K362" s="241"/>
      <c r="L362" s="46"/>
      <c r="M362" s="242" t="s">
        <v>1</v>
      </c>
      <c r="N362" s="243" t="s">
        <v>50</v>
      </c>
      <c r="O362" s="93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46" t="s">
        <v>161</v>
      </c>
      <c r="AT362" s="246" t="s">
        <v>246</v>
      </c>
      <c r="AU362" s="246" t="s">
        <v>95</v>
      </c>
      <c r="AY362" s="18" t="s">
        <v>244</v>
      </c>
      <c r="BE362" s="247">
        <f>IF(N362="základní",J362,0)</f>
        <v>0</v>
      </c>
      <c r="BF362" s="247">
        <f>IF(N362="snížená",J362,0)</f>
        <v>0</v>
      </c>
      <c r="BG362" s="247">
        <f>IF(N362="zákl. přenesená",J362,0)</f>
        <v>0</v>
      </c>
      <c r="BH362" s="247">
        <f>IF(N362="sníž. přenesená",J362,0)</f>
        <v>0</v>
      </c>
      <c r="BI362" s="247">
        <f>IF(N362="nulová",J362,0)</f>
        <v>0</v>
      </c>
      <c r="BJ362" s="18" t="s">
        <v>92</v>
      </c>
      <c r="BK362" s="247">
        <f>ROUND(I362*H362,2)</f>
        <v>0</v>
      </c>
      <c r="BL362" s="18" t="s">
        <v>161</v>
      </c>
      <c r="BM362" s="246" t="s">
        <v>820</v>
      </c>
    </row>
    <row r="363" spans="1:51" s="15" customFormat="1" ht="12">
      <c r="A363" s="15"/>
      <c r="B363" s="271"/>
      <c r="C363" s="272"/>
      <c r="D363" s="250" t="s">
        <v>251</v>
      </c>
      <c r="E363" s="273" t="s">
        <v>1</v>
      </c>
      <c r="F363" s="274" t="s">
        <v>341</v>
      </c>
      <c r="G363" s="272"/>
      <c r="H363" s="273" t="s">
        <v>1</v>
      </c>
      <c r="I363" s="275"/>
      <c r="J363" s="272"/>
      <c r="K363" s="272"/>
      <c r="L363" s="276"/>
      <c r="M363" s="277"/>
      <c r="N363" s="278"/>
      <c r="O363" s="278"/>
      <c r="P363" s="278"/>
      <c r="Q363" s="278"/>
      <c r="R363" s="278"/>
      <c r="S363" s="278"/>
      <c r="T363" s="279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0" t="s">
        <v>251</v>
      </c>
      <c r="AU363" s="280" t="s">
        <v>95</v>
      </c>
      <c r="AV363" s="15" t="s">
        <v>92</v>
      </c>
      <c r="AW363" s="15" t="s">
        <v>42</v>
      </c>
      <c r="AX363" s="15" t="s">
        <v>85</v>
      </c>
      <c r="AY363" s="280" t="s">
        <v>244</v>
      </c>
    </row>
    <row r="364" spans="1:51" s="13" customFormat="1" ht="12">
      <c r="A364" s="13"/>
      <c r="B364" s="248"/>
      <c r="C364" s="249"/>
      <c r="D364" s="250" t="s">
        <v>251</v>
      </c>
      <c r="E364" s="251" t="s">
        <v>1</v>
      </c>
      <c r="F364" s="252" t="s">
        <v>821</v>
      </c>
      <c r="G364" s="249"/>
      <c r="H364" s="253">
        <v>132.494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251</v>
      </c>
      <c r="AU364" s="259" t="s">
        <v>95</v>
      </c>
      <c r="AV364" s="13" t="s">
        <v>95</v>
      </c>
      <c r="AW364" s="13" t="s">
        <v>42</v>
      </c>
      <c r="AX364" s="13" t="s">
        <v>92</v>
      </c>
      <c r="AY364" s="259" t="s">
        <v>244</v>
      </c>
    </row>
    <row r="365" spans="1:65" s="2" customFormat="1" ht="16.5" customHeight="1">
      <c r="A365" s="40"/>
      <c r="B365" s="41"/>
      <c r="C365" s="234" t="s">
        <v>822</v>
      </c>
      <c r="D365" s="234" t="s">
        <v>246</v>
      </c>
      <c r="E365" s="235" t="s">
        <v>823</v>
      </c>
      <c r="F365" s="236" t="s">
        <v>824</v>
      </c>
      <c r="G365" s="237" t="s">
        <v>363</v>
      </c>
      <c r="H365" s="238">
        <v>6.33</v>
      </c>
      <c r="I365" s="239"/>
      <c r="J365" s="240">
        <f>ROUND(I365*H365,2)</f>
        <v>0</v>
      </c>
      <c r="K365" s="241"/>
      <c r="L365" s="46"/>
      <c r="M365" s="242" t="s">
        <v>1</v>
      </c>
      <c r="N365" s="243" t="s">
        <v>50</v>
      </c>
      <c r="O365" s="93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6" t="s">
        <v>161</v>
      </c>
      <c r="AT365" s="246" t="s">
        <v>246</v>
      </c>
      <c r="AU365" s="246" t="s">
        <v>95</v>
      </c>
      <c r="AY365" s="18" t="s">
        <v>244</v>
      </c>
      <c r="BE365" s="247">
        <f>IF(N365="základní",J365,0)</f>
        <v>0</v>
      </c>
      <c r="BF365" s="247">
        <f>IF(N365="snížená",J365,0)</f>
        <v>0</v>
      </c>
      <c r="BG365" s="247">
        <f>IF(N365="zákl. přenesená",J365,0)</f>
        <v>0</v>
      </c>
      <c r="BH365" s="247">
        <f>IF(N365="sníž. přenesená",J365,0)</f>
        <v>0</v>
      </c>
      <c r="BI365" s="247">
        <f>IF(N365="nulová",J365,0)</f>
        <v>0</v>
      </c>
      <c r="BJ365" s="18" t="s">
        <v>92</v>
      </c>
      <c r="BK365" s="247">
        <f>ROUND(I365*H365,2)</f>
        <v>0</v>
      </c>
      <c r="BL365" s="18" t="s">
        <v>161</v>
      </c>
      <c r="BM365" s="246" t="s">
        <v>825</v>
      </c>
    </row>
    <row r="366" spans="1:51" s="13" customFormat="1" ht="12">
      <c r="A366" s="13"/>
      <c r="B366" s="248"/>
      <c r="C366" s="249"/>
      <c r="D366" s="250" t="s">
        <v>251</v>
      </c>
      <c r="E366" s="251" t="s">
        <v>1</v>
      </c>
      <c r="F366" s="252" t="s">
        <v>826</v>
      </c>
      <c r="G366" s="249"/>
      <c r="H366" s="253">
        <v>6.33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9" t="s">
        <v>251</v>
      </c>
      <c r="AU366" s="259" t="s">
        <v>95</v>
      </c>
      <c r="AV366" s="13" t="s">
        <v>95</v>
      </c>
      <c r="AW366" s="13" t="s">
        <v>42</v>
      </c>
      <c r="AX366" s="13" t="s">
        <v>92</v>
      </c>
      <c r="AY366" s="259" t="s">
        <v>244</v>
      </c>
    </row>
    <row r="367" spans="1:65" s="2" customFormat="1" ht="24.15" customHeight="1">
      <c r="A367" s="40"/>
      <c r="B367" s="41"/>
      <c r="C367" s="234" t="s">
        <v>827</v>
      </c>
      <c r="D367" s="234" t="s">
        <v>246</v>
      </c>
      <c r="E367" s="235" t="s">
        <v>828</v>
      </c>
      <c r="F367" s="236" t="s">
        <v>829</v>
      </c>
      <c r="G367" s="237" t="s">
        <v>363</v>
      </c>
      <c r="H367" s="238">
        <v>196.23</v>
      </c>
      <c r="I367" s="239"/>
      <c r="J367" s="240">
        <f>ROUND(I367*H367,2)</f>
        <v>0</v>
      </c>
      <c r="K367" s="241"/>
      <c r="L367" s="46"/>
      <c r="M367" s="242" t="s">
        <v>1</v>
      </c>
      <c r="N367" s="243" t="s">
        <v>50</v>
      </c>
      <c r="O367" s="93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6" t="s">
        <v>161</v>
      </c>
      <c r="AT367" s="246" t="s">
        <v>246</v>
      </c>
      <c r="AU367" s="246" t="s">
        <v>95</v>
      </c>
      <c r="AY367" s="18" t="s">
        <v>244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18" t="s">
        <v>92</v>
      </c>
      <c r="BK367" s="247">
        <f>ROUND(I367*H367,2)</f>
        <v>0</v>
      </c>
      <c r="BL367" s="18" t="s">
        <v>161</v>
      </c>
      <c r="BM367" s="246" t="s">
        <v>830</v>
      </c>
    </row>
    <row r="368" spans="1:51" s="15" customFormat="1" ht="12">
      <c r="A368" s="15"/>
      <c r="B368" s="271"/>
      <c r="C368" s="272"/>
      <c r="D368" s="250" t="s">
        <v>251</v>
      </c>
      <c r="E368" s="273" t="s">
        <v>1</v>
      </c>
      <c r="F368" s="274" t="s">
        <v>349</v>
      </c>
      <c r="G368" s="272"/>
      <c r="H368" s="273" t="s">
        <v>1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0" t="s">
        <v>251</v>
      </c>
      <c r="AU368" s="280" t="s">
        <v>95</v>
      </c>
      <c r="AV368" s="15" t="s">
        <v>92</v>
      </c>
      <c r="AW368" s="15" t="s">
        <v>42</v>
      </c>
      <c r="AX368" s="15" t="s">
        <v>85</v>
      </c>
      <c r="AY368" s="280" t="s">
        <v>244</v>
      </c>
    </row>
    <row r="369" spans="1:51" s="13" customFormat="1" ht="12">
      <c r="A369" s="13"/>
      <c r="B369" s="248"/>
      <c r="C369" s="249"/>
      <c r="D369" s="250" t="s">
        <v>251</v>
      </c>
      <c r="E369" s="251" t="s">
        <v>1</v>
      </c>
      <c r="F369" s="252" t="s">
        <v>831</v>
      </c>
      <c r="G369" s="249"/>
      <c r="H369" s="253">
        <v>196.23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9" t="s">
        <v>251</v>
      </c>
      <c r="AU369" s="259" t="s">
        <v>95</v>
      </c>
      <c r="AV369" s="13" t="s">
        <v>95</v>
      </c>
      <c r="AW369" s="13" t="s">
        <v>42</v>
      </c>
      <c r="AX369" s="13" t="s">
        <v>92</v>
      </c>
      <c r="AY369" s="259" t="s">
        <v>244</v>
      </c>
    </row>
    <row r="370" spans="1:65" s="2" customFormat="1" ht="24.15" customHeight="1">
      <c r="A370" s="40"/>
      <c r="B370" s="41"/>
      <c r="C370" s="234" t="s">
        <v>832</v>
      </c>
      <c r="D370" s="234" t="s">
        <v>246</v>
      </c>
      <c r="E370" s="235" t="s">
        <v>833</v>
      </c>
      <c r="F370" s="236" t="s">
        <v>834</v>
      </c>
      <c r="G370" s="237" t="s">
        <v>363</v>
      </c>
      <c r="H370" s="238">
        <v>4.274</v>
      </c>
      <c r="I370" s="239"/>
      <c r="J370" s="240">
        <f>ROUND(I370*H370,2)</f>
        <v>0</v>
      </c>
      <c r="K370" s="241"/>
      <c r="L370" s="46"/>
      <c r="M370" s="242" t="s">
        <v>1</v>
      </c>
      <c r="N370" s="243" t="s">
        <v>50</v>
      </c>
      <c r="O370" s="93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6" t="s">
        <v>161</v>
      </c>
      <c r="AT370" s="246" t="s">
        <v>246</v>
      </c>
      <c r="AU370" s="246" t="s">
        <v>95</v>
      </c>
      <c r="AY370" s="18" t="s">
        <v>244</v>
      </c>
      <c r="BE370" s="247">
        <f>IF(N370="základní",J370,0)</f>
        <v>0</v>
      </c>
      <c r="BF370" s="247">
        <f>IF(N370="snížená",J370,0)</f>
        <v>0</v>
      </c>
      <c r="BG370" s="247">
        <f>IF(N370="zákl. přenesená",J370,0)</f>
        <v>0</v>
      </c>
      <c r="BH370" s="247">
        <f>IF(N370="sníž. přenesená",J370,0)</f>
        <v>0</v>
      </c>
      <c r="BI370" s="247">
        <f>IF(N370="nulová",J370,0)</f>
        <v>0</v>
      </c>
      <c r="BJ370" s="18" t="s">
        <v>92</v>
      </c>
      <c r="BK370" s="247">
        <f>ROUND(I370*H370,2)</f>
        <v>0</v>
      </c>
      <c r="BL370" s="18" t="s">
        <v>161</v>
      </c>
      <c r="BM370" s="246" t="s">
        <v>835</v>
      </c>
    </row>
    <row r="371" spans="1:51" s="13" customFormat="1" ht="12">
      <c r="A371" s="13"/>
      <c r="B371" s="248"/>
      <c r="C371" s="249"/>
      <c r="D371" s="250" t="s">
        <v>251</v>
      </c>
      <c r="E371" s="251" t="s">
        <v>1</v>
      </c>
      <c r="F371" s="252" t="s">
        <v>191</v>
      </c>
      <c r="G371" s="249"/>
      <c r="H371" s="253">
        <v>4.274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9" t="s">
        <v>251</v>
      </c>
      <c r="AU371" s="259" t="s">
        <v>95</v>
      </c>
      <c r="AV371" s="13" t="s">
        <v>95</v>
      </c>
      <c r="AW371" s="13" t="s">
        <v>42</v>
      </c>
      <c r="AX371" s="13" t="s">
        <v>92</v>
      </c>
      <c r="AY371" s="259" t="s">
        <v>244</v>
      </c>
    </row>
    <row r="372" spans="1:65" s="2" customFormat="1" ht="24.15" customHeight="1">
      <c r="A372" s="40"/>
      <c r="B372" s="41"/>
      <c r="C372" s="234" t="s">
        <v>836</v>
      </c>
      <c r="D372" s="234" t="s">
        <v>246</v>
      </c>
      <c r="E372" s="235" t="s">
        <v>837</v>
      </c>
      <c r="F372" s="236" t="s">
        <v>838</v>
      </c>
      <c r="G372" s="237" t="s">
        <v>363</v>
      </c>
      <c r="H372" s="238">
        <v>6.33</v>
      </c>
      <c r="I372" s="239"/>
      <c r="J372" s="240">
        <f>ROUND(I372*H372,2)</f>
        <v>0</v>
      </c>
      <c r="K372" s="241"/>
      <c r="L372" s="46"/>
      <c r="M372" s="242" t="s">
        <v>1</v>
      </c>
      <c r="N372" s="243" t="s">
        <v>50</v>
      </c>
      <c r="O372" s="93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6" t="s">
        <v>161</v>
      </c>
      <c r="AT372" s="246" t="s">
        <v>246</v>
      </c>
      <c r="AU372" s="246" t="s">
        <v>95</v>
      </c>
      <c r="AY372" s="18" t="s">
        <v>244</v>
      </c>
      <c r="BE372" s="247">
        <f>IF(N372="základní",J372,0)</f>
        <v>0</v>
      </c>
      <c r="BF372" s="247">
        <f>IF(N372="snížená",J372,0)</f>
        <v>0</v>
      </c>
      <c r="BG372" s="247">
        <f>IF(N372="zákl. přenesená",J372,0)</f>
        <v>0</v>
      </c>
      <c r="BH372" s="247">
        <f>IF(N372="sníž. přenesená",J372,0)</f>
        <v>0</v>
      </c>
      <c r="BI372" s="247">
        <f>IF(N372="nulová",J372,0)</f>
        <v>0</v>
      </c>
      <c r="BJ372" s="18" t="s">
        <v>92</v>
      </c>
      <c r="BK372" s="247">
        <f>ROUND(I372*H372,2)</f>
        <v>0</v>
      </c>
      <c r="BL372" s="18" t="s">
        <v>161</v>
      </c>
      <c r="BM372" s="246" t="s">
        <v>839</v>
      </c>
    </row>
    <row r="373" spans="1:51" s="13" customFormat="1" ht="12">
      <c r="A373" s="13"/>
      <c r="B373" s="248"/>
      <c r="C373" s="249"/>
      <c r="D373" s="250" t="s">
        <v>251</v>
      </c>
      <c r="E373" s="251" t="s">
        <v>209</v>
      </c>
      <c r="F373" s="252" t="s">
        <v>840</v>
      </c>
      <c r="G373" s="249"/>
      <c r="H373" s="253">
        <v>6.33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251</v>
      </c>
      <c r="AU373" s="259" t="s">
        <v>95</v>
      </c>
      <c r="AV373" s="13" t="s">
        <v>95</v>
      </c>
      <c r="AW373" s="13" t="s">
        <v>42</v>
      </c>
      <c r="AX373" s="13" t="s">
        <v>92</v>
      </c>
      <c r="AY373" s="259" t="s">
        <v>244</v>
      </c>
    </row>
    <row r="374" spans="1:65" s="2" customFormat="1" ht="37.8" customHeight="1">
      <c r="A374" s="40"/>
      <c r="B374" s="41"/>
      <c r="C374" s="234" t="s">
        <v>841</v>
      </c>
      <c r="D374" s="234" t="s">
        <v>246</v>
      </c>
      <c r="E374" s="235" t="s">
        <v>842</v>
      </c>
      <c r="F374" s="236" t="s">
        <v>843</v>
      </c>
      <c r="G374" s="237" t="s">
        <v>363</v>
      </c>
      <c r="H374" s="238">
        <v>4.274</v>
      </c>
      <c r="I374" s="239"/>
      <c r="J374" s="240">
        <f>ROUND(I374*H374,2)</f>
        <v>0</v>
      </c>
      <c r="K374" s="241"/>
      <c r="L374" s="46"/>
      <c r="M374" s="242" t="s">
        <v>1</v>
      </c>
      <c r="N374" s="243" t="s">
        <v>50</v>
      </c>
      <c r="O374" s="93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6" t="s">
        <v>161</v>
      </c>
      <c r="AT374" s="246" t="s">
        <v>246</v>
      </c>
      <c r="AU374" s="246" t="s">
        <v>95</v>
      </c>
      <c r="AY374" s="18" t="s">
        <v>244</v>
      </c>
      <c r="BE374" s="247">
        <f>IF(N374="základní",J374,0)</f>
        <v>0</v>
      </c>
      <c r="BF374" s="247">
        <f>IF(N374="snížená",J374,0)</f>
        <v>0</v>
      </c>
      <c r="BG374" s="247">
        <f>IF(N374="zákl. přenesená",J374,0)</f>
        <v>0</v>
      </c>
      <c r="BH374" s="247">
        <f>IF(N374="sníž. přenesená",J374,0)</f>
        <v>0</v>
      </c>
      <c r="BI374" s="247">
        <f>IF(N374="nulová",J374,0)</f>
        <v>0</v>
      </c>
      <c r="BJ374" s="18" t="s">
        <v>92</v>
      </c>
      <c r="BK374" s="247">
        <f>ROUND(I374*H374,2)</f>
        <v>0</v>
      </c>
      <c r="BL374" s="18" t="s">
        <v>161</v>
      </c>
      <c r="BM374" s="246" t="s">
        <v>844</v>
      </c>
    </row>
    <row r="375" spans="1:51" s="13" customFormat="1" ht="12">
      <c r="A375" s="13"/>
      <c r="B375" s="248"/>
      <c r="C375" s="249"/>
      <c r="D375" s="250" t="s">
        <v>251</v>
      </c>
      <c r="E375" s="251" t="s">
        <v>191</v>
      </c>
      <c r="F375" s="252" t="s">
        <v>845</v>
      </c>
      <c r="G375" s="249"/>
      <c r="H375" s="253">
        <v>4.274</v>
      </c>
      <c r="I375" s="254"/>
      <c r="J375" s="249"/>
      <c r="K375" s="249"/>
      <c r="L375" s="255"/>
      <c r="M375" s="256"/>
      <c r="N375" s="257"/>
      <c r="O375" s="257"/>
      <c r="P375" s="257"/>
      <c r="Q375" s="257"/>
      <c r="R375" s="257"/>
      <c r="S375" s="257"/>
      <c r="T375" s="25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9" t="s">
        <v>251</v>
      </c>
      <c r="AU375" s="259" t="s">
        <v>95</v>
      </c>
      <c r="AV375" s="13" t="s">
        <v>95</v>
      </c>
      <c r="AW375" s="13" t="s">
        <v>42</v>
      </c>
      <c r="AX375" s="13" t="s">
        <v>92</v>
      </c>
      <c r="AY375" s="259" t="s">
        <v>244</v>
      </c>
    </row>
    <row r="376" spans="1:65" s="2" customFormat="1" ht="33" customHeight="1">
      <c r="A376" s="40"/>
      <c r="B376" s="41"/>
      <c r="C376" s="234" t="s">
        <v>846</v>
      </c>
      <c r="D376" s="234" t="s">
        <v>246</v>
      </c>
      <c r="E376" s="235" t="s">
        <v>847</v>
      </c>
      <c r="F376" s="236" t="s">
        <v>848</v>
      </c>
      <c r="G376" s="237" t="s">
        <v>363</v>
      </c>
      <c r="H376" s="238">
        <v>280.567</v>
      </c>
      <c r="I376" s="239"/>
      <c r="J376" s="240">
        <f>ROUND(I376*H376,2)</f>
        <v>0</v>
      </c>
      <c r="K376" s="241"/>
      <c r="L376" s="46"/>
      <c r="M376" s="242" t="s">
        <v>1</v>
      </c>
      <c r="N376" s="243" t="s">
        <v>50</v>
      </c>
      <c r="O376" s="93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6" t="s">
        <v>161</v>
      </c>
      <c r="AT376" s="246" t="s">
        <v>246</v>
      </c>
      <c r="AU376" s="246" t="s">
        <v>95</v>
      </c>
      <c r="AY376" s="18" t="s">
        <v>244</v>
      </c>
      <c r="BE376" s="247">
        <f>IF(N376="základní",J376,0)</f>
        <v>0</v>
      </c>
      <c r="BF376" s="247">
        <f>IF(N376="snížená",J376,0)</f>
        <v>0</v>
      </c>
      <c r="BG376" s="247">
        <f>IF(N376="zákl. přenesená",J376,0)</f>
        <v>0</v>
      </c>
      <c r="BH376" s="247">
        <f>IF(N376="sníž. přenesená",J376,0)</f>
        <v>0</v>
      </c>
      <c r="BI376" s="247">
        <f>IF(N376="nulová",J376,0)</f>
        <v>0</v>
      </c>
      <c r="BJ376" s="18" t="s">
        <v>92</v>
      </c>
      <c r="BK376" s="247">
        <f>ROUND(I376*H376,2)</f>
        <v>0</v>
      </c>
      <c r="BL376" s="18" t="s">
        <v>161</v>
      </c>
      <c r="BM376" s="246" t="s">
        <v>849</v>
      </c>
    </row>
    <row r="377" spans="1:51" s="13" customFormat="1" ht="12">
      <c r="A377" s="13"/>
      <c r="B377" s="248"/>
      <c r="C377" s="249"/>
      <c r="D377" s="250" t="s">
        <v>251</v>
      </c>
      <c r="E377" s="251" t="s">
        <v>187</v>
      </c>
      <c r="F377" s="252" t="s">
        <v>850</v>
      </c>
      <c r="G377" s="249"/>
      <c r="H377" s="253">
        <v>280.567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9" t="s">
        <v>251</v>
      </c>
      <c r="AU377" s="259" t="s">
        <v>95</v>
      </c>
      <c r="AV377" s="13" t="s">
        <v>95</v>
      </c>
      <c r="AW377" s="13" t="s">
        <v>42</v>
      </c>
      <c r="AX377" s="13" t="s">
        <v>92</v>
      </c>
      <c r="AY377" s="259" t="s">
        <v>244</v>
      </c>
    </row>
    <row r="378" spans="1:65" s="2" customFormat="1" ht="24.15" customHeight="1">
      <c r="A378" s="40"/>
      <c r="B378" s="41"/>
      <c r="C378" s="234" t="s">
        <v>851</v>
      </c>
      <c r="D378" s="234" t="s">
        <v>246</v>
      </c>
      <c r="E378" s="235" t="s">
        <v>852</v>
      </c>
      <c r="F378" s="236" t="s">
        <v>362</v>
      </c>
      <c r="G378" s="237" t="s">
        <v>363</v>
      </c>
      <c r="H378" s="238">
        <v>271.178</v>
      </c>
      <c r="I378" s="239"/>
      <c r="J378" s="240">
        <f>ROUND(I378*H378,2)</f>
        <v>0</v>
      </c>
      <c r="K378" s="241"/>
      <c r="L378" s="46"/>
      <c r="M378" s="242" t="s">
        <v>1</v>
      </c>
      <c r="N378" s="243" t="s">
        <v>50</v>
      </c>
      <c r="O378" s="93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46" t="s">
        <v>161</v>
      </c>
      <c r="AT378" s="246" t="s">
        <v>246</v>
      </c>
      <c r="AU378" s="246" t="s">
        <v>95</v>
      </c>
      <c r="AY378" s="18" t="s">
        <v>244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8" t="s">
        <v>92</v>
      </c>
      <c r="BK378" s="247">
        <f>ROUND(I378*H378,2)</f>
        <v>0</v>
      </c>
      <c r="BL378" s="18" t="s">
        <v>161</v>
      </c>
      <c r="BM378" s="246" t="s">
        <v>853</v>
      </c>
    </row>
    <row r="379" spans="1:51" s="13" customFormat="1" ht="12">
      <c r="A379" s="13"/>
      <c r="B379" s="248"/>
      <c r="C379" s="249"/>
      <c r="D379" s="250" t="s">
        <v>251</v>
      </c>
      <c r="E379" s="251" t="s">
        <v>185</v>
      </c>
      <c r="F379" s="252" t="s">
        <v>854</v>
      </c>
      <c r="G379" s="249"/>
      <c r="H379" s="253">
        <v>271.178</v>
      </c>
      <c r="I379" s="254"/>
      <c r="J379" s="249"/>
      <c r="K379" s="249"/>
      <c r="L379" s="255"/>
      <c r="M379" s="256"/>
      <c r="N379" s="257"/>
      <c r="O379" s="257"/>
      <c r="P379" s="257"/>
      <c r="Q379" s="257"/>
      <c r="R379" s="257"/>
      <c r="S379" s="257"/>
      <c r="T379" s="25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9" t="s">
        <v>251</v>
      </c>
      <c r="AU379" s="259" t="s">
        <v>95</v>
      </c>
      <c r="AV379" s="13" t="s">
        <v>95</v>
      </c>
      <c r="AW379" s="13" t="s">
        <v>42</v>
      </c>
      <c r="AX379" s="13" t="s">
        <v>92</v>
      </c>
      <c r="AY379" s="259" t="s">
        <v>244</v>
      </c>
    </row>
    <row r="380" spans="1:63" s="12" customFormat="1" ht="22.8" customHeight="1">
      <c r="A380" s="12"/>
      <c r="B380" s="218"/>
      <c r="C380" s="219"/>
      <c r="D380" s="220" t="s">
        <v>84</v>
      </c>
      <c r="E380" s="232" t="s">
        <v>855</v>
      </c>
      <c r="F380" s="232" t="s">
        <v>856</v>
      </c>
      <c r="G380" s="219"/>
      <c r="H380" s="219"/>
      <c r="I380" s="222"/>
      <c r="J380" s="233">
        <f>BK380</f>
        <v>0</v>
      </c>
      <c r="K380" s="219"/>
      <c r="L380" s="224"/>
      <c r="M380" s="225"/>
      <c r="N380" s="226"/>
      <c r="O380" s="226"/>
      <c r="P380" s="227">
        <f>SUM(P381:P384)</f>
        <v>0</v>
      </c>
      <c r="Q380" s="226"/>
      <c r="R380" s="227">
        <f>SUM(R381:R384)</f>
        <v>0</v>
      </c>
      <c r="S380" s="226"/>
      <c r="T380" s="228">
        <f>SUM(T381:T384)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9" t="s">
        <v>92</v>
      </c>
      <c r="AT380" s="230" t="s">
        <v>84</v>
      </c>
      <c r="AU380" s="230" t="s">
        <v>92</v>
      </c>
      <c r="AY380" s="229" t="s">
        <v>244</v>
      </c>
      <c r="BK380" s="231">
        <f>SUM(BK381:BK384)</f>
        <v>0</v>
      </c>
    </row>
    <row r="381" spans="1:65" s="2" customFormat="1" ht="24.15" customHeight="1">
      <c r="A381" s="40"/>
      <c r="B381" s="41"/>
      <c r="C381" s="234" t="s">
        <v>857</v>
      </c>
      <c r="D381" s="234" t="s">
        <v>246</v>
      </c>
      <c r="E381" s="235" t="s">
        <v>858</v>
      </c>
      <c r="F381" s="236" t="s">
        <v>859</v>
      </c>
      <c r="G381" s="237" t="s">
        <v>363</v>
      </c>
      <c r="H381" s="238">
        <v>9.259</v>
      </c>
      <c r="I381" s="239"/>
      <c r="J381" s="240">
        <f>ROUND(I381*H381,2)</f>
        <v>0</v>
      </c>
      <c r="K381" s="241"/>
      <c r="L381" s="46"/>
      <c r="M381" s="242" t="s">
        <v>1</v>
      </c>
      <c r="N381" s="243" t="s">
        <v>50</v>
      </c>
      <c r="O381" s="93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46" t="s">
        <v>161</v>
      </c>
      <c r="AT381" s="246" t="s">
        <v>246</v>
      </c>
      <c r="AU381" s="246" t="s">
        <v>95</v>
      </c>
      <c r="AY381" s="18" t="s">
        <v>244</v>
      </c>
      <c r="BE381" s="247">
        <f>IF(N381="základní",J381,0)</f>
        <v>0</v>
      </c>
      <c r="BF381" s="247">
        <f>IF(N381="snížená",J381,0)</f>
        <v>0</v>
      </c>
      <c r="BG381" s="247">
        <f>IF(N381="zákl. přenesená",J381,0)</f>
        <v>0</v>
      </c>
      <c r="BH381" s="247">
        <f>IF(N381="sníž. přenesená",J381,0)</f>
        <v>0</v>
      </c>
      <c r="BI381" s="247">
        <f>IF(N381="nulová",J381,0)</f>
        <v>0</v>
      </c>
      <c r="BJ381" s="18" t="s">
        <v>92</v>
      </c>
      <c r="BK381" s="247">
        <f>ROUND(I381*H381,2)</f>
        <v>0</v>
      </c>
      <c r="BL381" s="18" t="s">
        <v>161</v>
      </c>
      <c r="BM381" s="246" t="s">
        <v>860</v>
      </c>
    </row>
    <row r="382" spans="1:51" s="13" customFormat="1" ht="12">
      <c r="A382" s="13"/>
      <c r="B382" s="248"/>
      <c r="C382" s="249"/>
      <c r="D382" s="250" t="s">
        <v>251</v>
      </c>
      <c r="E382" s="251" t="s">
        <v>202</v>
      </c>
      <c r="F382" s="252" t="s">
        <v>861</v>
      </c>
      <c r="G382" s="249"/>
      <c r="H382" s="253">
        <v>9.259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9" t="s">
        <v>251</v>
      </c>
      <c r="AU382" s="259" t="s">
        <v>95</v>
      </c>
      <c r="AV382" s="13" t="s">
        <v>95</v>
      </c>
      <c r="AW382" s="13" t="s">
        <v>42</v>
      </c>
      <c r="AX382" s="13" t="s">
        <v>92</v>
      </c>
      <c r="AY382" s="259" t="s">
        <v>244</v>
      </c>
    </row>
    <row r="383" spans="1:65" s="2" customFormat="1" ht="33" customHeight="1">
      <c r="A383" s="40"/>
      <c r="B383" s="41"/>
      <c r="C383" s="234" t="s">
        <v>862</v>
      </c>
      <c r="D383" s="234" t="s">
        <v>246</v>
      </c>
      <c r="E383" s="235" t="s">
        <v>863</v>
      </c>
      <c r="F383" s="236" t="s">
        <v>864</v>
      </c>
      <c r="G383" s="237" t="s">
        <v>363</v>
      </c>
      <c r="H383" s="238">
        <v>9.259</v>
      </c>
      <c r="I383" s="239"/>
      <c r="J383" s="240">
        <f>ROUND(I383*H383,2)</f>
        <v>0</v>
      </c>
      <c r="K383" s="241"/>
      <c r="L383" s="46"/>
      <c r="M383" s="242" t="s">
        <v>1</v>
      </c>
      <c r="N383" s="243" t="s">
        <v>50</v>
      </c>
      <c r="O383" s="93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46" t="s">
        <v>161</v>
      </c>
      <c r="AT383" s="246" t="s">
        <v>246</v>
      </c>
      <c r="AU383" s="246" t="s">
        <v>95</v>
      </c>
      <c r="AY383" s="18" t="s">
        <v>244</v>
      </c>
      <c r="BE383" s="247">
        <f>IF(N383="základní",J383,0)</f>
        <v>0</v>
      </c>
      <c r="BF383" s="247">
        <f>IF(N383="snížená",J383,0)</f>
        <v>0</v>
      </c>
      <c r="BG383" s="247">
        <f>IF(N383="zákl. přenesená",J383,0)</f>
        <v>0</v>
      </c>
      <c r="BH383" s="247">
        <f>IF(N383="sníž. přenesená",J383,0)</f>
        <v>0</v>
      </c>
      <c r="BI383" s="247">
        <f>IF(N383="nulová",J383,0)</f>
        <v>0</v>
      </c>
      <c r="BJ383" s="18" t="s">
        <v>92</v>
      </c>
      <c r="BK383" s="247">
        <f>ROUND(I383*H383,2)</f>
        <v>0</v>
      </c>
      <c r="BL383" s="18" t="s">
        <v>161</v>
      </c>
      <c r="BM383" s="246" t="s">
        <v>865</v>
      </c>
    </row>
    <row r="384" spans="1:51" s="13" customFormat="1" ht="12">
      <c r="A384" s="13"/>
      <c r="B384" s="248"/>
      <c r="C384" s="249"/>
      <c r="D384" s="250" t="s">
        <v>251</v>
      </c>
      <c r="E384" s="251" t="s">
        <v>1</v>
      </c>
      <c r="F384" s="252" t="s">
        <v>202</v>
      </c>
      <c r="G384" s="249"/>
      <c r="H384" s="253">
        <v>9.259</v>
      </c>
      <c r="I384" s="254"/>
      <c r="J384" s="249"/>
      <c r="K384" s="249"/>
      <c r="L384" s="255"/>
      <c r="M384" s="256"/>
      <c r="N384" s="257"/>
      <c r="O384" s="257"/>
      <c r="P384" s="257"/>
      <c r="Q384" s="257"/>
      <c r="R384" s="257"/>
      <c r="S384" s="257"/>
      <c r="T384" s="25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9" t="s">
        <v>251</v>
      </c>
      <c r="AU384" s="259" t="s">
        <v>95</v>
      </c>
      <c r="AV384" s="13" t="s">
        <v>95</v>
      </c>
      <c r="AW384" s="13" t="s">
        <v>42</v>
      </c>
      <c r="AX384" s="13" t="s">
        <v>92</v>
      </c>
      <c r="AY384" s="259" t="s">
        <v>244</v>
      </c>
    </row>
    <row r="385" spans="1:63" s="12" customFormat="1" ht="25.9" customHeight="1">
      <c r="A385" s="12"/>
      <c r="B385" s="218"/>
      <c r="C385" s="219"/>
      <c r="D385" s="220" t="s">
        <v>84</v>
      </c>
      <c r="E385" s="221" t="s">
        <v>866</v>
      </c>
      <c r="F385" s="221" t="s">
        <v>867</v>
      </c>
      <c r="G385" s="219"/>
      <c r="H385" s="219"/>
      <c r="I385" s="222"/>
      <c r="J385" s="223">
        <f>BK385</f>
        <v>0</v>
      </c>
      <c r="K385" s="219"/>
      <c r="L385" s="224"/>
      <c r="M385" s="225"/>
      <c r="N385" s="226"/>
      <c r="O385" s="226"/>
      <c r="P385" s="227">
        <f>P386+P391+P393</f>
        <v>0</v>
      </c>
      <c r="Q385" s="226"/>
      <c r="R385" s="227">
        <f>R386+R391+R393</f>
        <v>0</v>
      </c>
      <c r="S385" s="226"/>
      <c r="T385" s="228">
        <f>T386+T391+T393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9" t="s">
        <v>278</v>
      </c>
      <c r="AT385" s="230" t="s">
        <v>84</v>
      </c>
      <c r="AU385" s="230" t="s">
        <v>85</v>
      </c>
      <c r="AY385" s="229" t="s">
        <v>244</v>
      </c>
      <c r="BK385" s="231">
        <f>BK386+BK391+BK393</f>
        <v>0</v>
      </c>
    </row>
    <row r="386" spans="1:63" s="12" customFormat="1" ht="22.8" customHeight="1">
      <c r="A386" s="12"/>
      <c r="B386" s="218"/>
      <c r="C386" s="219"/>
      <c r="D386" s="220" t="s">
        <v>84</v>
      </c>
      <c r="E386" s="232" t="s">
        <v>868</v>
      </c>
      <c r="F386" s="232" t="s">
        <v>869</v>
      </c>
      <c r="G386" s="219"/>
      <c r="H386" s="219"/>
      <c r="I386" s="222"/>
      <c r="J386" s="233">
        <f>BK386</f>
        <v>0</v>
      </c>
      <c r="K386" s="219"/>
      <c r="L386" s="224"/>
      <c r="M386" s="225"/>
      <c r="N386" s="226"/>
      <c r="O386" s="226"/>
      <c r="P386" s="227">
        <f>SUM(P387:P390)</f>
        <v>0</v>
      </c>
      <c r="Q386" s="226"/>
      <c r="R386" s="227">
        <f>SUM(R387:R390)</f>
        <v>0</v>
      </c>
      <c r="S386" s="226"/>
      <c r="T386" s="228">
        <f>SUM(T387:T390)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29" t="s">
        <v>278</v>
      </c>
      <c r="AT386" s="230" t="s">
        <v>84</v>
      </c>
      <c r="AU386" s="230" t="s">
        <v>92</v>
      </c>
      <c r="AY386" s="229" t="s">
        <v>244</v>
      </c>
      <c r="BK386" s="231">
        <f>SUM(BK387:BK390)</f>
        <v>0</v>
      </c>
    </row>
    <row r="387" spans="1:65" s="2" customFormat="1" ht="16.5" customHeight="1">
      <c r="A387" s="40"/>
      <c r="B387" s="41"/>
      <c r="C387" s="234" t="s">
        <v>870</v>
      </c>
      <c r="D387" s="234" t="s">
        <v>246</v>
      </c>
      <c r="E387" s="235" t="s">
        <v>871</v>
      </c>
      <c r="F387" s="236" t="s">
        <v>872</v>
      </c>
      <c r="G387" s="237" t="s">
        <v>873</v>
      </c>
      <c r="H387" s="238">
        <v>1</v>
      </c>
      <c r="I387" s="239"/>
      <c r="J387" s="240">
        <f>ROUND(I387*H387,2)</f>
        <v>0</v>
      </c>
      <c r="K387" s="241"/>
      <c r="L387" s="46"/>
      <c r="M387" s="242" t="s">
        <v>1</v>
      </c>
      <c r="N387" s="243" t="s">
        <v>50</v>
      </c>
      <c r="O387" s="93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46" t="s">
        <v>874</v>
      </c>
      <c r="AT387" s="246" t="s">
        <v>246</v>
      </c>
      <c r="AU387" s="246" t="s">
        <v>95</v>
      </c>
      <c r="AY387" s="18" t="s">
        <v>244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8" t="s">
        <v>92</v>
      </c>
      <c r="BK387" s="247">
        <f>ROUND(I387*H387,2)</f>
        <v>0</v>
      </c>
      <c r="BL387" s="18" t="s">
        <v>874</v>
      </c>
      <c r="BM387" s="246" t="s">
        <v>875</v>
      </c>
    </row>
    <row r="388" spans="1:65" s="2" customFormat="1" ht="16.5" customHeight="1">
      <c r="A388" s="40"/>
      <c r="B388" s="41"/>
      <c r="C388" s="234" t="s">
        <v>876</v>
      </c>
      <c r="D388" s="234" t="s">
        <v>246</v>
      </c>
      <c r="E388" s="235" t="s">
        <v>877</v>
      </c>
      <c r="F388" s="236" t="s">
        <v>878</v>
      </c>
      <c r="G388" s="237" t="s">
        <v>873</v>
      </c>
      <c r="H388" s="238">
        <v>1</v>
      </c>
      <c r="I388" s="239"/>
      <c r="J388" s="240">
        <f>ROUND(I388*H388,2)</f>
        <v>0</v>
      </c>
      <c r="K388" s="241"/>
      <c r="L388" s="46"/>
      <c r="M388" s="242" t="s">
        <v>1</v>
      </c>
      <c r="N388" s="243" t="s">
        <v>50</v>
      </c>
      <c r="O388" s="93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6" t="s">
        <v>874</v>
      </c>
      <c r="AT388" s="246" t="s">
        <v>246</v>
      </c>
      <c r="AU388" s="246" t="s">
        <v>95</v>
      </c>
      <c r="AY388" s="18" t="s">
        <v>244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18" t="s">
        <v>92</v>
      </c>
      <c r="BK388" s="247">
        <f>ROUND(I388*H388,2)</f>
        <v>0</v>
      </c>
      <c r="BL388" s="18" t="s">
        <v>874</v>
      </c>
      <c r="BM388" s="246" t="s">
        <v>879</v>
      </c>
    </row>
    <row r="389" spans="1:65" s="2" customFormat="1" ht="16.5" customHeight="1">
      <c r="A389" s="40"/>
      <c r="B389" s="41"/>
      <c r="C389" s="234" t="s">
        <v>880</v>
      </c>
      <c r="D389" s="234" t="s">
        <v>246</v>
      </c>
      <c r="E389" s="235" t="s">
        <v>881</v>
      </c>
      <c r="F389" s="236" t="s">
        <v>882</v>
      </c>
      <c r="G389" s="237" t="s">
        <v>873</v>
      </c>
      <c r="H389" s="238">
        <v>1</v>
      </c>
      <c r="I389" s="239"/>
      <c r="J389" s="240">
        <f>ROUND(I389*H389,2)</f>
        <v>0</v>
      </c>
      <c r="K389" s="241"/>
      <c r="L389" s="46"/>
      <c r="M389" s="242" t="s">
        <v>1</v>
      </c>
      <c r="N389" s="243" t="s">
        <v>50</v>
      </c>
      <c r="O389" s="93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46" t="s">
        <v>874</v>
      </c>
      <c r="AT389" s="246" t="s">
        <v>246</v>
      </c>
      <c r="AU389" s="246" t="s">
        <v>95</v>
      </c>
      <c r="AY389" s="18" t="s">
        <v>244</v>
      </c>
      <c r="BE389" s="247">
        <f>IF(N389="základní",J389,0)</f>
        <v>0</v>
      </c>
      <c r="BF389" s="247">
        <f>IF(N389="snížená",J389,0)</f>
        <v>0</v>
      </c>
      <c r="BG389" s="247">
        <f>IF(N389="zákl. přenesená",J389,0)</f>
        <v>0</v>
      </c>
      <c r="BH389" s="247">
        <f>IF(N389="sníž. přenesená",J389,0)</f>
        <v>0</v>
      </c>
      <c r="BI389" s="247">
        <f>IF(N389="nulová",J389,0)</f>
        <v>0</v>
      </c>
      <c r="BJ389" s="18" t="s">
        <v>92</v>
      </c>
      <c r="BK389" s="247">
        <f>ROUND(I389*H389,2)</f>
        <v>0</v>
      </c>
      <c r="BL389" s="18" t="s">
        <v>874</v>
      </c>
      <c r="BM389" s="246" t="s">
        <v>883</v>
      </c>
    </row>
    <row r="390" spans="1:65" s="2" customFormat="1" ht="16.5" customHeight="1">
      <c r="A390" s="40"/>
      <c r="B390" s="41"/>
      <c r="C390" s="234" t="s">
        <v>884</v>
      </c>
      <c r="D390" s="234" t="s">
        <v>246</v>
      </c>
      <c r="E390" s="235" t="s">
        <v>885</v>
      </c>
      <c r="F390" s="236" t="s">
        <v>886</v>
      </c>
      <c r="G390" s="237" t="s">
        <v>873</v>
      </c>
      <c r="H390" s="238">
        <v>1</v>
      </c>
      <c r="I390" s="239"/>
      <c r="J390" s="240">
        <f>ROUND(I390*H390,2)</f>
        <v>0</v>
      </c>
      <c r="K390" s="241"/>
      <c r="L390" s="46"/>
      <c r="M390" s="242" t="s">
        <v>1</v>
      </c>
      <c r="N390" s="243" t="s">
        <v>50</v>
      </c>
      <c r="O390" s="93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6" t="s">
        <v>874</v>
      </c>
      <c r="AT390" s="246" t="s">
        <v>246</v>
      </c>
      <c r="AU390" s="246" t="s">
        <v>95</v>
      </c>
      <c r="AY390" s="18" t="s">
        <v>244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18" t="s">
        <v>92</v>
      </c>
      <c r="BK390" s="247">
        <f>ROUND(I390*H390,2)</f>
        <v>0</v>
      </c>
      <c r="BL390" s="18" t="s">
        <v>874</v>
      </c>
      <c r="BM390" s="246" t="s">
        <v>887</v>
      </c>
    </row>
    <row r="391" spans="1:63" s="12" customFormat="1" ht="22.8" customHeight="1">
      <c r="A391" s="12"/>
      <c r="B391" s="218"/>
      <c r="C391" s="219"/>
      <c r="D391" s="220" t="s">
        <v>84</v>
      </c>
      <c r="E391" s="232" t="s">
        <v>888</v>
      </c>
      <c r="F391" s="232" t="s">
        <v>889</v>
      </c>
      <c r="G391" s="219"/>
      <c r="H391" s="219"/>
      <c r="I391" s="222"/>
      <c r="J391" s="233">
        <f>BK391</f>
        <v>0</v>
      </c>
      <c r="K391" s="219"/>
      <c r="L391" s="224"/>
      <c r="M391" s="225"/>
      <c r="N391" s="226"/>
      <c r="O391" s="226"/>
      <c r="P391" s="227">
        <f>P392</f>
        <v>0</v>
      </c>
      <c r="Q391" s="226"/>
      <c r="R391" s="227">
        <f>R392</f>
        <v>0</v>
      </c>
      <c r="S391" s="226"/>
      <c r="T391" s="228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9" t="s">
        <v>278</v>
      </c>
      <c r="AT391" s="230" t="s">
        <v>84</v>
      </c>
      <c r="AU391" s="230" t="s">
        <v>92</v>
      </c>
      <c r="AY391" s="229" t="s">
        <v>244</v>
      </c>
      <c r="BK391" s="231">
        <f>BK392</f>
        <v>0</v>
      </c>
    </row>
    <row r="392" spans="1:65" s="2" customFormat="1" ht="16.5" customHeight="1">
      <c r="A392" s="40"/>
      <c r="B392" s="41"/>
      <c r="C392" s="234" t="s">
        <v>890</v>
      </c>
      <c r="D392" s="234" t="s">
        <v>246</v>
      </c>
      <c r="E392" s="235" t="s">
        <v>891</v>
      </c>
      <c r="F392" s="236" t="s">
        <v>892</v>
      </c>
      <c r="G392" s="237" t="s">
        <v>873</v>
      </c>
      <c r="H392" s="238">
        <v>1</v>
      </c>
      <c r="I392" s="239"/>
      <c r="J392" s="240">
        <f>ROUND(I392*H392,2)</f>
        <v>0</v>
      </c>
      <c r="K392" s="241"/>
      <c r="L392" s="46"/>
      <c r="M392" s="242" t="s">
        <v>1</v>
      </c>
      <c r="N392" s="243" t="s">
        <v>50</v>
      </c>
      <c r="O392" s="93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46" t="s">
        <v>874</v>
      </c>
      <c r="AT392" s="246" t="s">
        <v>246</v>
      </c>
      <c r="AU392" s="246" t="s">
        <v>95</v>
      </c>
      <c r="AY392" s="18" t="s">
        <v>244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18" t="s">
        <v>92</v>
      </c>
      <c r="BK392" s="247">
        <f>ROUND(I392*H392,2)</f>
        <v>0</v>
      </c>
      <c r="BL392" s="18" t="s">
        <v>874</v>
      </c>
      <c r="BM392" s="246" t="s">
        <v>893</v>
      </c>
    </row>
    <row r="393" spans="1:63" s="12" customFormat="1" ht="22.8" customHeight="1">
      <c r="A393" s="12"/>
      <c r="B393" s="218"/>
      <c r="C393" s="219"/>
      <c r="D393" s="220" t="s">
        <v>84</v>
      </c>
      <c r="E393" s="232" t="s">
        <v>894</v>
      </c>
      <c r="F393" s="232" t="s">
        <v>895</v>
      </c>
      <c r="G393" s="219"/>
      <c r="H393" s="219"/>
      <c r="I393" s="222"/>
      <c r="J393" s="233">
        <f>BK393</f>
        <v>0</v>
      </c>
      <c r="K393" s="219"/>
      <c r="L393" s="224"/>
      <c r="M393" s="225"/>
      <c r="N393" s="226"/>
      <c r="O393" s="226"/>
      <c r="P393" s="227">
        <f>P394</f>
        <v>0</v>
      </c>
      <c r="Q393" s="226"/>
      <c r="R393" s="227">
        <f>R394</f>
        <v>0</v>
      </c>
      <c r="S393" s="226"/>
      <c r="T393" s="228">
        <f>T394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29" t="s">
        <v>278</v>
      </c>
      <c r="AT393" s="230" t="s">
        <v>84</v>
      </c>
      <c r="AU393" s="230" t="s">
        <v>92</v>
      </c>
      <c r="AY393" s="229" t="s">
        <v>244</v>
      </c>
      <c r="BK393" s="231">
        <f>BK394</f>
        <v>0</v>
      </c>
    </row>
    <row r="394" spans="1:65" s="2" customFormat="1" ht="24.15" customHeight="1">
      <c r="A394" s="40"/>
      <c r="B394" s="41"/>
      <c r="C394" s="234" t="s">
        <v>896</v>
      </c>
      <c r="D394" s="234" t="s">
        <v>246</v>
      </c>
      <c r="E394" s="235" t="s">
        <v>897</v>
      </c>
      <c r="F394" s="236" t="s">
        <v>898</v>
      </c>
      <c r="G394" s="237" t="s">
        <v>873</v>
      </c>
      <c r="H394" s="238">
        <v>1</v>
      </c>
      <c r="I394" s="239"/>
      <c r="J394" s="240">
        <f>ROUND(I394*H394,2)</f>
        <v>0</v>
      </c>
      <c r="K394" s="241"/>
      <c r="L394" s="46"/>
      <c r="M394" s="303" t="s">
        <v>1</v>
      </c>
      <c r="N394" s="304" t="s">
        <v>50</v>
      </c>
      <c r="O394" s="305"/>
      <c r="P394" s="306">
        <f>O394*H394</f>
        <v>0</v>
      </c>
      <c r="Q394" s="306">
        <v>0</v>
      </c>
      <c r="R394" s="306">
        <f>Q394*H394</f>
        <v>0</v>
      </c>
      <c r="S394" s="306">
        <v>0</v>
      </c>
      <c r="T394" s="30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46" t="s">
        <v>874</v>
      </c>
      <c r="AT394" s="246" t="s">
        <v>246</v>
      </c>
      <c r="AU394" s="246" t="s">
        <v>95</v>
      </c>
      <c r="AY394" s="18" t="s">
        <v>244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18" t="s">
        <v>92</v>
      </c>
      <c r="BK394" s="247">
        <f>ROUND(I394*H394,2)</f>
        <v>0</v>
      </c>
      <c r="BL394" s="18" t="s">
        <v>874</v>
      </c>
      <c r="BM394" s="246" t="s">
        <v>899</v>
      </c>
    </row>
    <row r="395" spans="1:31" s="2" customFormat="1" ht="6.95" customHeight="1">
      <c r="A395" s="40"/>
      <c r="B395" s="68"/>
      <c r="C395" s="69"/>
      <c r="D395" s="69"/>
      <c r="E395" s="69"/>
      <c r="F395" s="69"/>
      <c r="G395" s="69"/>
      <c r="H395" s="69"/>
      <c r="I395" s="69"/>
      <c r="J395" s="69"/>
      <c r="K395" s="69"/>
      <c r="L395" s="46"/>
      <c r="M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</row>
  </sheetData>
  <sheetProtection password="CC35" sheet="1" objects="1" scenarios="1" formatColumns="0" formatRows="0" autoFilter="0"/>
  <autoFilter ref="C127:K394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49" t="s">
        <v>139</v>
      </c>
      <c r="BA2" s="149" t="s">
        <v>1</v>
      </c>
      <c r="BB2" s="149" t="s">
        <v>1</v>
      </c>
      <c r="BC2" s="149" t="s">
        <v>130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131</v>
      </c>
      <c r="BA3" s="149" t="s">
        <v>1</v>
      </c>
      <c r="BB3" s="149" t="s">
        <v>1</v>
      </c>
      <c r="BC3" s="149" t="s">
        <v>900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901</v>
      </c>
      <c r="BA4" s="149" t="s">
        <v>1</v>
      </c>
      <c r="BB4" s="149" t="s">
        <v>1</v>
      </c>
      <c r="BC4" s="149" t="s">
        <v>902</v>
      </c>
      <c r="BD4" s="149" t="s">
        <v>95</v>
      </c>
    </row>
    <row r="5" spans="2:56" s="1" customFormat="1" ht="6.95" customHeight="1">
      <c r="B5" s="21"/>
      <c r="L5" s="21"/>
      <c r="AZ5" s="149" t="s">
        <v>903</v>
      </c>
      <c r="BA5" s="149" t="s">
        <v>1</v>
      </c>
      <c r="BB5" s="149" t="s">
        <v>1</v>
      </c>
      <c r="BC5" s="149" t="s">
        <v>904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134</v>
      </c>
      <c r="BA6" s="149" t="s">
        <v>1</v>
      </c>
      <c r="BB6" s="149" t="s">
        <v>1</v>
      </c>
      <c r="BC6" s="149" t="s">
        <v>905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260</v>
      </c>
      <c r="BA7" s="149" t="s">
        <v>1</v>
      </c>
      <c r="BB7" s="149" t="s">
        <v>1</v>
      </c>
      <c r="BC7" s="149" t="s">
        <v>136</v>
      </c>
      <c r="BD7" s="149" t="s">
        <v>95</v>
      </c>
    </row>
    <row r="8" spans="2:56" s="1" customFormat="1" ht="12" customHeight="1">
      <c r="B8" s="21"/>
      <c r="D8" s="154" t="s">
        <v>141</v>
      </c>
      <c r="L8" s="21"/>
      <c r="AZ8" s="149" t="s">
        <v>906</v>
      </c>
      <c r="BA8" s="149" t="s">
        <v>1</v>
      </c>
      <c r="BB8" s="149" t="s">
        <v>1</v>
      </c>
      <c r="BC8" s="149" t="s">
        <v>138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5" t="s">
        <v>144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262</v>
      </c>
      <c r="BA9" s="149" t="s">
        <v>1</v>
      </c>
      <c r="BB9" s="149" t="s">
        <v>1</v>
      </c>
      <c r="BC9" s="149" t="s">
        <v>907</v>
      </c>
      <c r="BD9" s="149" t="s">
        <v>95</v>
      </c>
    </row>
    <row r="10" spans="1:56" s="2" customFormat="1" ht="12" customHeight="1">
      <c r="A10" s="40"/>
      <c r="B10" s="46"/>
      <c r="C10" s="40"/>
      <c r="D10" s="154" t="s">
        <v>908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909</v>
      </c>
      <c r="BA10" s="149" t="s">
        <v>1</v>
      </c>
      <c r="BB10" s="149" t="s">
        <v>1</v>
      </c>
      <c r="BC10" s="149" t="s">
        <v>910</v>
      </c>
      <c r="BD10" s="149" t="s">
        <v>95</v>
      </c>
    </row>
    <row r="11" spans="1:56" s="2" customFormat="1" ht="16.5" customHeight="1">
      <c r="A11" s="40"/>
      <c r="B11" s="46"/>
      <c r="C11" s="40"/>
      <c r="D11" s="40"/>
      <c r="E11" s="156" t="s">
        <v>911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912</v>
      </c>
      <c r="BA11" s="149" t="s">
        <v>1</v>
      </c>
      <c r="BB11" s="149" t="s">
        <v>1</v>
      </c>
      <c r="BC11" s="149" t="s">
        <v>913</v>
      </c>
      <c r="BD11" s="149" t="s">
        <v>95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914</v>
      </c>
      <c r="BA12" s="149" t="s">
        <v>1</v>
      </c>
      <c r="BB12" s="149" t="s">
        <v>1</v>
      </c>
      <c r="BC12" s="149" t="s">
        <v>915</v>
      </c>
      <c r="BD12" s="149" t="s">
        <v>95</v>
      </c>
    </row>
    <row r="13" spans="1:56" s="2" customFormat="1" ht="12" customHeight="1">
      <c r="A13" s="40"/>
      <c r="B13" s="46"/>
      <c r="C13" s="40"/>
      <c r="D13" s="154" t="s">
        <v>18</v>
      </c>
      <c r="E13" s="40"/>
      <c r="F13" s="143" t="s">
        <v>94</v>
      </c>
      <c r="G13" s="40"/>
      <c r="H13" s="40"/>
      <c r="I13" s="154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150</v>
      </c>
      <c r="BA13" s="149" t="s">
        <v>1</v>
      </c>
      <c r="BB13" s="149" t="s">
        <v>1</v>
      </c>
      <c r="BC13" s="149" t="s">
        <v>916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22</v>
      </c>
      <c r="E14" s="40"/>
      <c r="F14" s="143" t="s">
        <v>23</v>
      </c>
      <c r="G14" s="40"/>
      <c r="H14" s="40"/>
      <c r="I14" s="154" t="s">
        <v>24</v>
      </c>
      <c r="J14" s="157" t="str">
        <f>'Rekapitulace stavby'!AN8</f>
        <v>27. 11. 2023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917</v>
      </c>
      <c r="BA14" s="149" t="s">
        <v>1</v>
      </c>
      <c r="BB14" s="149" t="s">
        <v>1</v>
      </c>
      <c r="BC14" s="149" t="s">
        <v>918</v>
      </c>
      <c r="BD14" s="149" t="s">
        <v>95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152</v>
      </c>
      <c r="BA15" s="149" t="s">
        <v>1</v>
      </c>
      <c r="BB15" s="149" t="s">
        <v>1</v>
      </c>
      <c r="BC15" s="149" t="s">
        <v>916</v>
      </c>
      <c r="BD15" s="149" t="s">
        <v>95</v>
      </c>
    </row>
    <row r="16" spans="1:56" s="2" customFormat="1" ht="12" customHeight="1">
      <c r="A16" s="40"/>
      <c r="B16" s="46"/>
      <c r="C16" s="40"/>
      <c r="D16" s="154" t="s">
        <v>30</v>
      </c>
      <c r="E16" s="40"/>
      <c r="F16" s="40"/>
      <c r="G16" s="40"/>
      <c r="H16" s="40"/>
      <c r="I16" s="154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154</v>
      </c>
      <c r="BA16" s="149" t="s">
        <v>1</v>
      </c>
      <c r="BB16" s="149" t="s">
        <v>1</v>
      </c>
      <c r="BC16" s="149" t="s">
        <v>900</v>
      </c>
      <c r="BD16" s="149" t="s">
        <v>95</v>
      </c>
    </row>
    <row r="17" spans="1:56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4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156</v>
      </c>
      <c r="BA17" s="149" t="s">
        <v>1</v>
      </c>
      <c r="BB17" s="149" t="s">
        <v>1</v>
      </c>
      <c r="BC17" s="149" t="s">
        <v>157</v>
      </c>
      <c r="BD17" s="149" t="s">
        <v>95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162</v>
      </c>
      <c r="BA18" s="149" t="s">
        <v>1</v>
      </c>
      <c r="BB18" s="149" t="s">
        <v>1</v>
      </c>
      <c r="BC18" s="149" t="s">
        <v>919</v>
      </c>
      <c r="BD18" s="149" t="s">
        <v>95</v>
      </c>
    </row>
    <row r="19" spans="1:56" s="2" customFormat="1" ht="12" customHeight="1">
      <c r="A19" s="40"/>
      <c r="B19" s="46"/>
      <c r="C19" s="40"/>
      <c r="D19" s="154" t="s">
        <v>36</v>
      </c>
      <c r="E19" s="40"/>
      <c r="F19" s="40"/>
      <c r="G19" s="40"/>
      <c r="H19" s="40"/>
      <c r="I19" s="154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164</v>
      </c>
      <c r="BA19" s="149" t="s">
        <v>1</v>
      </c>
      <c r="BB19" s="149" t="s">
        <v>1</v>
      </c>
      <c r="BC19" s="149" t="s">
        <v>85</v>
      </c>
      <c r="BD19" s="149" t="s">
        <v>95</v>
      </c>
    </row>
    <row r="20" spans="1:56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4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165</v>
      </c>
      <c r="BA20" s="149" t="s">
        <v>1</v>
      </c>
      <c r="BB20" s="149" t="s">
        <v>1</v>
      </c>
      <c r="BC20" s="149" t="s">
        <v>919</v>
      </c>
      <c r="BD20" s="149" t="s">
        <v>95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166</v>
      </c>
      <c r="BA21" s="149" t="s">
        <v>1</v>
      </c>
      <c r="BB21" s="149" t="s">
        <v>1</v>
      </c>
      <c r="BC21" s="149" t="s">
        <v>920</v>
      </c>
      <c r="BD21" s="149" t="s">
        <v>95</v>
      </c>
    </row>
    <row r="22" spans="1:56" s="2" customFormat="1" ht="12" customHeight="1">
      <c r="A22" s="40"/>
      <c r="B22" s="46"/>
      <c r="C22" s="40"/>
      <c r="D22" s="154" t="s">
        <v>38</v>
      </c>
      <c r="E22" s="40"/>
      <c r="F22" s="40"/>
      <c r="G22" s="40"/>
      <c r="H22" s="40"/>
      <c r="I22" s="154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168</v>
      </c>
      <c r="BA22" s="149" t="s">
        <v>1</v>
      </c>
      <c r="BB22" s="149" t="s">
        <v>1</v>
      </c>
      <c r="BC22" s="149" t="s">
        <v>920</v>
      </c>
      <c r="BD22" s="149" t="s">
        <v>95</v>
      </c>
    </row>
    <row r="23" spans="1:56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4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169</v>
      </c>
      <c r="BA23" s="149" t="s">
        <v>1</v>
      </c>
      <c r="BB23" s="149" t="s">
        <v>1</v>
      </c>
      <c r="BC23" s="149" t="s">
        <v>921</v>
      </c>
      <c r="BD23" s="149" t="s">
        <v>95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171</v>
      </c>
      <c r="BA24" s="149" t="s">
        <v>1</v>
      </c>
      <c r="BB24" s="149" t="s">
        <v>1</v>
      </c>
      <c r="BC24" s="149" t="s">
        <v>922</v>
      </c>
      <c r="BD24" s="149" t="s">
        <v>95</v>
      </c>
    </row>
    <row r="25" spans="1:56" s="2" customFormat="1" ht="12" customHeight="1">
      <c r="A25" s="40"/>
      <c r="B25" s="46"/>
      <c r="C25" s="40"/>
      <c r="D25" s="154" t="s">
        <v>43</v>
      </c>
      <c r="E25" s="40"/>
      <c r="F25" s="40"/>
      <c r="G25" s="40"/>
      <c r="H25" s="40"/>
      <c r="I25" s="154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173</v>
      </c>
      <c r="BA25" s="149" t="s">
        <v>1</v>
      </c>
      <c r="BB25" s="149" t="s">
        <v>1</v>
      </c>
      <c r="BC25" s="149" t="s">
        <v>85</v>
      </c>
      <c r="BD25" s="149" t="s">
        <v>95</v>
      </c>
    </row>
    <row r="26" spans="1:56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4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174</v>
      </c>
      <c r="BA26" s="149" t="s">
        <v>1</v>
      </c>
      <c r="BB26" s="149" t="s">
        <v>1</v>
      </c>
      <c r="BC26" s="149" t="s">
        <v>920</v>
      </c>
      <c r="BD26" s="149" t="s">
        <v>95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9" t="s">
        <v>175</v>
      </c>
      <c r="BA27" s="149" t="s">
        <v>1</v>
      </c>
      <c r="BB27" s="149" t="s">
        <v>1</v>
      </c>
      <c r="BC27" s="149" t="s">
        <v>920</v>
      </c>
      <c r="BD27" s="149" t="s">
        <v>95</v>
      </c>
    </row>
    <row r="28" spans="1:56" s="2" customFormat="1" ht="12" customHeight="1">
      <c r="A28" s="40"/>
      <c r="B28" s="46"/>
      <c r="C28" s="40"/>
      <c r="D28" s="154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176</v>
      </c>
      <c r="BA28" s="149" t="s">
        <v>1</v>
      </c>
      <c r="BB28" s="149" t="s">
        <v>1</v>
      </c>
      <c r="BC28" s="149" t="s">
        <v>923</v>
      </c>
      <c r="BD28" s="149" t="s">
        <v>95</v>
      </c>
    </row>
    <row r="29" spans="1:56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0"/>
      <c r="J29" s="160"/>
      <c r="K29" s="160"/>
      <c r="L29" s="163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Z29" s="164" t="s">
        <v>177</v>
      </c>
      <c r="BA29" s="164" t="s">
        <v>1</v>
      </c>
      <c r="BB29" s="164" t="s">
        <v>1</v>
      </c>
      <c r="BC29" s="164" t="s">
        <v>924</v>
      </c>
      <c r="BD29" s="164" t="s">
        <v>95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179</v>
      </c>
      <c r="BA30" s="149" t="s">
        <v>1</v>
      </c>
      <c r="BB30" s="149" t="s">
        <v>1</v>
      </c>
      <c r="BC30" s="149" t="s">
        <v>925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181</v>
      </c>
      <c r="BA31" s="149" t="s">
        <v>1</v>
      </c>
      <c r="BB31" s="149" t="s">
        <v>1</v>
      </c>
      <c r="BC31" s="149" t="s">
        <v>926</v>
      </c>
      <c r="BD31" s="149" t="s">
        <v>95</v>
      </c>
    </row>
    <row r="32" spans="1:56" s="2" customFormat="1" ht="25.4" customHeight="1">
      <c r="A32" s="40"/>
      <c r="B32" s="46"/>
      <c r="C32" s="40"/>
      <c r="D32" s="166" t="s">
        <v>45</v>
      </c>
      <c r="E32" s="40"/>
      <c r="F32" s="40"/>
      <c r="G32" s="40"/>
      <c r="H32" s="40"/>
      <c r="I32" s="40"/>
      <c r="J32" s="167">
        <f>ROUND(J128,2)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927</v>
      </c>
      <c r="BA32" s="149" t="s">
        <v>1</v>
      </c>
      <c r="BB32" s="149" t="s">
        <v>1</v>
      </c>
      <c r="BC32" s="149" t="s">
        <v>928</v>
      </c>
      <c r="BD32" s="149" t="s">
        <v>95</v>
      </c>
    </row>
    <row r="33" spans="1:56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185</v>
      </c>
      <c r="BA33" s="149" t="s">
        <v>1</v>
      </c>
      <c r="BB33" s="149" t="s">
        <v>1</v>
      </c>
      <c r="BC33" s="149" t="s">
        <v>929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40"/>
      <c r="F34" s="168" t="s">
        <v>47</v>
      </c>
      <c r="G34" s="40"/>
      <c r="H34" s="40"/>
      <c r="I34" s="168" t="s">
        <v>46</v>
      </c>
      <c r="J34" s="168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187</v>
      </c>
      <c r="BA34" s="149" t="s">
        <v>1</v>
      </c>
      <c r="BB34" s="149" t="s">
        <v>1</v>
      </c>
      <c r="BC34" s="149" t="s">
        <v>930</v>
      </c>
      <c r="BD34" s="149" t="s">
        <v>95</v>
      </c>
    </row>
    <row r="35" spans="1:56" s="2" customFormat="1" ht="14.4" customHeight="1">
      <c r="A35" s="40"/>
      <c r="B35" s="46"/>
      <c r="C35" s="40"/>
      <c r="D35" s="169" t="s">
        <v>49</v>
      </c>
      <c r="E35" s="154" t="s">
        <v>50</v>
      </c>
      <c r="F35" s="170">
        <f>ROUND((SUM(BE128:BE264)),2)</f>
        <v>0</v>
      </c>
      <c r="G35" s="40"/>
      <c r="H35" s="40"/>
      <c r="I35" s="171">
        <v>0.21</v>
      </c>
      <c r="J35" s="170">
        <f>ROUND(((SUM(BE128:BE264))*I35),2)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189</v>
      </c>
      <c r="BA35" s="149" t="s">
        <v>1</v>
      </c>
      <c r="BB35" s="149" t="s">
        <v>1</v>
      </c>
      <c r="BC35" s="149" t="s">
        <v>931</v>
      </c>
      <c r="BD35" s="149" t="s">
        <v>95</v>
      </c>
    </row>
    <row r="36" spans="1:56" s="2" customFormat="1" ht="14.4" customHeight="1">
      <c r="A36" s="40"/>
      <c r="B36" s="46"/>
      <c r="C36" s="40"/>
      <c r="D36" s="40"/>
      <c r="E36" s="154" t="s">
        <v>51</v>
      </c>
      <c r="F36" s="170">
        <f>ROUND((SUM(BF128:BF264)),2)</f>
        <v>0</v>
      </c>
      <c r="G36" s="40"/>
      <c r="H36" s="40"/>
      <c r="I36" s="171">
        <v>0.15</v>
      </c>
      <c r="J36" s="170">
        <f>ROUND(((SUM(BF128:BF264))*I36),2)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202</v>
      </c>
      <c r="BA36" s="149" t="s">
        <v>1</v>
      </c>
      <c r="BB36" s="149" t="s">
        <v>1</v>
      </c>
      <c r="BC36" s="149" t="s">
        <v>932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52</v>
      </c>
      <c r="F37" s="170">
        <f>ROUND((SUM(BG128:BG264)),2)</f>
        <v>0</v>
      </c>
      <c r="G37" s="40"/>
      <c r="H37" s="40"/>
      <c r="I37" s="171">
        <v>0.21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933</v>
      </c>
      <c r="BA37" s="149" t="s">
        <v>1</v>
      </c>
      <c r="BB37" s="149" t="s">
        <v>1</v>
      </c>
      <c r="BC37" s="149" t="s">
        <v>934</v>
      </c>
      <c r="BD37" s="149" t="s">
        <v>95</v>
      </c>
    </row>
    <row r="38" spans="1:56" s="2" customFormat="1" ht="14.4" customHeight="1" hidden="1">
      <c r="A38" s="40"/>
      <c r="B38" s="46"/>
      <c r="C38" s="40"/>
      <c r="D38" s="40"/>
      <c r="E38" s="154" t="s">
        <v>53</v>
      </c>
      <c r="F38" s="170">
        <f>ROUND((SUM(BH128:BH264)),2)</f>
        <v>0</v>
      </c>
      <c r="G38" s="40"/>
      <c r="H38" s="40"/>
      <c r="I38" s="171">
        <v>0.15</v>
      </c>
      <c r="J38" s="17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935</v>
      </c>
      <c r="BA38" s="149" t="s">
        <v>1</v>
      </c>
      <c r="BB38" s="149" t="s">
        <v>1</v>
      </c>
      <c r="BC38" s="149" t="s">
        <v>936</v>
      </c>
      <c r="BD38" s="149" t="s">
        <v>95</v>
      </c>
    </row>
    <row r="39" spans="1:31" s="2" customFormat="1" ht="14.4" customHeight="1" hidden="1">
      <c r="A39" s="40"/>
      <c r="B39" s="46"/>
      <c r="C39" s="40"/>
      <c r="D39" s="40"/>
      <c r="E39" s="154" t="s">
        <v>54</v>
      </c>
      <c r="F39" s="170">
        <f>ROUND((SUM(BI128:BI264)),2)</f>
        <v>0</v>
      </c>
      <c r="G39" s="40"/>
      <c r="H39" s="40"/>
      <c r="I39" s="171">
        <v>0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2"/>
      <c r="D41" s="173" t="s">
        <v>55</v>
      </c>
      <c r="E41" s="174"/>
      <c r="F41" s="174"/>
      <c r="G41" s="175" t="s">
        <v>56</v>
      </c>
      <c r="H41" s="176" t="s">
        <v>57</v>
      </c>
      <c r="I41" s="174"/>
      <c r="J41" s="177">
        <f>SUM(J32:J39)</f>
        <v>0</v>
      </c>
      <c r="K41" s="178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90" t="s">
        <v>144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908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2340-1-1 - IO 01.1-Vodovodní přípojky ul. Komenského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Benátky nad Jizerou</v>
      </c>
      <c r="G91" s="42"/>
      <c r="H91" s="42"/>
      <c r="I91" s="33" t="s">
        <v>24</v>
      </c>
      <c r="J91" s="81" t="str">
        <f>IF(J14="","",J14)</f>
        <v>27. 11. 2023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1" t="s">
        <v>212</v>
      </c>
      <c r="D96" s="192"/>
      <c r="E96" s="192"/>
      <c r="F96" s="192"/>
      <c r="G96" s="192"/>
      <c r="H96" s="192"/>
      <c r="I96" s="192"/>
      <c r="J96" s="193" t="s">
        <v>213</v>
      </c>
      <c r="K96" s="19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4" t="s">
        <v>214</v>
      </c>
      <c r="D98" s="42"/>
      <c r="E98" s="42"/>
      <c r="F98" s="42"/>
      <c r="G98" s="42"/>
      <c r="H98" s="42"/>
      <c r="I98" s="42"/>
      <c r="J98" s="112">
        <f>J128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5"/>
      <c r="C99" s="196"/>
      <c r="D99" s="197" t="s">
        <v>216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1"/>
      <c r="C100" s="135"/>
      <c r="D100" s="202" t="s">
        <v>217</v>
      </c>
      <c r="E100" s="203"/>
      <c r="F100" s="203"/>
      <c r="G100" s="203"/>
      <c r="H100" s="203"/>
      <c r="I100" s="203"/>
      <c r="J100" s="204">
        <f>J130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218</v>
      </c>
      <c r="E101" s="203"/>
      <c r="F101" s="203"/>
      <c r="G101" s="203"/>
      <c r="H101" s="203"/>
      <c r="I101" s="203"/>
      <c r="J101" s="204">
        <f>J204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219</v>
      </c>
      <c r="E102" s="203"/>
      <c r="F102" s="203"/>
      <c r="G102" s="203"/>
      <c r="H102" s="203"/>
      <c r="I102" s="203"/>
      <c r="J102" s="204">
        <f>J207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220</v>
      </c>
      <c r="E103" s="203"/>
      <c r="F103" s="203"/>
      <c r="G103" s="203"/>
      <c r="H103" s="203"/>
      <c r="I103" s="203"/>
      <c r="J103" s="204">
        <f>J228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221</v>
      </c>
      <c r="E104" s="203"/>
      <c r="F104" s="203"/>
      <c r="G104" s="203"/>
      <c r="H104" s="203"/>
      <c r="I104" s="203"/>
      <c r="J104" s="204">
        <f>J237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223</v>
      </c>
      <c r="E105" s="203"/>
      <c r="F105" s="203"/>
      <c r="G105" s="203"/>
      <c r="H105" s="203"/>
      <c r="I105" s="203"/>
      <c r="J105" s="204">
        <f>J250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224</v>
      </c>
      <c r="E106" s="203"/>
      <c r="F106" s="203"/>
      <c r="G106" s="203"/>
      <c r="H106" s="203"/>
      <c r="I106" s="203"/>
      <c r="J106" s="204">
        <f>J260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4" t="s">
        <v>229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6.25" customHeight="1">
      <c r="A116" s="40"/>
      <c r="B116" s="41"/>
      <c r="C116" s="42"/>
      <c r="D116" s="42"/>
      <c r="E116" s="190" t="str">
        <f>E7</f>
        <v>Benátky nad Jizerou Komenského, V Koreji, obnova vodovodu a kanalizace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2:12" s="1" customFormat="1" ht="12" customHeight="1">
      <c r="B117" s="22"/>
      <c r="C117" s="33" t="s">
        <v>141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40"/>
      <c r="B118" s="41"/>
      <c r="C118" s="42"/>
      <c r="D118" s="42"/>
      <c r="E118" s="190" t="s">
        <v>144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908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E11</f>
        <v>2340-1-1 - IO 01.1-Vodovodní přípojky ul. Komenského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F14</f>
        <v>Benátky nad Jizerou</v>
      </c>
      <c r="G122" s="42"/>
      <c r="H122" s="42"/>
      <c r="I122" s="33" t="s">
        <v>24</v>
      </c>
      <c r="J122" s="81" t="str">
        <f>IF(J14="","",J14)</f>
        <v>27. 11. 2023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E17</f>
        <v>Vodovody a kanalizace Mladá Boleslav, a.s.</v>
      </c>
      <c r="G124" s="42"/>
      <c r="H124" s="42"/>
      <c r="I124" s="33" t="s">
        <v>38</v>
      </c>
      <c r="J124" s="38" t="str">
        <f>E23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IF(E20="","",E20)</f>
        <v>Vyplň údaj</v>
      </c>
      <c r="G125" s="42"/>
      <c r="H125" s="42"/>
      <c r="I125" s="33" t="s">
        <v>43</v>
      </c>
      <c r="J125" s="38" t="str">
        <f>E26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6"/>
      <c r="B127" s="207"/>
      <c r="C127" s="208" t="s">
        <v>230</v>
      </c>
      <c r="D127" s="209" t="s">
        <v>70</v>
      </c>
      <c r="E127" s="209" t="s">
        <v>66</v>
      </c>
      <c r="F127" s="209" t="s">
        <v>67</v>
      </c>
      <c r="G127" s="209" t="s">
        <v>231</v>
      </c>
      <c r="H127" s="209" t="s">
        <v>232</v>
      </c>
      <c r="I127" s="209" t="s">
        <v>233</v>
      </c>
      <c r="J127" s="210" t="s">
        <v>213</v>
      </c>
      <c r="K127" s="211" t="s">
        <v>234</v>
      </c>
      <c r="L127" s="212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3">
        <f>BK128</f>
        <v>0</v>
      </c>
      <c r="K128" s="42"/>
      <c r="L128" s="46"/>
      <c r="M128" s="105"/>
      <c r="N128" s="214"/>
      <c r="O128" s="106"/>
      <c r="P128" s="215">
        <f>P129</f>
        <v>0</v>
      </c>
      <c r="Q128" s="106"/>
      <c r="R128" s="215">
        <f>R129</f>
        <v>18.665254920000002</v>
      </c>
      <c r="S128" s="106"/>
      <c r="T128" s="216">
        <f>T129</f>
        <v>8.060030000000001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7">
        <f>BK129</f>
        <v>0</v>
      </c>
    </row>
    <row r="129" spans="1:63" s="12" customFormat="1" ht="25.9" customHeight="1">
      <c r="A129" s="12"/>
      <c r="B129" s="218"/>
      <c r="C129" s="219"/>
      <c r="D129" s="220" t="s">
        <v>84</v>
      </c>
      <c r="E129" s="221" t="s">
        <v>242</v>
      </c>
      <c r="F129" s="221" t="s">
        <v>243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P130+P204+P207+P228+P237+P250+P260</f>
        <v>0</v>
      </c>
      <c r="Q129" s="226"/>
      <c r="R129" s="227">
        <f>R130+R204+R207+R228+R237+R250+R260</f>
        <v>18.665254920000002</v>
      </c>
      <c r="S129" s="226"/>
      <c r="T129" s="228">
        <f>T130+T204+T207+T228+T237+T250+T260</f>
        <v>8.060030000000001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92</v>
      </c>
      <c r="AT129" s="230" t="s">
        <v>84</v>
      </c>
      <c r="AU129" s="230" t="s">
        <v>85</v>
      </c>
      <c r="AY129" s="229" t="s">
        <v>244</v>
      </c>
      <c r="BK129" s="231">
        <f>BK130+BK204+BK207+BK228+BK237+BK250+BK260</f>
        <v>0</v>
      </c>
    </row>
    <row r="130" spans="1:63" s="12" customFormat="1" ht="22.8" customHeight="1">
      <c r="A130" s="12"/>
      <c r="B130" s="218"/>
      <c r="C130" s="219"/>
      <c r="D130" s="220" t="s">
        <v>84</v>
      </c>
      <c r="E130" s="232" t="s">
        <v>92</v>
      </c>
      <c r="F130" s="232" t="s">
        <v>245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SUM(P131:P203)</f>
        <v>0</v>
      </c>
      <c r="Q130" s="226"/>
      <c r="R130" s="227">
        <f>SUM(R131:R203)</f>
        <v>16.299834320000002</v>
      </c>
      <c r="S130" s="226"/>
      <c r="T130" s="228">
        <f>SUM(T131:T203)</f>
        <v>8.0545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92</v>
      </c>
      <c r="AT130" s="230" t="s">
        <v>84</v>
      </c>
      <c r="AU130" s="230" t="s">
        <v>92</v>
      </c>
      <c r="AY130" s="229" t="s">
        <v>244</v>
      </c>
      <c r="BK130" s="231">
        <f>SUM(BK131:BK203)</f>
        <v>0</v>
      </c>
    </row>
    <row r="131" spans="1:65" s="2" customFormat="1" ht="24.15" customHeight="1">
      <c r="A131" s="40"/>
      <c r="B131" s="41"/>
      <c r="C131" s="234" t="s">
        <v>92</v>
      </c>
      <c r="D131" s="234" t="s">
        <v>246</v>
      </c>
      <c r="E131" s="235" t="s">
        <v>937</v>
      </c>
      <c r="F131" s="236" t="s">
        <v>938</v>
      </c>
      <c r="G131" s="237" t="s">
        <v>249</v>
      </c>
      <c r="H131" s="238">
        <v>2.7</v>
      </c>
      <c r="I131" s="239"/>
      <c r="J131" s="240">
        <f>ROUND(I131*H131,2)</f>
        <v>0</v>
      </c>
      <c r="K131" s="241"/>
      <c r="L131" s="46"/>
      <c r="M131" s="242" t="s">
        <v>1</v>
      </c>
      <c r="N131" s="243" t="s">
        <v>50</v>
      </c>
      <c r="O131" s="93"/>
      <c r="P131" s="244">
        <f>O131*H131</f>
        <v>0</v>
      </c>
      <c r="Q131" s="244">
        <v>0</v>
      </c>
      <c r="R131" s="244">
        <f>Q131*H131</f>
        <v>0</v>
      </c>
      <c r="S131" s="244">
        <v>0.255</v>
      </c>
      <c r="T131" s="245">
        <f>S131*H131</f>
        <v>0.6885000000000001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6" t="s">
        <v>161</v>
      </c>
      <c r="AT131" s="246" t="s">
        <v>246</v>
      </c>
      <c r="AU131" s="246" t="s">
        <v>95</v>
      </c>
      <c r="AY131" s="18" t="s">
        <v>244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8" t="s">
        <v>92</v>
      </c>
      <c r="BK131" s="247">
        <f>ROUND(I131*H131,2)</f>
        <v>0</v>
      </c>
      <c r="BL131" s="18" t="s">
        <v>161</v>
      </c>
      <c r="BM131" s="246" t="s">
        <v>939</v>
      </c>
    </row>
    <row r="132" spans="1:51" s="13" customFormat="1" ht="12">
      <c r="A132" s="13"/>
      <c r="B132" s="248"/>
      <c r="C132" s="249"/>
      <c r="D132" s="250" t="s">
        <v>251</v>
      </c>
      <c r="E132" s="251" t="s">
        <v>933</v>
      </c>
      <c r="F132" s="252" t="s">
        <v>940</v>
      </c>
      <c r="G132" s="249"/>
      <c r="H132" s="253">
        <v>2.7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251</v>
      </c>
      <c r="AU132" s="259" t="s">
        <v>95</v>
      </c>
      <c r="AV132" s="13" t="s">
        <v>95</v>
      </c>
      <c r="AW132" s="13" t="s">
        <v>42</v>
      </c>
      <c r="AX132" s="13" t="s">
        <v>92</v>
      </c>
      <c r="AY132" s="259" t="s">
        <v>244</v>
      </c>
    </row>
    <row r="133" spans="1:65" s="2" customFormat="1" ht="24.15" customHeight="1">
      <c r="A133" s="40"/>
      <c r="B133" s="41"/>
      <c r="C133" s="234" t="s">
        <v>95</v>
      </c>
      <c r="D133" s="234" t="s">
        <v>246</v>
      </c>
      <c r="E133" s="235" t="s">
        <v>941</v>
      </c>
      <c r="F133" s="236" t="s">
        <v>942</v>
      </c>
      <c r="G133" s="237" t="s">
        <v>249</v>
      </c>
      <c r="H133" s="238">
        <v>2.88</v>
      </c>
      <c r="I133" s="239"/>
      <c r="J133" s="240">
        <f>ROUND(I133*H133,2)</f>
        <v>0</v>
      </c>
      <c r="K133" s="241"/>
      <c r="L133" s="46"/>
      <c r="M133" s="242" t="s">
        <v>1</v>
      </c>
      <c r="N133" s="243" t="s">
        <v>50</v>
      </c>
      <c r="O133" s="93"/>
      <c r="P133" s="244">
        <f>O133*H133</f>
        <v>0</v>
      </c>
      <c r="Q133" s="244">
        <v>0</v>
      </c>
      <c r="R133" s="244">
        <f>Q133*H133</f>
        <v>0</v>
      </c>
      <c r="S133" s="244">
        <v>0.26</v>
      </c>
      <c r="T133" s="245">
        <f>S133*H133</f>
        <v>0.7488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6" t="s">
        <v>161</v>
      </c>
      <c r="AT133" s="246" t="s">
        <v>246</v>
      </c>
      <c r="AU133" s="246" t="s">
        <v>95</v>
      </c>
      <c r="AY133" s="18" t="s">
        <v>244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8" t="s">
        <v>92</v>
      </c>
      <c r="BK133" s="247">
        <f>ROUND(I133*H133,2)</f>
        <v>0</v>
      </c>
      <c r="BL133" s="18" t="s">
        <v>161</v>
      </c>
      <c r="BM133" s="246" t="s">
        <v>943</v>
      </c>
    </row>
    <row r="134" spans="1:51" s="13" customFormat="1" ht="12">
      <c r="A134" s="13"/>
      <c r="B134" s="248"/>
      <c r="C134" s="249"/>
      <c r="D134" s="250" t="s">
        <v>251</v>
      </c>
      <c r="E134" s="251" t="s">
        <v>139</v>
      </c>
      <c r="F134" s="252" t="s">
        <v>254</v>
      </c>
      <c r="G134" s="249"/>
      <c r="H134" s="253">
        <v>322.63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251</v>
      </c>
      <c r="AU134" s="259" t="s">
        <v>95</v>
      </c>
      <c r="AV134" s="13" t="s">
        <v>95</v>
      </c>
      <c r="AW134" s="13" t="s">
        <v>42</v>
      </c>
      <c r="AX134" s="13" t="s">
        <v>85</v>
      </c>
      <c r="AY134" s="259" t="s">
        <v>244</v>
      </c>
    </row>
    <row r="135" spans="1:51" s="14" customFormat="1" ht="12">
      <c r="A135" s="14"/>
      <c r="B135" s="260"/>
      <c r="C135" s="261"/>
      <c r="D135" s="250" t="s">
        <v>251</v>
      </c>
      <c r="E135" s="262" t="s">
        <v>142</v>
      </c>
      <c r="F135" s="263" t="s">
        <v>253</v>
      </c>
      <c r="G135" s="261"/>
      <c r="H135" s="264">
        <v>322.63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251</v>
      </c>
      <c r="AU135" s="270" t="s">
        <v>95</v>
      </c>
      <c r="AV135" s="14" t="s">
        <v>118</v>
      </c>
      <c r="AW135" s="14" t="s">
        <v>42</v>
      </c>
      <c r="AX135" s="14" t="s">
        <v>85</v>
      </c>
      <c r="AY135" s="270" t="s">
        <v>244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131</v>
      </c>
      <c r="F136" s="252" t="s">
        <v>944</v>
      </c>
      <c r="G136" s="249"/>
      <c r="H136" s="253">
        <v>4.8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85</v>
      </c>
      <c r="AY136" s="259" t="s">
        <v>244</v>
      </c>
    </row>
    <row r="137" spans="1:51" s="13" customFormat="1" ht="12">
      <c r="A137" s="13"/>
      <c r="B137" s="248"/>
      <c r="C137" s="249"/>
      <c r="D137" s="250" t="s">
        <v>251</v>
      </c>
      <c r="E137" s="251" t="s">
        <v>901</v>
      </c>
      <c r="F137" s="252" t="s">
        <v>945</v>
      </c>
      <c r="G137" s="249"/>
      <c r="H137" s="253">
        <v>1.6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251</v>
      </c>
      <c r="AU137" s="259" t="s">
        <v>95</v>
      </c>
      <c r="AV137" s="13" t="s">
        <v>95</v>
      </c>
      <c r="AW137" s="13" t="s">
        <v>42</v>
      </c>
      <c r="AX137" s="13" t="s">
        <v>85</v>
      </c>
      <c r="AY137" s="259" t="s">
        <v>244</v>
      </c>
    </row>
    <row r="138" spans="1:51" s="13" customFormat="1" ht="12">
      <c r="A138" s="13"/>
      <c r="B138" s="248"/>
      <c r="C138" s="249"/>
      <c r="D138" s="250" t="s">
        <v>251</v>
      </c>
      <c r="E138" s="251" t="s">
        <v>903</v>
      </c>
      <c r="F138" s="252" t="s">
        <v>946</v>
      </c>
      <c r="G138" s="249"/>
      <c r="H138" s="253">
        <v>1.5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251</v>
      </c>
      <c r="AU138" s="259" t="s">
        <v>95</v>
      </c>
      <c r="AV138" s="13" t="s">
        <v>95</v>
      </c>
      <c r="AW138" s="13" t="s">
        <v>42</v>
      </c>
      <c r="AX138" s="13" t="s">
        <v>85</v>
      </c>
      <c r="AY138" s="259" t="s">
        <v>244</v>
      </c>
    </row>
    <row r="139" spans="1:51" s="14" customFormat="1" ht="12">
      <c r="A139" s="14"/>
      <c r="B139" s="260"/>
      <c r="C139" s="261"/>
      <c r="D139" s="250" t="s">
        <v>251</v>
      </c>
      <c r="E139" s="262" t="s">
        <v>134</v>
      </c>
      <c r="F139" s="263" t="s">
        <v>253</v>
      </c>
      <c r="G139" s="261"/>
      <c r="H139" s="264">
        <v>7.9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251</v>
      </c>
      <c r="AU139" s="270" t="s">
        <v>95</v>
      </c>
      <c r="AV139" s="14" t="s">
        <v>118</v>
      </c>
      <c r="AW139" s="14" t="s">
        <v>42</v>
      </c>
      <c r="AX139" s="14" t="s">
        <v>85</v>
      </c>
      <c r="AY139" s="270" t="s">
        <v>244</v>
      </c>
    </row>
    <row r="140" spans="1:51" s="13" customFormat="1" ht="12">
      <c r="A140" s="13"/>
      <c r="B140" s="248"/>
      <c r="C140" s="249"/>
      <c r="D140" s="250" t="s">
        <v>251</v>
      </c>
      <c r="E140" s="251" t="s">
        <v>260</v>
      </c>
      <c r="F140" s="252" t="s">
        <v>259</v>
      </c>
      <c r="G140" s="249"/>
      <c r="H140" s="253">
        <v>490.2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251</v>
      </c>
      <c r="AU140" s="259" t="s">
        <v>95</v>
      </c>
      <c r="AV140" s="13" t="s">
        <v>95</v>
      </c>
      <c r="AW140" s="13" t="s">
        <v>42</v>
      </c>
      <c r="AX140" s="13" t="s">
        <v>85</v>
      </c>
      <c r="AY140" s="259" t="s">
        <v>244</v>
      </c>
    </row>
    <row r="141" spans="1:51" s="14" customFormat="1" ht="12">
      <c r="A141" s="14"/>
      <c r="B141" s="260"/>
      <c r="C141" s="261"/>
      <c r="D141" s="250" t="s">
        <v>251</v>
      </c>
      <c r="E141" s="262" t="s">
        <v>947</v>
      </c>
      <c r="F141" s="263" t="s">
        <v>253</v>
      </c>
      <c r="G141" s="261"/>
      <c r="H141" s="264">
        <v>490.2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251</v>
      </c>
      <c r="AU141" s="270" t="s">
        <v>95</v>
      </c>
      <c r="AV141" s="14" t="s">
        <v>118</v>
      </c>
      <c r="AW141" s="14" t="s">
        <v>42</v>
      </c>
      <c r="AX141" s="14" t="s">
        <v>85</v>
      </c>
      <c r="AY141" s="270" t="s">
        <v>244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906</v>
      </c>
      <c r="F142" s="252" t="s">
        <v>948</v>
      </c>
      <c r="G142" s="249"/>
      <c r="H142" s="253">
        <v>1.899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85</v>
      </c>
      <c r="AY142" s="259" t="s">
        <v>244</v>
      </c>
    </row>
    <row r="143" spans="1:51" s="14" customFormat="1" ht="12">
      <c r="A143" s="14"/>
      <c r="B143" s="260"/>
      <c r="C143" s="261"/>
      <c r="D143" s="250" t="s">
        <v>251</v>
      </c>
      <c r="E143" s="262" t="s">
        <v>1</v>
      </c>
      <c r="F143" s="263" t="s">
        <v>253</v>
      </c>
      <c r="G143" s="261"/>
      <c r="H143" s="264">
        <v>1.899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251</v>
      </c>
      <c r="AU143" s="270" t="s">
        <v>95</v>
      </c>
      <c r="AV143" s="14" t="s">
        <v>118</v>
      </c>
      <c r="AW143" s="14" t="s">
        <v>42</v>
      </c>
      <c r="AX143" s="14" t="s">
        <v>85</v>
      </c>
      <c r="AY143" s="270" t="s">
        <v>244</v>
      </c>
    </row>
    <row r="144" spans="1:51" s="13" customFormat="1" ht="12">
      <c r="A144" s="13"/>
      <c r="B144" s="248"/>
      <c r="C144" s="249"/>
      <c r="D144" s="250" t="s">
        <v>251</v>
      </c>
      <c r="E144" s="251" t="s">
        <v>262</v>
      </c>
      <c r="F144" s="252" t="s">
        <v>949</v>
      </c>
      <c r="G144" s="249"/>
      <c r="H144" s="253">
        <v>7.292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251</v>
      </c>
      <c r="AU144" s="259" t="s">
        <v>95</v>
      </c>
      <c r="AV144" s="13" t="s">
        <v>95</v>
      </c>
      <c r="AW144" s="13" t="s">
        <v>42</v>
      </c>
      <c r="AX144" s="13" t="s">
        <v>85</v>
      </c>
      <c r="AY144" s="259" t="s">
        <v>244</v>
      </c>
    </row>
    <row r="145" spans="1:51" s="13" customFormat="1" ht="12">
      <c r="A145" s="13"/>
      <c r="B145" s="248"/>
      <c r="C145" s="249"/>
      <c r="D145" s="250" t="s">
        <v>251</v>
      </c>
      <c r="E145" s="251" t="s">
        <v>909</v>
      </c>
      <c r="F145" s="252" t="s">
        <v>950</v>
      </c>
      <c r="G145" s="249"/>
      <c r="H145" s="253">
        <v>2.431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251</v>
      </c>
      <c r="AU145" s="259" t="s">
        <v>95</v>
      </c>
      <c r="AV145" s="13" t="s">
        <v>95</v>
      </c>
      <c r="AW145" s="13" t="s">
        <v>42</v>
      </c>
      <c r="AX145" s="13" t="s">
        <v>85</v>
      </c>
      <c r="AY145" s="259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912</v>
      </c>
      <c r="F146" s="252" t="s">
        <v>951</v>
      </c>
      <c r="G146" s="249"/>
      <c r="H146" s="253">
        <v>2.279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85</v>
      </c>
      <c r="AY146" s="259" t="s">
        <v>244</v>
      </c>
    </row>
    <row r="147" spans="1:51" s="14" customFormat="1" ht="12">
      <c r="A147" s="14"/>
      <c r="B147" s="260"/>
      <c r="C147" s="261"/>
      <c r="D147" s="250" t="s">
        <v>251</v>
      </c>
      <c r="E147" s="262" t="s">
        <v>147</v>
      </c>
      <c r="F147" s="263" t="s">
        <v>253</v>
      </c>
      <c r="G147" s="261"/>
      <c r="H147" s="264">
        <v>12.002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251</v>
      </c>
      <c r="AU147" s="270" t="s">
        <v>95</v>
      </c>
      <c r="AV147" s="14" t="s">
        <v>118</v>
      </c>
      <c r="AW147" s="14" t="s">
        <v>42</v>
      </c>
      <c r="AX147" s="14" t="s">
        <v>85</v>
      </c>
      <c r="AY147" s="270" t="s">
        <v>244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914</v>
      </c>
      <c r="F148" s="252" t="s">
        <v>952</v>
      </c>
      <c r="G148" s="249"/>
      <c r="H148" s="253">
        <v>2.88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92</v>
      </c>
      <c r="AY148" s="259" t="s">
        <v>244</v>
      </c>
    </row>
    <row r="149" spans="1:65" s="2" customFormat="1" ht="33" customHeight="1">
      <c r="A149" s="40"/>
      <c r="B149" s="41"/>
      <c r="C149" s="234" t="s">
        <v>118</v>
      </c>
      <c r="D149" s="234" t="s">
        <v>246</v>
      </c>
      <c r="E149" s="235" t="s">
        <v>247</v>
      </c>
      <c r="F149" s="236" t="s">
        <v>248</v>
      </c>
      <c r="G149" s="237" t="s">
        <v>249</v>
      </c>
      <c r="H149" s="238">
        <v>3.84</v>
      </c>
      <c r="I149" s="239"/>
      <c r="J149" s="240">
        <f>ROUND(I149*H149,2)</f>
        <v>0</v>
      </c>
      <c r="K149" s="241"/>
      <c r="L149" s="46"/>
      <c r="M149" s="242" t="s">
        <v>1</v>
      </c>
      <c r="N149" s="243" t="s">
        <v>50</v>
      </c>
      <c r="O149" s="93"/>
      <c r="P149" s="244">
        <f>O149*H149</f>
        <v>0</v>
      </c>
      <c r="Q149" s="244">
        <v>0</v>
      </c>
      <c r="R149" s="244">
        <f>Q149*H149</f>
        <v>0</v>
      </c>
      <c r="S149" s="244">
        <v>0.75</v>
      </c>
      <c r="T149" s="245">
        <f>S149*H149</f>
        <v>2.88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6" t="s">
        <v>161</v>
      </c>
      <c r="AT149" s="246" t="s">
        <v>246</v>
      </c>
      <c r="AU149" s="246" t="s">
        <v>95</v>
      </c>
      <c r="AY149" s="18" t="s">
        <v>244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8" t="s">
        <v>92</v>
      </c>
      <c r="BK149" s="247">
        <f>ROUND(I149*H149,2)</f>
        <v>0</v>
      </c>
      <c r="BL149" s="18" t="s">
        <v>161</v>
      </c>
      <c r="BM149" s="246" t="s">
        <v>953</v>
      </c>
    </row>
    <row r="150" spans="1:51" s="13" customFormat="1" ht="12">
      <c r="A150" s="13"/>
      <c r="B150" s="248"/>
      <c r="C150" s="249"/>
      <c r="D150" s="250" t="s">
        <v>251</v>
      </c>
      <c r="E150" s="251" t="s">
        <v>150</v>
      </c>
      <c r="F150" s="252" t="s">
        <v>954</v>
      </c>
      <c r="G150" s="249"/>
      <c r="H150" s="253">
        <v>3.84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251</v>
      </c>
      <c r="AU150" s="259" t="s">
        <v>95</v>
      </c>
      <c r="AV150" s="13" t="s">
        <v>95</v>
      </c>
      <c r="AW150" s="13" t="s">
        <v>42</v>
      </c>
      <c r="AX150" s="13" t="s">
        <v>92</v>
      </c>
      <c r="AY150" s="259" t="s">
        <v>244</v>
      </c>
    </row>
    <row r="151" spans="1:65" s="2" customFormat="1" ht="24.15" customHeight="1">
      <c r="A151" s="40"/>
      <c r="B151" s="41"/>
      <c r="C151" s="234" t="s">
        <v>161</v>
      </c>
      <c r="D151" s="234" t="s">
        <v>246</v>
      </c>
      <c r="E151" s="235" t="s">
        <v>955</v>
      </c>
      <c r="F151" s="236" t="s">
        <v>956</v>
      </c>
      <c r="G151" s="237" t="s">
        <v>249</v>
      </c>
      <c r="H151" s="238">
        <v>2.48</v>
      </c>
      <c r="I151" s="239"/>
      <c r="J151" s="240">
        <f>ROUND(I151*H151,2)</f>
        <v>0</v>
      </c>
      <c r="K151" s="241"/>
      <c r="L151" s="46"/>
      <c r="M151" s="242" t="s">
        <v>1</v>
      </c>
      <c r="N151" s="243" t="s">
        <v>50</v>
      </c>
      <c r="O151" s="93"/>
      <c r="P151" s="244">
        <f>O151*H151</f>
        <v>0</v>
      </c>
      <c r="Q151" s="244">
        <v>0</v>
      </c>
      <c r="R151" s="244">
        <f>Q151*H151</f>
        <v>0</v>
      </c>
      <c r="S151" s="244">
        <v>0.29</v>
      </c>
      <c r="T151" s="245">
        <f>S151*H151</f>
        <v>0.7192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6" t="s">
        <v>161</v>
      </c>
      <c r="AT151" s="246" t="s">
        <v>246</v>
      </c>
      <c r="AU151" s="246" t="s">
        <v>95</v>
      </c>
      <c r="AY151" s="18" t="s">
        <v>244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8" t="s">
        <v>92</v>
      </c>
      <c r="BK151" s="247">
        <f>ROUND(I151*H151,2)</f>
        <v>0</v>
      </c>
      <c r="BL151" s="18" t="s">
        <v>161</v>
      </c>
      <c r="BM151" s="246" t="s">
        <v>957</v>
      </c>
    </row>
    <row r="152" spans="1:51" s="13" customFormat="1" ht="12">
      <c r="A152" s="13"/>
      <c r="B152" s="248"/>
      <c r="C152" s="249"/>
      <c r="D152" s="250" t="s">
        <v>251</v>
      </c>
      <c r="E152" s="251" t="s">
        <v>917</v>
      </c>
      <c r="F152" s="252" t="s">
        <v>958</v>
      </c>
      <c r="G152" s="249"/>
      <c r="H152" s="253">
        <v>1.28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251</v>
      </c>
      <c r="AU152" s="259" t="s">
        <v>95</v>
      </c>
      <c r="AV152" s="13" t="s">
        <v>95</v>
      </c>
      <c r="AW152" s="13" t="s">
        <v>42</v>
      </c>
      <c r="AX152" s="13" t="s">
        <v>85</v>
      </c>
      <c r="AY152" s="259" t="s">
        <v>244</v>
      </c>
    </row>
    <row r="153" spans="1:51" s="13" customFormat="1" ht="12">
      <c r="A153" s="13"/>
      <c r="B153" s="248"/>
      <c r="C153" s="249"/>
      <c r="D153" s="250" t="s">
        <v>251</v>
      </c>
      <c r="E153" s="251" t="s">
        <v>935</v>
      </c>
      <c r="F153" s="252" t="s">
        <v>959</v>
      </c>
      <c r="G153" s="249"/>
      <c r="H153" s="253">
        <v>1.2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251</v>
      </c>
      <c r="AU153" s="259" t="s">
        <v>95</v>
      </c>
      <c r="AV153" s="13" t="s">
        <v>95</v>
      </c>
      <c r="AW153" s="13" t="s">
        <v>42</v>
      </c>
      <c r="AX153" s="13" t="s">
        <v>85</v>
      </c>
      <c r="AY153" s="259" t="s">
        <v>244</v>
      </c>
    </row>
    <row r="154" spans="1:51" s="14" customFormat="1" ht="12">
      <c r="A154" s="14"/>
      <c r="B154" s="260"/>
      <c r="C154" s="261"/>
      <c r="D154" s="250" t="s">
        <v>251</v>
      </c>
      <c r="E154" s="262" t="s">
        <v>1</v>
      </c>
      <c r="F154" s="263" t="s">
        <v>253</v>
      </c>
      <c r="G154" s="261"/>
      <c r="H154" s="264">
        <v>2.48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251</v>
      </c>
      <c r="AU154" s="270" t="s">
        <v>95</v>
      </c>
      <c r="AV154" s="14" t="s">
        <v>118</v>
      </c>
      <c r="AW154" s="14" t="s">
        <v>42</v>
      </c>
      <c r="AX154" s="14" t="s">
        <v>92</v>
      </c>
      <c r="AY154" s="270" t="s">
        <v>244</v>
      </c>
    </row>
    <row r="155" spans="1:65" s="2" customFormat="1" ht="24.15" customHeight="1">
      <c r="A155" s="40"/>
      <c r="B155" s="41"/>
      <c r="C155" s="234" t="s">
        <v>278</v>
      </c>
      <c r="D155" s="234" t="s">
        <v>246</v>
      </c>
      <c r="E155" s="235" t="s">
        <v>960</v>
      </c>
      <c r="F155" s="236" t="s">
        <v>961</v>
      </c>
      <c r="G155" s="237" t="s">
        <v>249</v>
      </c>
      <c r="H155" s="238">
        <v>3.84</v>
      </c>
      <c r="I155" s="239"/>
      <c r="J155" s="240">
        <f>ROUND(I155*H155,2)</f>
        <v>0</v>
      </c>
      <c r="K155" s="241"/>
      <c r="L155" s="46"/>
      <c r="M155" s="242" t="s">
        <v>1</v>
      </c>
      <c r="N155" s="243" t="s">
        <v>50</v>
      </c>
      <c r="O155" s="93"/>
      <c r="P155" s="244">
        <f>O155*H155</f>
        <v>0</v>
      </c>
      <c r="Q155" s="244">
        <v>0</v>
      </c>
      <c r="R155" s="244">
        <f>Q155*H155</f>
        <v>0</v>
      </c>
      <c r="S155" s="244">
        <v>0.45</v>
      </c>
      <c r="T155" s="245">
        <f>S155*H155</f>
        <v>1.728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6" t="s">
        <v>161</v>
      </c>
      <c r="AT155" s="246" t="s">
        <v>246</v>
      </c>
      <c r="AU155" s="246" t="s">
        <v>95</v>
      </c>
      <c r="AY155" s="18" t="s">
        <v>244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8" t="s">
        <v>92</v>
      </c>
      <c r="BK155" s="247">
        <f>ROUND(I155*H155,2)</f>
        <v>0</v>
      </c>
      <c r="BL155" s="18" t="s">
        <v>161</v>
      </c>
      <c r="BM155" s="246" t="s">
        <v>962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152</v>
      </c>
      <c r="F156" s="252" t="s">
        <v>150</v>
      </c>
      <c r="G156" s="249"/>
      <c r="H156" s="253">
        <v>3.84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92</v>
      </c>
      <c r="AY156" s="259" t="s">
        <v>244</v>
      </c>
    </row>
    <row r="157" spans="1:65" s="2" customFormat="1" ht="33" customHeight="1">
      <c r="A157" s="40"/>
      <c r="B157" s="41"/>
      <c r="C157" s="234" t="s">
        <v>284</v>
      </c>
      <c r="D157" s="234" t="s">
        <v>246</v>
      </c>
      <c r="E157" s="235" t="s">
        <v>269</v>
      </c>
      <c r="F157" s="236" t="s">
        <v>270</v>
      </c>
      <c r="G157" s="237" t="s">
        <v>249</v>
      </c>
      <c r="H157" s="238">
        <v>4.8</v>
      </c>
      <c r="I157" s="239"/>
      <c r="J157" s="240">
        <f>ROUND(I157*H157,2)</f>
        <v>0</v>
      </c>
      <c r="K157" s="241"/>
      <c r="L157" s="46"/>
      <c r="M157" s="242" t="s">
        <v>1</v>
      </c>
      <c r="N157" s="243" t="s">
        <v>50</v>
      </c>
      <c r="O157" s="93"/>
      <c r="P157" s="244">
        <f>O157*H157</f>
        <v>0</v>
      </c>
      <c r="Q157" s="244">
        <v>9E-05</v>
      </c>
      <c r="R157" s="244">
        <f>Q157*H157</f>
        <v>0.00043200000000000004</v>
      </c>
      <c r="S157" s="244">
        <v>0.115</v>
      </c>
      <c r="T157" s="245">
        <f>S157*H157</f>
        <v>0.552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6" t="s">
        <v>161</v>
      </c>
      <c r="AT157" s="246" t="s">
        <v>246</v>
      </c>
      <c r="AU157" s="246" t="s">
        <v>95</v>
      </c>
      <c r="AY157" s="18" t="s">
        <v>244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8" t="s">
        <v>92</v>
      </c>
      <c r="BK157" s="247">
        <f>ROUND(I157*H157,2)</f>
        <v>0</v>
      </c>
      <c r="BL157" s="18" t="s">
        <v>161</v>
      </c>
      <c r="BM157" s="246" t="s">
        <v>963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154</v>
      </c>
      <c r="F158" s="252" t="s">
        <v>964</v>
      </c>
      <c r="G158" s="249"/>
      <c r="H158" s="253">
        <v>4.8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92</v>
      </c>
      <c r="AY158" s="259" t="s">
        <v>244</v>
      </c>
    </row>
    <row r="159" spans="1:65" s="2" customFormat="1" ht="16.5" customHeight="1">
      <c r="A159" s="40"/>
      <c r="B159" s="41"/>
      <c r="C159" s="234" t="s">
        <v>290</v>
      </c>
      <c r="D159" s="234" t="s">
        <v>246</v>
      </c>
      <c r="E159" s="235" t="s">
        <v>965</v>
      </c>
      <c r="F159" s="236" t="s">
        <v>966</v>
      </c>
      <c r="G159" s="237" t="s">
        <v>275</v>
      </c>
      <c r="H159" s="238">
        <v>3.6</v>
      </c>
      <c r="I159" s="239"/>
      <c r="J159" s="240">
        <f>ROUND(I159*H159,2)</f>
        <v>0</v>
      </c>
      <c r="K159" s="241"/>
      <c r="L159" s="46"/>
      <c r="M159" s="242" t="s">
        <v>1</v>
      </c>
      <c r="N159" s="243" t="s">
        <v>50</v>
      </c>
      <c r="O159" s="93"/>
      <c r="P159" s="244">
        <f>O159*H159</f>
        <v>0</v>
      </c>
      <c r="Q159" s="244">
        <v>0</v>
      </c>
      <c r="R159" s="244">
        <f>Q159*H159</f>
        <v>0</v>
      </c>
      <c r="S159" s="244">
        <v>0.205</v>
      </c>
      <c r="T159" s="245">
        <f>S159*H159</f>
        <v>0.738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6" t="s">
        <v>161</v>
      </c>
      <c r="AT159" s="246" t="s">
        <v>246</v>
      </c>
      <c r="AU159" s="246" t="s">
        <v>95</v>
      </c>
      <c r="AY159" s="18" t="s">
        <v>244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8" t="s">
        <v>92</v>
      </c>
      <c r="BK159" s="247">
        <f>ROUND(I159*H159,2)</f>
        <v>0</v>
      </c>
      <c r="BL159" s="18" t="s">
        <v>161</v>
      </c>
      <c r="BM159" s="246" t="s">
        <v>967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156</v>
      </c>
      <c r="F160" s="252" t="s">
        <v>968</v>
      </c>
      <c r="G160" s="249"/>
      <c r="H160" s="253">
        <v>3.6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92</v>
      </c>
      <c r="AY160" s="259" t="s">
        <v>244</v>
      </c>
    </row>
    <row r="161" spans="1:65" s="2" customFormat="1" ht="33" customHeight="1">
      <c r="A161" s="40"/>
      <c r="B161" s="41"/>
      <c r="C161" s="234" t="s">
        <v>295</v>
      </c>
      <c r="D161" s="234" t="s">
        <v>246</v>
      </c>
      <c r="E161" s="235" t="s">
        <v>969</v>
      </c>
      <c r="F161" s="236" t="s">
        <v>970</v>
      </c>
      <c r="G161" s="237" t="s">
        <v>303</v>
      </c>
      <c r="H161" s="238">
        <v>4.553</v>
      </c>
      <c r="I161" s="239"/>
      <c r="J161" s="240">
        <f>ROUND(I161*H161,2)</f>
        <v>0</v>
      </c>
      <c r="K161" s="241"/>
      <c r="L161" s="46"/>
      <c r="M161" s="242" t="s">
        <v>1</v>
      </c>
      <c r="N161" s="243" t="s">
        <v>50</v>
      </c>
      <c r="O161" s="93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6" t="s">
        <v>161</v>
      </c>
      <c r="AT161" s="246" t="s">
        <v>246</v>
      </c>
      <c r="AU161" s="246" t="s">
        <v>95</v>
      </c>
      <c r="AY161" s="18" t="s">
        <v>244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8" t="s">
        <v>92</v>
      </c>
      <c r="BK161" s="247">
        <f>ROUND(I161*H161,2)</f>
        <v>0</v>
      </c>
      <c r="BL161" s="18" t="s">
        <v>161</v>
      </c>
      <c r="BM161" s="246" t="s">
        <v>971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972</v>
      </c>
      <c r="F162" s="252" t="s">
        <v>973</v>
      </c>
      <c r="G162" s="249"/>
      <c r="H162" s="253">
        <v>5.065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85</v>
      </c>
      <c r="AY162" s="259" t="s">
        <v>244</v>
      </c>
    </row>
    <row r="163" spans="1:51" s="13" customFormat="1" ht="12">
      <c r="A163" s="13"/>
      <c r="B163" s="248"/>
      <c r="C163" s="249"/>
      <c r="D163" s="250" t="s">
        <v>251</v>
      </c>
      <c r="E163" s="251" t="s">
        <v>974</v>
      </c>
      <c r="F163" s="252" t="s">
        <v>975</v>
      </c>
      <c r="G163" s="249"/>
      <c r="H163" s="253">
        <v>2.085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251</v>
      </c>
      <c r="AU163" s="259" t="s">
        <v>95</v>
      </c>
      <c r="AV163" s="13" t="s">
        <v>95</v>
      </c>
      <c r="AW163" s="13" t="s">
        <v>42</v>
      </c>
      <c r="AX163" s="13" t="s">
        <v>85</v>
      </c>
      <c r="AY163" s="259" t="s">
        <v>244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976</v>
      </c>
      <c r="F164" s="252" t="s">
        <v>977</v>
      </c>
      <c r="G164" s="249"/>
      <c r="H164" s="253">
        <v>1.955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4" customFormat="1" ht="12">
      <c r="A165" s="14"/>
      <c r="B165" s="260"/>
      <c r="C165" s="261"/>
      <c r="D165" s="250" t="s">
        <v>251</v>
      </c>
      <c r="E165" s="262" t="s">
        <v>162</v>
      </c>
      <c r="F165" s="263" t="s">
        <v>253</v>
      </c>
      <c r="G165" s="261"/>
      <c r="H165" s="264">
        <v>9.105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251</v>
      </c>
      <c r="AU165" s="270" t="s">
        <v>95</v>
      </c>
      <c r="AV165" s="14" t="s">
        <v>118</v>
      </c>
      <c r="AW165" s="14" t="s">
        <v>42</v>
      </c>
      <c r="AX165" s="14" t="s">
        <v>85</v>
      </c>
      <c r="AY165" s="270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</v>
      </c>
      <c r="F166" s="252" t="s">
        <v>978</v>
      </c>
      <c r="G166" s="249"/>
      <c r="H166" s="253">
        <v>0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4" customFormat="1" ht="12">
      <c r="A167" s="14"/>
      <c r="B167" s="260"/>
      <c r="C167" s="261"/>
      <c r="D167" s="250" t="s">
        <v>251</v>
      </c>
      <c r="E167" s="262" t="s">
        <v>164</v>
      </c>
      <c r="F167" s="263" t="s">
        <v>253</v>
      </c>
      <c r="G167" s="261"/>
      <c r="H167" s="264">
        <v>0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251</v>
      </c>
      <c r="AU167" s="270" t="s">
        <v>95</v>
      </c>
      <c r="AV167" s="14" t="s">
        <v>118</v>
      </c>
      <c r="AW167" s="14" t="s">
        <v>42</v>
      </c>
      <c r="AX167" s="14" t="s">
        <v>85</v>
      </c>
      <c r="AY167" s="270" t="s">
        <v>244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165</v>
      </c>
      <c r="F168" s="252" t="s">
        <v>307</v>
      </c>
      <c r="G168" s="249"/>
      <c r="H168" s="253">
        <v>9.105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85</v>
      </c>
      <c r="AY168" s="259" t="s">
        <v>244</v>
      </c>
    </row>
    <row r="169" spans="1:51" s="13" customFormat="1" ht="12">
      <c r="A169" s="13"/>
      <c r="B169" s="248"/>
      <c r="C169" s="249"/>
      <c r="D169" s="250" t="s">
        <v>251</v>
      </c>
      <c r="E169" s="251" t="s">
        <v>166</v>
      </c>
      <c r="F169" s="252" t="s">
        <v>308</v>
      </c>
      <c r="G169" s="249"/>
      <c r="H169" s="253">
        <v>4.553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251</v>
      </c>
      <c r="AU169" s="259" t="s">
        <v>95</v>
      </c>
      <c r="AV169" s="13" t="s">
        <v>95</v>
      </c>
      <c r="AW169" s="13" t="s">
        <v>42</v>
      </c>
      <c r="AX169" s="13" t="s">
        <v>92</v>
      </c>
      <c r="AY169" s="259" t="s">
        <v>244</v>
      </c>
    </row>
    <row r="170" spans="1:65" s="2" customFormat="1" ht="33" customHeight="1">
      <c r="A170" s="40"/>
      <c r="B170" s="41"/>
      <c r="C170" s="234" t="s">
        <v>300</v>
      </c>
      <c r="D170" s="234" t="s">
        <v>246</v>
      </c>
      <c r="E170" s="235" t="s">
        <v>979</v>
      </c>
      <c r="F170" s="236" t="s">
        <v>980</v>
      </c>
      <c r="G170" s="237" t="s">
        <v>303</v>
      </c>
      <c r="H170" s="238">
        <v>4.553</v>
      </c>
      <c r="I170" s="239"/>
      <c r="J170" s="240">
        <f>ROUND(I170*H170,2)</f>
        <v>0</v>
      </c>
      <c r="K170" s="241"/>
      <c r="L170" s="46"/>
      <c r="M170" s="242" t="s">
        <v>1</v>
      </c>
      <c r="N170" s="243" t="s">
        <v>50</v>
      </c>
      <c r="O170" s="93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6" t="s">
        <v>161</v>
      </c>
      <c r="AT170" s="246" t="s">
        <v>246</v>
      </c>
      <c r="AU170" s="246" t="s">
        <v>95</v>
      </c>
      <c r="AY170" s="18" t="s">
        <v>244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8" t="s">
        <v>92</v>
      </c>
      <c r="BK170" s="247">
        <f>ROUND(I170*H170,2)</f>
        <v>0</v>
      </c>
      <c r="BL170" s="18" t="s">
        <v>161</v>
      </c>
      <c r="BM170" s="246" t="s">
        <v>981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168</v>
      </c>
      <c r="F171" s="252" t="s">
        <v>308</v>
      </c>
      <c r="G171" s="249"/>
      <c r="H171" s="253">
        <v>4.553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92</v>
      </c>
      <c r="AY171" s="259" t="s">
        <v>244</v>
      </c>
    </row>
    <row r="172" spans="1:65" s="2" customFormat="1" ht="21.75" customHeight="1">
      <c r="A172" s="40"/>
      <c r="B172" s="41"/>
      <c r="C172" s="234" t="s">
        <v>309</v>
      </c>
      <c r="D172" s="234" t="s">
        <v>246</v>
      </c>
      <c r="E172" s="235" t="s">
        <v>330</v>
      </c>
      <c r="F172" s="236" t="s">
        <v>331</v>
      </c>
      <c r="G172" s="237" t="s">
        <v>249</v>
      </c>
      <c r="H172" s="238">
        <v>30.004</v>
      </c>
      <c r="I172" s="239"/>
      <c r="J172" s="240">
        <f>ROUND(I172*H172,2)</f>
        <v>0</v>
      </c>
      <c r="K172" s="241"/>
      <c r="L172" s="46"/>
      <c r="M172" s="242" t="s">
        <v>1</v>
      </c>
      <c r="N172" s="243" t="s">
        <v>50</v>
      </c>
      <c r="O172" s="93"/>
      <c r="P172" s="244">
        <f>O172*H172</f>
        <v>0</v>
      </c>
      <c r="Q172" s="244">
        <v>0.00058</v>
      </c>
      <c r="R172" s="244">
        <f>Q172*H172</f>
        <v>0.017402320000000002</v>
      </c>
      <c r="S172" s="244">
        <v>0</v>
      </c>
      <c r="T172" s="24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6" t="s">
        <v>161</v>
      </c>
      <c r="AT172" s="246" t="s">
        <v>246</v>
      </c>
      <c r="AU172" s="246" t="s">
        <v>95</v>
      </c>
      <c r="AY172" s="18" t="s">
        <v>244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8" t="s">
        <v>92</v>
      </c>
      <c r="BK172" s="247">
        <f>ROUND(I172*H172,2)</f>
        <v>0</v>
      </c>
      <c r="BL172" s="18" t="s">
        <v>161</v>
      </c>
      <c r="BM172" s="246" t="s">
        <v>982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169</v>
      </c>
      <c r="F173" s="252" t="s">
        <v>983</v>
      </c>
      <c r="G173" s="249"/>
      <c r="H173" s="253">
        <v>30.004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92</v>
      </c>
      <c r="AY173" s="259" t="s">
        <v>244</v>
      </c>
    </row>
    <row r="174" spans="1:65" s="2" customFormat="1" ht="21.75" customHeight="1">
      <c r="A174" s="40"/>
      <c r="B174" s="41"/>
      <c r="C174" s="234" t="s">
        <v>313</v>
      </c>
      <c r="D174" s="234" t="s">
        <v>246</v>
      </c>
      <c r="E174" s="235" t="s">
        <v>335</v>
      </c>
      <c r="F174" s="236" t="s">
        <v>336</v>
      </c>
      <c r="G174" s="237" t="s">
        <v>249</v>
      </c>
      <c r="H174" s="238">
        <v>30.004</v>
      </c>
      <c r="I174" s="239"/>
      <c r="J174" s="240">
        <f>ROUND(I174*H174,2)</f>
        <v>0</v>
      </c>
      <c r="K174" s="241"/>
      <c r="L174" s="46"/>
      <c r="M174" s="242" t="s">
        <v>1</v>
      </c>
      <c r="N174" s="243" t="s">
        <v>50</v>
      </c>
      <c r="O174" s="93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6" t="s">
        <v>161</v>
      </c>
      <c r="AT174" s="246" t="s">
        <v>246</v>
      </c>
      <c r="AU174" s="246" t="s">
        <v>95</v>
      </c>
      <c r="AY174" s="18" t="s">
        <v>244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8" t="s">
        <v>92</v>
      </c>
      <c r="BK174" s="247">
        <f>ROUND(I174*H174,2)</f>
        <v>0</v>
      </c>
      <c r="BL174" s="18" t="s">
        <v>161</v>
      </c>
      <c r="BM174" s="246" t="s">
        <v>984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1</v>
      </c>
      <c r="F175" s="252" t="s">
        <v>169</v>
      </c>
      <c r="G175" s="249"/>
      <c r="H175" s="253">
        <v>30.004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92</v>
      </c>
      <c r="AY175" s="259" t="s">
        <v>244</v>
      </c>
    </row>
    <row r="176" spans="1:65" s="2" customFormat="1" ht="37.8" customHeight="1">
      <c r="A176" s="40"/>
      <c r="B176" s="41"/>
      <c r="C176" s="234" t="s">
        <v>321</v>
      </c>
      <c r="D176" s="234" t="s">
        <v>246</v>
      </c>
      <c r="E176" s="235" t="s">
        <v>338</v>
      </c>
      <c r="F176" s="236" t="s">
        <v>339</v>
      </c>
      <c r="G176" s="237" t="s">
        <v>303</v>
      </c>
      <c r="H176" s="238">
        <v>4.553</v>
      </c>
      <c r="I176" s="239"/>
      <c r="J176" s="240">
        <f>ROUND(I176*H176,2)</f>
        <v>0</v>
      </c>
      <c r="K176" s="241"/>
      <c r="L176" s="46"/>
      <c r="M176" s="242" t="s">
        <v>1</v>
      </c>
      <c r="N176" s="243" t="s">
        <v>50</v>
      </c>
      <c r="O176" s="93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6" t="s">
        <v>161</v>
      </c>
      <c r="AT176" s="246" t="s">
        <v>246</v>
      </c>
      <c r="AU176" s="246" t="s">
        <v>95</v>
      </c>
      <c r="AY176" s="18" t="s">
        <v>244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8" t="s">
        <v>92</v>
      </c>
      <c r="BK176" s="247">
        <f>ROUND(I176*H176,2)</f>
        <v>0</v>
      </c>
      <c r="BL176" s="18" t="s">
        <v>161</v>
      </c>
      <c r="BM176" s="246" t="s">
        <v>985</v>
      </c>
    </row>
    <row r="177" spans="1:51" s="15" customFormat="1" ht="12">
      <c r="A177" s="15"/>
      <c r="B177" s="271"/>
      <c r="C177" s="272"/>
      <c r="D177" s="250" t="s">
        <v>251</v>
      </c>
      <c r="E177" s="273" t="s">
        <v>1</v>
      </c>
      <c r="F177" s="274" t="s">
        <v>341</v>
      </c>
      <c r="G177" s="272"/>
      <c r="H177" s="273" t="s">
        <v>1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0" t="s">
        <v>251</v>
      </c>
      <c r="AU177" s="280" t="s">
        <v>95</v>
      </c>
      <c r="AV177" s="15" t="s">
        <v>92</v>
      </c>
      <c r="AW177" s="15" t="s">
        <v>42</v>
      </c>
      <c r="AX177" s="15" t="s">
        <v>85</v>
      </c>
      <c r="AY177" s="280" t="s">
        <v>244</v>
      </c>
    </row>
    <row r="178" spans="1:51" s="13" customFormat="1" ht="12">
      <c r="A178" s="13"/>
      <c r="B178" s="248"/>
      <c r="C178" s="249"/>
      <c r="D178" s="250" t="s">
        <v>251</v>
      </c>
      <c r="E178" s="251" t="s">
        <v>171</v>
      </c>
      <c r="F178" s="252" t="s">
        <v>986</v>
      </c>
      <c r="G178" s="249"/>
      <c r="H178" s="253">
        <v>2.844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251</v>
      </c>
      <c r="AU178" s="259" t="s">
        <v>95</v>
      </c>
      <c r="AV178" s="13" t="s">
        <v>95</v>
      </c>
      <c r="AW178" s="13" t="s">
        <v>42</v>
      </c>
      <c r="AX178" s="13" t="s">
        <v>85</v>
      </c>
      <c r="AY178" s="259" t="s">
        <v>244</v>
      </c>
    </row>
    <row r="179" spans="1:51" s="13" customFormat="1" ht="12">
      <c r="A179" s="13"/>
      <c r="B179" s="248"/>
      <c r="C179" s="249"/>
      <c r="D179" s="250" t="s">
        <v>251</v>
      </c>
      <c r="E179" s="251" t="s">
        <v>173</v>
      </c>
      <c r="F179" s="252" t="s">
        <v>344</v>
      </c>
      <c r="G179" s="249"/>
      <c r="H179" s="253">
        <v>0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251</v>
      </c>
      <c r="AU179" s="259" t="s">
        <v>95</v>
      </c>
      <c r="AV179" s="13" t="s">
        <v>95</v>
      </c>
      <c r="AW179" s="13" t="s">
        <v>42</v>
      </c>
      <c r="AX179" s="13" t="s">
        <v>85</v>
      </c>
      <c r="AY179" s="259" t="s">
        <v>244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174</v>
      </c>
      <c r="F180" s="252" t="s">
        <v>345</v>
      </c>
      <c r="G180" s="249"/>
      <c r="H180" s="253">
        <v>4.553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92</v>
      </c>
      <c r="AY180" s="259" t="s">
        <v>244</v>
      </c>
    </row>
    <row r="181" spans="1:65" s="2" customFormat="1" ht="37.8" customHeight="1">
      <c r="A181" s="40"/>
      <c r="B181" s="41"/>
      <c r="C181" s="234" t="s">
        <v>329</v>
      </c>
      <c r="D181" s="234" t="s">
        <v>246</v>
      </c>
      <c r="E181" s="235" t="s">
        <v>346</v>
      </c>
      <c r="F181" s="236" t="s">
        <v>347</v>
      </c>
      <c r="G181" s="237" t="s">
        <v>303</v>
      </c>
      <c r="H181" s="238">
        <v>100.166</v>
      </c>
      <c r="I181" s="239"/>
      <c r="J181" s="240">
        <f>ROUND(I181*H181,2)</f>
        <v>0</v>
      </c>
      <c r="K181" s="241"/>
      <c r="L181" s="46"/>
      <c r="M181" s="242" t="s">
        <v>1</v>
      </c>
      <c r="N181" s="243" t="s">
        <v>50</v>
      </c>
      <c r="O181" s="93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6" t="s">
        <v>161</v>
      </c>
      <c r="AT181" s="246" t="s">
        <v>246</v>
      </c>
      <c r="AU181" s="246" t="s">
        <v>95</v>
      </c>
      <c r="AY181" s="18" t="s">
        <v>244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8" t="s">
        <v>92</v>
      </c>
      <c r="BK181" s="247">
        <f>ROUND(I181*H181,2)</f>
        <v>0</v>
      </c>
      <c r="BL181" s="18" t="s">
        <v>161</v>
      </c>
      <c r="BM181" s="246" t="s">
        <v>987</v>
      </c>
    </row>
    <row r="182" spans="1:51" s="15" customFormat="1" ht="12">
      <c r="A182" s="15"/>
      <c r="B182" s="271"/>
      <c r="C182" s="272"/>
      <c r="D182" s="250" t="s">
        <v>251</v>
      </c>
      <c r="E182" s="273" t="s">
        <v>1</v>
      </c>
      <c r="F182" s="274" t="s">
        <v>341</v>
      </c>
      <c r="G182" s="272"/>
      <c r="H182" s="273" t="s">
        <v>1</v>
      </c>
      <c r="I182" s="275"/>
      <c r="J182" s="272"/>
      <c r="K182" s="272"/>
      <c r="L182" s="276"/>
      <c r="M182" s="277"/>
      <c r="N182" s="278"/>
      <c r="O182" s="278"/>
      <c r="P182" s="278"/>
      <c r="Q182" s="278"/>
      <c r="R182" s="278"/>
      <c r="S182" s="278"/>
      <c r="T182" s="27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0" t="s">
        <v>251</v>
      </c>
      <c r="AU182" s="280" t="s">
        <v>95</v>
      </c>
      <c r="AV182" s="15" t="s">
        <v>92</v>
      </c>
      <c r="AW182" s="15" t="s">
        <v>42</v>
      </c>
      <c r="AX182" s="15" t="s">
        <v>85</v>
      </c>
      <c r="AY182" s="280" t="s">
        <v>244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</v>
      </c>
      <c r="F183" s="252" t="s">
        <v>350</v>
      </c>
      <c r="G183" s="249"/>
      <c r="H183" s="253">
        <v>100.166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92</v>
      </c>
      <c r="AY183" s="259" t="s">
        <v>244</v>
      </c>
    </row>
    <row r="184" spans="1:65" s="2" customFormat="1" ht="37.8" customHeight="1">
      <c r="A184" s="40"/>
      <c r="B184" s="41"/>
      <c r="C184" s="234" t="s">
        <v>334</v>
      </c>
      <c r="D184" s="234" t="s">
        <v>246</v>
      </c>
      <c r="E184" s="235" t="s">
        <v>352</v>
      </c>
      <c r="F184" s="236" t="s">
        <v>353</v>
      </c>
      <c r="G184" s="237" t="s">
        <v>303</v>
      </c>
      <c r="H184" s="238">
        <v>4.553</v>
      </c>
      <c r="I184" s="239"/>
      <c r="J184" s="240">
        <f>ROUND(I184*H184,2)</f>
        <v>0</v>
      </c>
      <c r="K184" s="241"/>
      <c r="L184" s="46"/>
      <c r="M184" s="242" t="s">
        <v>1</v>
      </c>
      <c r="N184" s="243" t="s">
        <v>50</v>
      </c>
      <c r="O184" s="93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6" t="s">
        <v>161</v>
      </c>
      <c r="AT184" s="246" t="s">
        <v>246</v>
      </c>
      <c r="AU184" s="246" t="s">
        <v>95</v>
      </c>
      <c r="AY184" s="18" t="s">
        <v>244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8" t="s">
        <v>92</v>
      </c>
      <c r="BK184" s="247">
        <f>ROUND(I184*H184,2)</f>
        <v>0</v>
      </c>
      <c r="BL184" s="18" t="s">
        <v>161</v>
      </c>
      <c r="BM184" s="246" t="s">
        <v>988</v>
      </c>
    </row>
    <row r="185" spans="1:51" s="15" customFormat="1" ht="12">
      <c r="A185" s="15"/>
      <c r="B185" s="271"/>
      <c r="C185" s="272"/>
      <c r="D185" s="250" t="s">
        <v>251</v>
      </c>
      <c r="E185" s="273" t="s">
        <v>1</v>
      </c>
      <c r="F185" s="274" t="s">
        <v>341</v>
      </c>
      <c r="G185" s="272"/>
      <c r="H185" s="273" t="s">
        <v>1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0" t="s">
        <v>251</v>
      </c>
      <c r="AU185" s="280" t="s">
        <v>95</v>
      </c>
      <c r="AV185" s="15" t="s">
        <v>92</v>
      </c>
      <c r="AW185" s="15" t="s">
        <v>42</v>
      </c>
      <c r="AX185" s="15" t="s">
        <v>85</v>
      </c>
      <c r="AY185" s="280" t="s">
        <v>244</v>
      </c>
    </row>
    <row r="186" spans="1:51" s="13" customFormat="1" ht="12">
      <c r="A186" s="13"/>
      <c r="B186" s="248"/>
      <c r="C186" s="249"/>
      <c r="D186" s="250" t="s">
        <v>251</v>
      </c>
      <c r="E186" s="251" t="s">
        <v>175</v>
      </c>
      <c r="F186" s="252" t="s">
        <v>355</v>
      </c>
      <c r="G186" s="249"/>
      <c r="H186" s="253">
        <v>4.553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251</v>
      </c>
      <c r="AU186" s="259" t="s">
        <v>95</v>
      </c>
      <c r="AV186" s="13" t="s">
        <v>95</v>
      </c>
      <c r="AW186" s="13" t="s">
        <v>42</v>
      </c>
      <c r="AX186" s="13" t="s">
        <v>92</v>
      </c>
      <c r="AY186" s="259" t="s">
        <v>244</v>
      </c>
    </row>
    <row r="187" spans="1:65" s="2" customFormat="1" ht="37.8" customHeight="1">
      <c r="A187" s="40"/>
      <c r="B187" s="41"/>
      <c r="C187" s="234" t="s">
        <v>8</v>
      </c>
      <c r="D187" s="234" t="s">
        <v>246</v>
      </c>
      <c r="E187" s="235" t="s">
        <v>357</v>
      </c>
      <c r="F187" s="236" t="s">
        <v>358</v>
      </c>
      <c r="G187" s="237" t="s">
        <v>303</v>
      </c>
      <c r="H187" s="238">
        <v>100.166</v>
      </c>
      <c r="I187" s="239"/>
      <c r="J187" s="240">
        <f>ROUND(I187*H187,2)</f>
        <v>0</v>
      </c>
      <c r="K187" s="241"/>
      <c r="L187" s="46"/>
      <c r="M187" s="242" t="s">
        <v>1</v>
      </c>
      <c r="N187" s="243" t="s">
        <v>50</v>
      </c>
      <c r="O187" s="93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6" t="s">
        <v>161</v>
      </c>
      <c r="AT187" s="246" t="s">
        <v>246</v>
      </c>
      <c r="AU187" s="246" t="s">
        <v>95</v>
      </c>
      <c r="AY187" s="18" t="s">
        <v>244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8" t="s">
        <v>92</v>
      </c>
      <c r="BK187" s="247">
        <f>ROUND(I187*H187,2)</f>
        <v>0</v>
      </c>
      <c r="BL187" s="18" t="s">
        <v>161</v>
      </c>
      <c r="BM187" s="246" t="s">
        <v>989</v>
      </c>
    </row>
    <row r="188" spans="1:51" s="15" customFormat="1" ht="12">
      <c r="A188" s="15"/>
      <c r="B188" s="271"/>
      <c r="C188" s="272"/>
      <c r="D188" s="250" t="s">
        <v>251</v>
      </c>
      <c r="E188" s="273" t="s">
        <v>1</v>
      </c>
      <c r="F188" s="274" t="s">
        <v>341</v>
      </c>
      <c r="G188" s="272"/>
      <c r="H188" s="273" t="s">
        <v>1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0" t="s">
        <v>251</v>
      </c>
      <c r="AU188" s="280" t="s">
        <v>95</v>
      </c>
      <c r="AV188" s="15" t="s">
        <v>92</v>
      </c>
      <c r="AW188" s="15" t="s">
        <v>42</v>
      </c>
      <c r="AX188" s="15" t="s">
        <v>85</v>
      </c>
      <c r="AY188" s="280" t="s">
        <v>244</v>
      </c>
    </row>
    <row r="189" spans="1:51" s="13" customFormat="1" ht="12">
      <c r="A189" s="13"/>
      <c r="B189" s="248"/>
      <c r="C189" s="249"/>
      <c r="D189" s="250" t="s">
        <v>251</v>
      </c>
      <c r="E189" s="251" t="s">
        <v>1</v>
      </c>
      <c r="F189" s="252" t="s">
        <v>360</v>
      </c>
      <c r="G189" s="249"/>
      <c r="H189" s="253">
        <v>100.166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251</v>
      </c>
      <c r="AU189" s="259" t="s">
        <v>95</v>
      </c>
      <c r="AV189" s="13" t="s">
        <v>95</v>
      </c>
      <c r="AW189" s="13" t="s">
        <v>42</v>
      </c>
      <c r="AX189" s="13" t="s">
        <v>92</v>
      </c>
      <c r="AY189" s="259" t="s">
        <v>244</v>
      </c>
    </row>
    <row r="190" spans="1:65" s="2" customFormat="1" ht="24.15" customHeight="1">
      <c r="A190" s="40"/>
      <c r="B190" s="41"/>
      <c r="C190" s="234" t="s">
        <v>159</v>
      </c>
      <c r="D190" s="234" t="s">
        <v>246</v>
      </c>
      <c r="E190" s="235" t="s">
        <v>361</v>
      </c>
      <c r="F190" s="236" t="s">
        <v>362</v>
      </c>
      <c r="G190" s="237" t="s">
        <v>363</v>
      </c>
      <c r="H190" s="238">
        <v>18.212</v>
      </c>
      <c r="I190" s="239"/>
      <c r="J190" s="240">
        <f>ROUND(I190*H190,2)</f>
        <v>0</v>
      </c>
      <c r="K190" s="241"/>
      <c r="L190" s="46"/>
      <c r="M190" s="242" t="s">
        <v>1</v>
      </c>
      <c r="N190" s="243" t="s">
        <v>50</v>
      </c>
      <c r="O190" s="93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6" t="s">
        <v>161</v>
      </c>
      <c r="AT190" s="246" t="s">
        <v>246</v>
      </c>
      <c r="AU190" s="246" t="s">
        <v>95</v>
      </c>
      <c r="AY190" s="18" t="s">
        <v>244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8" t="s">
        <v>92</v>
      </c>
      <c r="BK190" s="247">
        <f>ROUND(I190*H190,2)</f>
        <v>0</v>
      </c>
      <c r="BL190" s="18" t="s">
        <v>161</v>
      </c>
      <c r="BM190" s="246" t="s">
        <v>990</v>
      </c>
    </row>
    <row r="191" spans="1:51" s="13" customFormat="1" ht="12">
      <c r="A191" s="13"/>
      <c r="B191" s="248"/>
      <c r="C191" s="249"/>
      <c r="D191" s="250" t="s">
        <v>251</v>
      </c>
      <c r="E191" s="251" t="s">
        <v>176</v>
      </c>
      <c r="F191" s="252" t="s">
        <v>365</v>
      </c>
      <c r="G191" s="249"/>
      <c r="H191" s="253">
        <v>9.106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251</v>
      </c>
      <c r="AU191" s="259" t="s">
        <v>95</v>
      </c>
      <c r="AV191" s="13" t="s">
        <v>95</v>
      </c>
      <c r="AW191" s="13" t="s">
        <v>42</v>
      </c>
      <c r="AX191" s="13" t="s">
        <v>85</v>
      </c>
      <c r="AY191" s="259" t="s">
        <v>244</v>
      </c>
    </row>
    <row r="192" spans="1:51" s="13" customFormat="1" ht="12">
      <c r="A192" s="13"/>
      <c r="B192" s="248"/>
      <c r="C192" s="249"/>
      <c r="D192" s="250" t="s">
        <v>251</v>
      </c>
      <c r="E192" s="251" t="s">
        <v>1</v>
      </c>
      <c r="F192" s="252" t="s">
        <v>366</v>
      </c>
      <c r="G192" s="249"/>
      <c r="H192" s="253">
        <v>18.212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251</v>
      </c>
      <c r="AU192" s="259" t="s">
        <v>95</v>
      </c>
      <c r="AV192" s="13" t="s">
        <v>95</v>
      </c>
      <c r="AW192" s="13" t="s">
        <v>42</v>
      </c>
      <c r="AX192" s="13" t="s">
        <v>92</v>
      </c>
      <c r="AY192" s="259" t="s">
        <v>244</v>
      </c>
    </row>
    <row r="193" spans="1:65" s="2" customFormat="1" ht="24.15" customHeight="1">
      <c r="A193" s="40"/>
      <c r="B193" s="41"/>
      <c r="C193" s="234" t="s">
        <v>351</v>
      </c>
      <c r="D193" s="234" t="s">
        <v>246</v>
      </c>
      <c r="E193" s="235" t="s">
        <v>368</v>
      </c>
      <c r="F193" s="236" t="s">
        <v>369</v>
      </c>
      <c r="G193" s="237" t="s">
        <v>303</v>
      </c>
      <c r="H193" s="238">
        <v>6.261</v>
      </c>
      <c r="I193" s="239"/>
      <c r="J193" s="240">
        <f>ROUND(I193*H193,2)</f>
        <v>0</v>
      </c>
      <c r="K193" s="241"/>
      <c r="L193" s="46"/>
      <c r="M193" s="242" t="s">
        <v>1</v>
      </c>
      <c r="N193" s="243" t="s">
        <v>50</v>
      </c>
      <c r="O193" s="93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6" t="s">
        <v>161</v>
      </c>
      <c r="AT193" s="246" t="s">
        <v>246</v>
      </c>
      <c r="AU193" s="246" t="s">
        <v>95</v>
      </c>
      <c r="AY193" s="18" t="s">
        <v>244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8" t="s">
        <v>92</v>
      </c>
      <c r="BK193" s="247">
        <f>ROUND(I193*H193,2)</f>
        <v>0</v>
      </c>
      <c r="BL193" s="18" t="s">
        <v>161</v>
      </c>
      <c r="BM193" s="246" t="s">
        <v>991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177</v>
      </c>
      <c r="F194" s="252" t="s">
        <v>992</v>
      </c>
      <c r="G194" s="249"/>
      <c r="H194" s="253">
        <v>6.261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85</v>
      </c>
      <c r="AY194" s="259" t="s">
        <v>244</v>
      </c>
    </row>
    <row r="195" spans="1:51" s="13" customFormat="1" ht="12">
      <c r="A195" s="13"/>
      <c r="B195" s="248"/>
      <c r="C195" s="249"/>
      <c r="D195" s="250" t="s">
        <v>251</v>
      </c>
      <c r="E195" s="251" t="s">
        <v>372</v>
      </c>
      <c r="F195" s="252" t="s">
        <v>373</v>
      </c>
      <c r="G195" s="249"/>
      <c r="H195" s="253">
        <v>0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251</v>
      </c>
      <c r="AU195" s="259" t="s">
        <v>95</v>
      </c>
      <c r="AV195" s="13" t="s">
        <v>95</v>
      </c>
      <c r="AW195" s="13" t="s">
        <v>42</v>
      </c>
      <c r="AX195" s="13" t="s">
        <v>85</v>
      </c>
      <c r="AY195" s="259" t="s">
        <v>244</v>
      </c>
    </row>
    <row r="196" spans="1:51" s="16" customFormat="1" ht="12">
      <c r="A196" s="16"/>
      <c r="B196" s="281"/>
      <c r="C196" s="282"/>
      <c r="D196" s="250" t="s">
        <v>251</v>
      </c>
      <c r="E196" s="283" t="s">
        <v>374</v>
      </c>
      <c r="F196" s="284" t="s">
        <v>320</v>
      </c>
      <c r="G196" s="282"/>
      <c r="H196" s="285">
        <v>6.261</v>
      </c>
      <c r="I196" s="286"/>
      <c r="J196" s="282"/>
      <c r="K196" s="282"/>
      <c r="L196" s="287"/>
      <c r="M196" s="288"/>
      <c r="N196" s="289"/>
      <c r="O196" s="289"/>
      <c r="P196" s="289"/>
      <c r="Q196" s="289"/>
      <c r="R196" s="289"/>
      <c r="S196" s="289"/>
      <c r="T196" s="290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91" t="s">
        <v>251</v>
      </c>
      <c r="AU196" s="291" t="s">
        <v>95</v>
      </c>
      <c r="AV196" s="16" t="s">
        <v>161</v>
      </c>
      <c r="AW196" s="16" t="s">
        <v>42</v>
      </c>
      <c r="AX196" s="16" t="s">
        <v>92</v>
      </c>
      <c r="AY196" s="291" t="s">
        <v>244</v>
      </c>
    </row>
    <row r="197" spans="1:65" s="2" customFormat="1" ht="16.5" customHeight="1">
      <c r="A197" s="40"/>
      <c r="B197" s="41"/>
      <c r="C197" s="292" t="s">
        <v>356</v>
      </c>
      <c r="D197" s="292" t="s">
        <v>375</v>
      </c>
      <c r="E197" s="293" t="s">
        <v>376</v>
      </c>
      <c r="F197" s="294" t="s">
        <v>377</v>
      </c>
      <c r="G197" s="295" t="s">
        <v>363</v>
      </c>
      <c r="H197" s="296">
        <v>12.522</v>
      </c>
      <c r="I197" s="297"/>
      <c r="J197" s="298">
        <f>ROUND(I197*H197,2)</f>
        <v>0</v>
      </c>
      <c r="K197" s="299"/>
      <c r="L197" s="300"/>
      <c r="M197" s="301" t="s">
        <v>1</v>
      </c>
      <c r="N197" s="302" t="s">
        <v>50</v>
      </c>
      <c r="O197" s="93"/>
      <c r="P197" s="244">
        <f>O197*H197</f>
        <v>0</v>
      </c>
      <c r="Q197" s="244">
        <v>1</v>
      </c>
      <c r="R197" s="244">
        <f>Q197*H197</f>
        <v>12.522</v>
      </c>
      <c r="S197" s="244">
        <v>0</v>
      </c>
      <c r="T197" s="24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6" t="s">
        <v>295</v>
      </c>
      <c r="AT197" s="246" t="s">
        <v>375</v>
      </c>
      <c r="AU197" s="246" t="s">
        <v>95</v>
      </c>
      <c r="AY197" s="18" t="s">
        <v>244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8" t="s">
        <v>92</v>
      </c>
      <c r="BK197" s="247">
        <f>ROUND(I197*H197,2)</f>
        <v>0</v>
      </c>
      <c r="BL197" s="18" t="s">
        <v>161</v>
      </c>
      <c r="BM197" s="246" t="s">
        <v>993</v>
      </c>
    </row>
    <row r="198" spans="1:51" s="15" customFormat="1" ht="12">
      <c r="A198" s="15"/>
      <c r="B198" s="271"/>
      <c r="C198" s="272"/>
      <c r="D198" s="250" t="s">
        <v>251</v>
      </c>
      <c r="E198" s="273" t="s">
        <v>1</v>
      </c>
      <c r="F198" s="274" t="s">
        <v>379</v>
      </c>
      <c r="G198" s="272"/>
      <c r="H198" s="273" t="s">
        <v>1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0" t="s">
        <v>251</v>
      </c>
      <c r="AU198" s="280" t="s">
        <v>95</v>
      </c>
      <c r="AV198" s="15" t="s">
        <v>92</v>
      </c>
      <c r="AW198" s="15" t="s">
        <v>42</v>
      </c>
      <c r="AX198" s="15" t="s">
        <v>85</v>
      </c>
      <c r="AY198" s="280" t="s">
        <v>244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1</v>
      </c>
      <c r="F199" s="252" t="s">
        <v>380</v>
      </c>
      <c r="G199" s="249"/>
      <c r="H199" s="253">
        <v>12.522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92</v>
      </c>
      <c r="AY199" s="259" t="s">
        <v>244</v>
      </c>
    </row>
    <row r="200" spans="1:65" s="2" customFormat="1" ht="24.15" customHeight="1">
      <c r="A200" s="40"/>
      <c r="B200" s="41"/>
      <c r="C200" s="234" t="s">
        <v>140</v>
      </c>
      <c r="D200" s="234" t="s">
        <v>246</v>
      </c>
      <c r="E200" s="235" t="s">
        <v>381</v>
      </c>
      <c r="F200" s="236" t="s">
        <v>382</v>
      </c>
      <c r="G200" s="237" t="s">
        <v>303</v>
      </c>
      <c r="H200" s="238">
        <v>1.88</v>
      </c>
      <c r="I200" s="239"/>
      <c r="J200" s="240">
        <f>ROUND(I200*H200,2)</f>
        <v>0</v>
      </c>
      <c r="K200" s="241"/>
      <c r="L200" s="46"/>
      <c r="M200" s="242" t="s">
        <v>1</v>
      </c>
      <c r="N200" s="243" t="s">
        <v>50</v>
      </c>
      <c r="O200" s="93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6" t="s">
        <v>161</v>
      </c>
      <c r="AT200" s="246" t="s">
        <v>246</v>
      </c>
      <c r="AU200" s="246" t="s">
        <v>95</v>
      </c>
      <c r="AY200" s="18" t="s">
        <v>244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8" t="s">
        <v>92</v>
      </c>
      <c r="BK200" s="247">
        <f>ROUND(I200*H200,2)</f>
        <v>0</v>
      </c>
      <c r="BL200" s="18" t="s">
        <v>161</v>
      </c>
      <c r="BM200" s="246" t="s">
        <v>994</v>
      </c>
    </row>
    <row r="201" spans="1:51" s="13" customFormat="1" ht="12">
      <c r="A201" s="13"/>
      <c r="B201" s="248"/>
      <c r="C201" s="249"/>
      <c r="D201" s="250" t="s">
        <v>251</v>
      </c>
      <c r="E201" s="251" t="s">
        <v>179</v>
      </c>
      <c r="F201" s="252" t="s">
        <v>995</v>
      </c>
      <c r="G201" s="249"/>
      <c r="H201" s="253">
        <v>1.88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251</v>
      </c>
      <c r="AU201" s="259" t="s">
        <v>95</v>
      </c>
      <c r="AV201" s="13" t="s">
        <v>95</v>
      </c>
      <c r="AW201" s="13" t="s">
        <v>42</v>
      </c>
      <c r="AX201" s="13" t="s">
        <v>92</v>
      </c>
      <c r="AY201" s="259" t="s">
        <v>244</v>
      </c>
    </row>
    <row r="202" spans="1:65" s="2" customFormat="1" ht="16.5" customHeight="1">
      <c r="A202" s="40"/>
      <c r="B202" s="41"/>
      <c r="C202" s="292" t="s">
        <v>367</v>
      </c>
      <c r="D202" s="292" t="s">
        <v>375</v>
      </c>
      <c r="E202" s="293" t="s">
        <v>386</v>
      </c>
      <c r="F202" s="294" t="s">
        <v>387</v>
      </c>
      <c r="G202" s="295" t="s">
        <v>363</v>
      </c>
      <c r="H202" s="296">
        <v>3.76</v>
      </c>
      <c r="I202" s="297"/>
      <c r="J202" s="298">
        <f>ROUND(I202*H202,2)</f>
        <v>0</v>
      </c>
      <c r="K202" s="299"/>
      <c r="L202" s="300"/>
      <c r="M202" s="301" t="s">
        <v>1</v>
      </c>
      <c r="N202" s="302" t="s">
        <v>50</v>
      </c>
      <c r="O202" s="93"/>
      <c r="P202" s="244">
        <f>O202*H202</f>
        <v>0</v>
      </c>
      <c r="Q202" s="244">
        <v>1</v>
      </c>
      <c r="R202" s="244">
        <f>Q202*H202</f>
        <v>3.76</v>
      </c>
      <c r="S202" s="244">
        <v>0</v>
      </c>
      <c r="T202" s="24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6" t="s">
        <v>295</v>
      </c>
      <c r="AT202" s="246" t="s">
        <v>375</v>
      </c>
      <c r="AU202" s="246" t="s">
        <v>95</v>
      </c>
      <c r="AY202" s="18" t="s">
        <v>244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8" t="s">
        <v>92</v>
      </c>
      <c r="BK202" s="247">
        <f>ROUND(I202*H202,2)</f>
        <v>0</v>
      </c>
      <c r="BL202" s="18" t="s">
        <v>161</v>
      </c>
      <c r="BM202" s="246" t="s">
        <v>996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1</v>
      </c>
      <c r="F203" s="252" t="s">
        <v>389</v>
      </c>
      <c r="G203" s="249"/>
      <c r="H203" s="253">
        <v>3.76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92</v>
      </c>
      <c r="AY203" s="259" t="s">
        <v>244</v>
      </c>
    </row>
    <row r="204" spans="1:63" s="12" customFormat="1" ht="22.8" customHeight="1">
      <c r="A204" s="12"/>
      <c r="B204" s="218"/>
      <c r="C204" s="219"/>
      <c r="D204" s="220" t="s">
        <v>84</v>
      </c>
      <c r="E204" s="232" t="s">
        <v>161</v>
      </c>
      <c r="F204" s="232" t="s">
        <v>390</v>
      </c>
      <c r="G204" s="219"/>
      <c r="H204" s="219"/>
      <c r="I204" s="222"/>
      <c r="J204" s="233">
        <f>BK204</f>
        <v>0</v>
      </c>
      <c r="K204" s="219"/>
      <c r="L204" s="224"/>
      <c r="M204" s="225"/>
      <c r="N204" s="226"/>
      <c r="O204" s="226"/>
      <c r="P204" s="227">
        <f>SUM(P205:P206)</f>
        <v>0</v>
      </c>
      <c r="Q204" s="226"/>
      <c r="R204" s="227">
        <f>SUM(R205:R206)</f>
        <v>0</v>
      </c>
      <c r="S204" s="226"/>
      <c r="T204" s="228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92</v>
      </c>
      <c r="AT204" s="230" t="s">
        <v>84</v>
      </c>
      <c r="AU204" s="230" t="s">
        <v>92</v>
      </c>
      <c r="AY204" s="229" t="s">
        <v>244</v>
      </c>
      <c r="BK204" s="231">
        <f>SUM(BK205:BK206)</f>
        <v>0</v>
      </c>
    </row>
    <row r="205" spans="1:65" s="2" customFormat="1" ht="24.15" customHeight="1">
      <c r="A205" s="40"/>
      <c r="B205" s="41"/>
      <c r="C205" s="234" t="s">
        <v>7</v>
      </c>
      <c r="D205" s="234" t="s">
        <v>246</v>
      </c>
      <c r="E205" s="235" t="s">
        <v>392</v>
      </c>
      <c r="F205" s="236" t="s">
        <v>393</v>
      </c>
      <c r="G205" s="237" t="s">
        <v>303</v>
      </c>
      <c r="H205" s="238">
        <v>0.948</v>
      </c>
      <c r="I205" s="239"/>
      <c r="J205" s="240">
        <f>ROUND(I205*H205,2)</f>
        <v>0</v>
      </c>
      <c r="K205" s="241"/>
      <c r="L205" s="46"/>
      <c r="M205" s="242" t="s">
        <v>1</v>
      </c>
      <c r="N205" s="243" t="s">
        <v>50</v>
      </c>
      <c r="O205" s="93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6" t="s">
        <v>161</v>
      </c>
      <c r="AT205" s="246" t="s">
        <v>246</v>
      </c>
      <c r="AU205" s="246" t="s">
        <v>95</v>
      </c>
      <c r="AY205" s="18" t="s">
        <v>244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8" t="s">
        <v>92</v>
      </c>
      <c r="BK205" s="247">
        <f>ROUND(I205*H205,2)</f>
        <v>0</v>
      </c>
      <c r="BL205" s="18" t="s">
        <v>161</v>
      </c>
      <c r="BM205" s="246" t="s">
        <v>997</v>
      </c>
    </row>
    <row r="206" spans="1:51" s="13" customFormat="1" ht="12">
      <c r="A206" s="13"/>
      <c r="B206" s="248"/>
      <c r="C206" s="249"/>
      <c r="D206" s="250" t="s">
        <v>251</v>
      </c>
      <c r="E206" s="251" t="s">
        <v>395</v>
      </c>
      <c r="F206" s="252" t="s">
        <v>998</v>
      </c>
      <c r="G206" s="249"/>
      <c r="H206" s="253">
        <v>0.948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251</v>
      </c>
      <c r="AU206" s="259" t="s">
        <v>95</v>
      </c>
      <c r="AV206" s="13" t="s">
        <v>95</v>
      </c>
      <c r="AW206" s="13" t="s">
        <v>42</v>
      </c>
      <c r="AX206" s="13" t="s">
        <v>92</v>
      </c>
      <c r="AY206" s="259" t="s">
        <v>244</v>
      </c>
    </row>
    <row r="207" spans="1:63" s="12" customFormat="1" ht="22.8" customHeight="1">
      <c r="A207" s="12"/>
      <c r="B207" s="218"/>
      <c r="C207" s="219"/>
      <c r="D207" s="220" t="s">
        <v>84</v>
      </c>
      <c r="E207" s="232" t="s">
        <v>278</v>
      </c>
      <c r="F207" s="232" t="s">
        <v>412</v>
      </c>
      <c r="G207" s="219"/>
      <c r="H207" s="219"/>
      <c r="I207" s="222"/>
      <c r="J207" s="233">
        <f>BK207</f>
        <v>0</v>
      </c>
      <c r="K207" s="219"/>
      <c r="L207" s="224"/>
      <c r="M207" s="225"/>
      <c r="N207" s="226"/>
      <c r="O207" s="226"/>
      <c r="P207" s="227">
        <f>SUM(P208:P227)</f>
        <v>0</v>
      </c>
      <c r="Q207" s="226"/>
      <c r="R207" s="227">
        <f>SUM(R208:R227)</f>
        <v>1.8544535999999998</v>
      </c>
      <c r="S207" s="226"/>
      <c r="T207" s="228">
        <f>SUM(T208:T227)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9" t="s">
        <v>92</v>
      </c>
      <c r="AT207" s="230" t="s">
        <v>84</v>
      </c>
      <c r="AU207" s="230" t="s">
        <v>92</v>
      </c>
      <c r="AY207" s="229" t="s">
        <v>244</v>
      </c>
      <c r="BK207" s="231">
        <f>SUM(BK208:BK227)</f>
        <v>0</v>
      </c>
    </row>
    <row r="208" spans="1:65" s="2" customFormat="1" ht="24.15" customHeight="1">
      <c r="A208" s="40"/>
      <c r="B208" s="41"/>
      <c r="C208" s="234" t="s">
        <v>132</v>
      </c>
      <c r="D208" s="234" t="s">
        <v>246</v>
      </c>
      <c r="E208" s="235" t="s">
        <v>414</v>
      </c>
      <c r="F208" s="236" t="s">
        <v>415</v>
      </c>
      <c r="G208" s="237" t="s">
        <v>249</v>
      </c>
      <c r="H208" s="238">
        <v>3.84</v>
      </c>
      <c r="I208" s="239"/>
      <c r="J208" s="240">
        <f>ROUND(I208*H208,2)</f>
        <v>0</v>
      </c>
      <c r="K208" s="241"/>
      <c r="L208" s="46"/>
      <c r="M208" s="242" t="s">
        <v>1</v>
      </c>
      <c r="N208" s="243" t="s">
        <v>50</v>
      </c>
      <c r="O208" s="9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6" t="s">
        <v>161</v>
      </c>
      <c r="AT208" s="246" t="s">
        <v>246</v>
      </c>
      <c r="AU208" s="246" t="s">
        <v>95</v>
      </c>
      <c r="AY208" s="18" t="s">
        <v>244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8" t="s">
        <v>92</v>
      </c>
      <c r="BK208" s="247">
        <f>ROUND(I208*H208,2)</f>
        <v>0</v>
      </c>
      <c r="BL208" s="18" t="s">
        <v>161</v>
      </c>
      <c r="BM208" s="246" t="s">
        <v>999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1000</v>
      </c>
      <c r="F209" s="252" t="s">
        <v>418</v>
      </c>
      <c r="G209" s="249"/>
      <c r="H209" s="253">
        <v>3.84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5" s="2" customFormat="1" ht="24.15" customHeight="1">
      <c r="A210" s="40"/>
      <c r="B210" s="41"/>
      <c r="C210" s="234" t="s">
        <v>385</v>
      </c>
      <c r="D210" s="234" t="s">
        <v>246</v>
      </c>
      <c r="E210" s="235" t="s">
        <v>420</v>
      </c>
      <c r="F210" s="236" t="s">
        <v>421</v>
      </c>
      <c r="G210" s="237" t="s">
        <v>249</v>
      </c>
      <c r="H210" s="238">
        <v>10.16</v>
      </c>
      <c r="I210" s="239"/>
      <c r="J210" s="240">
        <f>ROUND(I210*H210,2)</f>
        <v>0</v>
      </c>
      <c r="K210" s="241"/>
      <c r="L210" s="46"/>
      <c r="M210" s="242" t="s">
        <v>1</v>
      </c>
      <c r="N210" s="243" t="s">
        <v>50</v>
      </c>
      <c r="O210" s="93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6" t="s">
        <v>161</v>
      </c>
      <c r="AT210" s="246" t="s">
        <v>246</v>
      </c>
      <c r="AU210" s="246" t="s">
        <v>95</v>
      </c>
      <c r="AY210" s="18" t="s">
        <v>244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8" t="s">
        <v>92</v>
      </c>
      <c r="BK210" s="247">
        <f>ROUND(I210*H210,2)</f>
        <v>0</v>
      </c>
      <c r="BL210" s="18" t="s">
        <v>161</v>
      </c>
      <c r="BM210" s="246" t="s">
        <v>1001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424</v>
      </c>
      <c r="G211" s="249"/>
      <c r="H211" s="253">
        <v>7.68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85</v>
      </c>
      <c r="AY211" s="259" t="s">
        <v>244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1</v>
      </c>
      <c r="F212" s="252" t="s">
        <v>1002</v>
      </c>
      <c r="G212" s="249"/>
      <c r="H212" s="253">
        <v>2.48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85</v>
      </c>
      <c r="AY212" s="259" t="s">
        <v>244</v>
      </c>
    </row>
    <row r="213" spans="1:51" s="14" customFormat="1" ht="12">
      <c r="A213" s="14"/>
      <c r="B213" s="260"/>
      <c r="C213" s="261"/>
      <c r="D213" s="250" t="s">
        <v>251</v>
      </c>
      <c r="E213" s="262" t="s">
        <v>423</v>
      </c>
      <c r="F213" s="263" t="s">
        <v>253</v>
      </c>
      <c r="G213" s="261"/>
      <c r="H213" s="264">
        <v>10.16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0" t="s">
        <v>251</v>
      </c>
      <c r="AU213" s="270" t="s">
        <v>95</v>
      </c>
      <c r="AV213" s="14" t="s">
        <v>118</v>
      </c>
      <c r="AW213" s="14" t="s">
        <v>42</v>
      </c>
      <c r="AX213" s="14" t="s">
        <v>92</v>
      </c>
      <c r="AY213" s="270" t="s">
        <v>244</v>
      </c>
    </row>
    <row r="214" spans="1:65" s="2" customFormat="1" ht="33" customHeight="1">
      <c r="A214" s="40"/>
      <c r="B214" s="41"/>
      <c r="C214" s="234" t="s">
        <v>391</v>
      </c>
      <c r="D214" s="234" t="s">
        <v>246</v>
      </c>
      <c r="E214" s="235" t="s">
        <v>426</v>
      </c>
      <c r="F214" s="236" t="s">
        <v>427</v>
      </c>
      <c r="G214" s="237" t="s">
        <v>249</v>
      </c>
      <c r="H214" s="238">
        <v>3.84</v>
      </c>
      <c r="I214" s="239"/>
      <c r="J214" s="240">
        <f>ROUND(I214*H214,2)</f>
        <v>0</v>
      </c>
      <c r="K214" s="241"/>
      <c r="L214" s="46"/>
      <c r="M214" s="242" t="s">
        <v>1</v>
      </c>
      <c r="N214" s="243" t="s">
        <v>50</v>
      </c>
      <c r="O214" s="93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6" t="s">
        <v>161</v>
      </c>
      <c r="AT214" s="246" t="s">
        <v>246</v>
      </c>
      <c r="AU214" s="246" t="s">
        <v>95</v>
      </c>
      <c r="AY214" s="18" t="s">
        <v>244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8" t="s">
        <v>92</v>
      </c>
      <c r="BK214" s="247">
        <f>ROUND(I214*H214,2)</f>
        <v>0</v>
      </c>
      <c r="BL214" s="18" t="s">
        <v>161</v>
      </c>
      <c r="BM214" s="246" t="s">
        <v>1003</v>
      </c>
    </row>
    <row r="215" spans="1:51" s="13" customFormat="1" ht="12">
      <c r="A215" s="13"/>
      <c r="B215" s="248"/>
      <c r="C215" s="249"/>
      <c r="D215" s="250" t="s">
        <v>251</v>
      </c>
      <c r="E215" s="251" t="s">
        <v>429</v>
      </c>
      <c r="F215" s="252" t="s">
        <v>1004</v>
      </c>
      <c r="G215" s="249"/>
      <c r="H215" s="253">
        <v>3.84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251</v>
      </c>
      <c r="AU215" s="259" t="s">
        <v>95</v>
      </c>
      <c r="AV215" s="13" t="s">
        <v>95</v>
      </c>
      <c r="AW215" s="13" t="s">
        <v>42</v>
      </c>
      <c r="AX215" s="13" t="s">
        <v>92</v>
      </c>
      <c r="AY215" s="259" t="s">
        <v>244</v>
      </c>
    </row>
    <row r="216" spans="1:65" s="2" customFormat="1" ht="24.15" customHeight="1">
      <c r="A216" s="40"/>
      <c r="B216" s="41"/>
      <c r="C216" s="234" t="s">
        <v>397</v>
      </c>
      <c r="D216" s="234" t="s">
        <v>246</v>
      </c>
      <c r="E216" s="235" t="s">
        <v>431</v>
      </c>
      <c r="F216" s="236" t="s">
        <v>432</v>
      </c>
      <c r="G216" s="237" t="s">
        <v>249</v>
      </c>
      <c r="H216" s="238">
        <v>3.84</v>
      </c>
      <c r="I216" s="239"/>
      <c r="J216" s="240">
        <f>ROUND(I216*H216,2)</f>
        <v>0</v>
      </c>
      <c r="K216" s="241"/>
      <c r="L216" s="46"/>
      <c r="M216" s="242" t="s">
        <v>1</v>
      </c>
      <c r="N216" s="243" t="s">
        <v>50</v>
      </c>
      <c r="O216" s="93"/>
      <c r="P216" s="244">
        <f>O216*H216</f>
        <v>0</v>
      </c>
      <c r="Q216" s="244">
        <v>0.345</v>
      </c>
      <c r="R216" s="244">
        <f>Q216*H216</f>
        <v>1.3247999999999998</v>
      </c>
      <c r="S216" s="244">
        <v>0</v>
      </c>
      <c r="T216" s="24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6" t="s">
        <v>161</v>
      </c>
      <c r="AT216" s="246" t="s">
        <v>246</v>
      </c>
      <c r="AU216" s="246" t="s">
        <v>95</v>
      </c>
      <c r="AY216" s="18" t="s">
        <v>244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8" t="s">
        <v>92</v>
      </c>
      <c r="BK216" s="247">
        <f>ROUND(I216*H216,2)</f>
        <v>0</v>
      </c>
      <c r="BL216" s="18" t="s">
        <v>161</v>
      </c>
      <c r="BM216" s="246" t="s">
        <v>1005</v>
      </c>
    </row>
    <row r="217" spans="1:51" s="13" customFormat="1" ht="12">
      <c r="A217" s="13"/>
      <c r="B217" s="248"/>
      <c r="C217" s="249"/>
      <c r="D217" s="250" t="s">
        <v>251</v>
      </c>
      <c r="E217" s="251" t="s">
        <v>1</v>
      </c>
      <c r="F217" s="252" t="s">
        <v>434</v>
      </c>
      <c r="G217" s="249"/>
      <c r="H217" s="253">
        <v>3.84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251</v>
      </c>
      <c r="AU217" s="259" t="s">
        <v>95</v>
      </c>
      <c r="AV217" s="13" t="s">
        <v>95</v>
      </c>
      <c r="AW217" s="13" t="s">
        <v>42</v>
      </c>
      <c r="AX217" s="13" t="s">
        <v>92</v>
      </c>
      <c r="AY217" s="259" t="s">
        <v>244</v>
      </c>
    </row>
    <row r="218" spans="1:65" s="2" customFormat="1" ht="24.15" customHeight="1">
      <c r="A218" s="40"/>
      <c r="B218" s="41"/>
      <c r="C218" s="234" t="s">
        <v>402</v>
      </c>
      <c r="D218" s="234" t="s">
        <v>246</v>
      </c>
      <c r="E218" s="235" t="s">
        <v>436</v>
      </c>
      <c r="F218" s="236" t="s">
        <v>437</v>
      </c>
      <c r="G218" s="237" t="s">
        <v>249</v>
      </c>
      <c r="H218" s="238">
        <v>3.84</v>
      </c>
      <c r="I218" s="239"/>
      <c r="J218" s="240">
        <f>ROUND(I218*H218,2)</f>
        <v>0</v>
      </c>
      <c r="K218" s="241"/>
      <c r="L218" s="46"/>
      <c r="M218" s="242" t="s">
        <v>1</v>
      </c>
      <c r="N218" s="243" t="s">
        <v>50</v>
      </c>
      <c r="O218" s="93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6" t="s">
        <v>161</v>
      </c>
      <c r="AT218" s="246" t="s">
        <v>246</v>
      </c>
      <c r="AU218" s="246" t="s">
        <v>95</v>
      </c>
      <c r="AY218" s="18" t="s">
        <v>244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8" t="s">
        <v>92</v>
      </c>
      <c r="BK218" s="247">
        <f>ROUND(I218*H218,2)</f>
        <v>0</v>
      </c>
      <c r="BL218" s="18" t="s">
        <v>161</v>
      </c>
      <c r="BM218" s="246" t="s">
        <v>1006</v>
      </c>
    </row>
    <row r="219" spans="1:51" s="13" customFormat="1" ht="12">
      <c r="A219" s="13"/>
      <c r="B219" s="248"/>
      <c r="C219" s="249"/>
      <c r="D219" s="250" t="s">
        <v>251</v>
      </c>
      <c r="E219" s="251" t="s">
        <v>439</v>
      </c>
      <c r="F219" s="252" t="s">
        <v>152</v>
      </c>
      <c r="G219" s="249"/>
      <c r="H219" s="253">
        <v>3.84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251</v>
      </c>
      <c r="AU219" s="259" t="s">
        <v>95</v>
      </c>
      <c r="AV219" s="13" t="s">
        <v>95</v>
      </c>
      <c r="AW219" s="13" t="s">
        <v>42</v>
      </c>
      <c r="AX219" s="13" t="s">
        <v>92</v>
      </c>
      <c r="AY219" s="259" t="s">
        <v>244</v>
      </c>
    </row>
    <row r="220" spans="1:65" s="2" customFormat="1" ht="24.15" customHeight="1">
      <c r="A220" s="40"/>
      <c r="B220" s="41"/>
      <c r="C220" s="234" t="s">
        <v>413</v>
      </c>
      <c r="D220" s="234" t="s">
        <v>246</v>
      </c>
      <c r="E220" s="235" t="s">
        <v>441</v>
      </c>
      <c r="F220" s="236" t="s">
        <v>442</v>
      </c>
      <c r="G220" s="237" t="s">
        <v>249</v>
      </c>
      <c r="H220" s="238">
        <v>8.64</v>
      </c>
      <c r="I220" s="239"/>
      <c r="J220" s="240">
        <f>ROUND(I220*H220,2)</f>
        <v>0</v>
      </c>
      <c r="K220" s="241"/>
      <c r="L220" s="46"/>
      <c r="M220" s="242" t="s">
        <v>1</v>
      </c>
      <c r="N220" s="243" t="s">
        <v>50</v>
      </c>
      <c r="O220" s="93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6" t="s">
        <v>161</v>
      </c>
      <c r="AT220" s="246" t="s">
        <v>246</v>
      </c>
      <c r="AU220" s="246" t="s">
        <v>95</v>
      </c>
      <c r="AY220" s="18" t="s">
        <v>244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8" t="s">
        <v>92</v>
      </c>
      <c r="BK220" s="247">
        <f>ROUND(I220*H220,2)</f>
        <v>0</v>
      </c>
      <c r="BL220" s="18" t="s">
        <v>161</v>
      </c>
      <c r="BM220" s="246" t="s">
        <v>1007</v>
      </c>
    </row>
    <row r="221" spans="1:51" s="13" customFormat="1" ht="12">
      <c r="A221" s="13"/>
      <c r="B221" s="248"/>
      <c r="C221" s="249"/>
      <c r="D221" s="250" t="s">
        <v>251</v>
      </c>
      <c r="E221" s="251" t="s">
        <v>181</v>
      </c>
      <c r="F221" s="252" t="s">
        <v>444</v>
      </c>
      <c r="G221" s="249"/>
      <c r="H221" s="253">
        <v>8.64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251</v>
      </c>
      <c r="AU221" s="259" t="s">
        <v>95</v>
      </c>
      <c r="AV221" s="13" t="s">
        <v>95</v>
      </c>
      <c r="AW221" s="13" t="s">
        <v>42</v>
      </c>
      <c r="AX221" s="13" t="s">
        <v>92</v>
      </c>
      <c r="AY221" s="259" t="s">
        <v>244</v>
      </c>
    </row>
    <row r="222" spans="1:65" s="2" customFormat="1" ht="33" customHeight="1">
      <c r="A222" s="40"/>
      <c r="B222" s="41"/>
      <c r="C222" s="234" t="s">
        <v>419</v>
      </c>
      <c r="D222" s="234" t="s">
        <v>246</v>
      </c>
      <c r="E222" s="235" t="s">
        <v>1008</v>
      </c>
      <c r="F222" s="236" t="s">
        <v>1009</v>
      </c>
      <c r="G222" s="237" t="s">
        <v>249</v>
      </c>
      <c r="H222" s="238">
        <v>8.64</v>
      </c>
      <c r="I222" s="239"/>
      <c r="J222" s="240">
        <f>ROUND(I222*H222,2)</f>
        <v>0</v>
      </c>
      <c r="K222" s="241"/>
      <c r="L222" s="46"/>
      <c r="M222" s="242" t="s">
        <v>1</v>
      </c>
      <c r="N222" s="243" t="s">
        <v>50</v>
      </c>
      <c r="O222" s="93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6" t="s">
        <v>161</v>
      </c>
      <c r="AT222" s="246" t="s">
        <v>246</v>
      </c>
      <c r="AU222" s="246" t="s">
        <v>95</v>
      </c>
      <c r="AY222" s="18" t="s">
        <v>244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8" t="s">
        <v>92</v>
      </c>
      <c r="BK222" s="247">
        <f>ROUND(I222*H222,2)</f>
        <v>0</v>
      </c>
      <c r="BL222" s="18" t="s">
        <v>161</v>
      </c>
      <c r="BM222" s="246" t="s">
        <v>1010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449</v>
      </c>
      <c r="F223" s="252" t="s">
        <v>181</v>
      </c>
      <c r="G223" s="249"/>
      <c r="H223" s="253">
        <v>8.64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92</v>
      </c>
      <c r="AY223" s="259" t="s">
        <v>244</v>
      </c>
    </row>
    <row r="224" spans="1:65" s="2" customFormat="1" ht="24.15" customHeight="1">
      <c r="A224" s="40"/>
      <c r="B224" s="41"/>
      <c r="C224" s="234" t="s">
        <v>425</v>
      </c>
      <c r="D224" s="234" t="s">
        <v>246</v>
      </c>
      <c r="E224" s="235" t="s">
        <v>1011</v>
      </c>
      <c r="F224" s="236" t="s">
        <v>1012</v>
      </c>
      <c r="G224" s="237" t="s">
        <v>249</v>
      </c>
      <c r="H224" s="238">
        <v>2.88</v>
      </c>
      <c r="I224" s="239"/>
      <c r="J224" s="240">
        <f>ROUND(I224*H224,2)</f>
        <v>0</v>
      </c>
      <c r="K224" s="241"/>
      <c r="L224" s="46"/>
      <c r="M224" s="242" t="s">
        <v>1</v>
      </c>
      <c r="N224" s="243" t="s">
        <v>50</v>
      </c>
      <c r="O224" s="93"/>
      <c r="P224" s="244">
        <f>O224*H224</f>
        <v>0</v>
      </c>
      <c r="Q224" s="244">
        <v>0.08922</v>
      </c>
      <c r="R224" s="244">
        <f>Q224*H224</f>
        <v>0.25695359999999995</v>
      </c>
      <c r="S224" s="244">
        <v>0</v>
      </c>
      <c r="T224" s="24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6" t="s">
        <v>161</v>
      </c>
      <c r="AT224" s="246" t="s">
        <v>246</v>
      </c>
      <c r="AU224" s="246" t="s">
        <v>95</v>
      </c>
      <c r="AY224" s="18" t="s">
        <v>244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8" t="s">
        <v>92</v>
      </c>
      <c r="BK224" s="247">
        <f>ROUND(I224*H224,2)</f>
        <v>0</v>
      </c>
      <c r="BL224" s="18" t="s">
        <v>161</v>
      </c>
      <c r="BM224" s="246" t="s">
        <v>1013</v>
      </c>
    </row>
    <row r="225" spans="1:51" s="13" customFormat="1" ht="12">
      <c r="A225" s="13"/>
      <c r="B225" s="248"/>
      <c r="C225" s="249"/>
      <c r="D225" s="250" t="s">
        <v>251</v>
      </c>
      <c r="E225" s="251" t="s">
        <v>1</v>
      </c>
      <c r="F225" s="252" t="s">
        <v>914</v>
      </c>
      <c r="G225" s="249"/>
      <c r="H225" s="253">
        <v>2.88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251</v>
      </c>
      <c r="AU225" s="259" t="s">
        <v>95</v>
      </c>
      <c r="AV225" s="13" t="s">
        <v>95</v>
      </c>
      <c r="AW225" s="13" t="s">
        <v>42</v>
      </c>
      <c r="AX225" s="13" t="s">
        <v>92</v>
      </c>
      <c r="AY225" s="259" t="s">
        <v>244</v>
      </c>
    </row>
    <row r="226" spans="1:65" s="2" customFormat="1" ht="33" customHeight="1">
      <c r="A226" s="40"/>
      <c r="B226" s="41"/>
      <c r="C226" s="234" t="s">
        <v>430</v>
      </c>
      <c r="D226" s="234" t="s">
        <v>246</v>
      </c>
      <c r="E226" s="235" t="s">
        <v>1014</v>
      </c>
      <c r="F226" s="236" t="s">
        <v>1015</v>
      </c>
      <c r="G226" s="237" t="s">
        <v>249</v>
      </c>
      <c r="H226" s="238">
        <v>2.7</v>
      </c>
      <c r="I226" s="239"/>
      <c r="J226" s="240">
        <f>ROUND(I226*H226,2)</f>
        <v>0</v>
      </c>
      <c r="K226" s="241"/>
      <c r="L226" s="46"/>
      <c r="M226" s="242" t="s">
        <v>1</v>
      </c>
      <c r="N226" s="243" t="s">
        <v>50</v>
      </c>
      <c r="O226" s="93"/>
      <c r="P226" s="244">
        <f>O226*H226</f>
        <v>0</v>
      </c>
      <c r="Q226" s="244">
        <v>0.101</v>
      </c>
      <c r="R226" s="244">
        <f>Q226*H226</f>
        <v>0.27270000000000005</v>
      </c>
      <c r="S226" s="244">
        <v>0</v>
      </c>
      <c r="T226" s="24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6" t="s">
        <v>161</v>
      </c>
      <c r="AT226" s="246" t="s">
        <v>246</v>
      </c>
      <c r="AU226" s="246" t="s">
        <v>95</v>
      </c>
      <c r="AY226" s="18" t="s">
        <v>244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8" t="s">
        <v>92</v>
      </c>
      <c r="BK226" s="247">
        <f>ROUND(I226*H226,2)</f>
        <v>0</v>
      </c>
      <c r="BL226" s="18" t="s">
        <v>161</v>
      </c>
      <c r="BM226" s="246" t="s">
        <v>1016</v>
      </c>
    </row>
    <row r="227" spans="1:51" s="13" customFormat="1" ht="12">
      <c r="A227" s="13"/>
      <c r="B227" s="248"/>
      <c r="C227" s="249"/>
      <c r="D227" s="250" t="s">
        <v>251</v>
      </c>
      <c r="E227" s="251" t="s">
        <v>1</v>
      </c>
      <c r="F227" s="252" t="s">
        <v>933</v>
      </c>
      <c r="G227" s="249"/>
      <c r="H227" s="253">
        <v>2.7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251</v>
      </c>
      <c r="AU227" s="259" t="s">
        <v>95</v>
      </c>
      <c r="AV227" s="13" t="s">
        <v>95</v>
      </c>
      <c r="AW227" s="13" t="s">
        <v>42</v>
      </c>
      <c r="AX227" s="13" t="s">
        <v>92</v>
      </c>
      <c r="AY227" s="259" t="s">
        <v>244</v>
      </c>
    </row>
    <row r="228" spans="1:63" s="12" customFormat="1" ht="22.8" customHeight="1">
      <c r="A228" s="12"/>
      <c r="B228" s="218"/>
      <c r="C228" s="219"/>
      <c r="D228" s="220" t="s">
        <v>84</v>
      </c>
      <c r="E228" s="232" t="s">
        <v>295</v>
      </c>
      <c r="F228" s="232" t="s">
        <v>450</v>
      </c>
      <c r="G228" s="219"/>
      <c r="H228" s="219"/>
      <c r="I228" s="222"/>
      <c r="J228" s="233">
        <f>BK228</f>
        <v>0</v>
      </c>
      <c r="K228" s="219"/>
      <c r="L228" s="224"/>
      <c r="M228" s="225"/>
      <c r="N228" s="226"/>
      <c r="O228" s="226"/>
      <c r="P228" s="227">
        <f>SUM(P229:P236)</f>
        <v>0</v>
      </c>
      <c r="Q228" s="226"/>
      <c r="R228" s="227">
        <f>SUM(R229:R236)</f>
        <v>0.0029230000000000003</v>
      </c>
      <c r="S228" s="226"/>
      <c r="T228" s="228">
        <f>SUM(T229:T236)</f>
        <v>0.00553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9" t="s">
        <v>92</v>
      </c>
      <c r="AT228" s="230" t="s">
        <v>84</v>
      </c>
      <c r="AU228" s="230" t="s">
        <v>92</v>
      </c>
      <c r="AY228" s="229" t="s">
        <v>244</v>
      </c>
      <c r="BK228" s="231">
        <f>SUM(BK229:BK236)</f>
        <v>0</v>
      </c>
    </row>
    <row r="229" spans="1:65" s="2" customFormat="1" ht="24.15" customHeight="1">
      <c r="A229" s="40"/>
      <c r="B229" s="41"/>
      <c r="C229" s="234" t="s">
        <v>435</v>
      </c>
      <c r="D229" s="234" t="s">
        <v>246</v>
      </c>
      <c r="E229" s="235" t="s">
        <v>569</v>
      </c>
      <c r="F229" s="236" t="s">
        <v>570</v>
      </c>
      <c r="G229" s="237" t="s">
        <v>275</v>
      </c>
      <c r="H229" s="238">
        <v>7.9</v>
      </c>
      <c r="I229" s="239"/>
      <c r="J229" s="240">
        <f>ROUND(I229*H229,2)</f>
        <v>0</v>
      </c>
      <c r="K229" s="241"/>
      <c r="L229" s="46"/>
      <c r="M229" s="242" t="s">
        <v>1</v>
      </c>
      <c r="N229" s="243" t="s">
        <v>50</v>
      </c>
      <c r="O229" s="93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6" t="s">
        <v>161</v>
      </c>
      <c r="AT229" s="246" t="s">
        <v>246</v>
      </c>
      <c r="AU229" s="246" t="s">
        <v>95</v>
      </c>
      <c r="AY229" s="18" t="s">
        <v>244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8" t="s">
        <v>92</v>
      </c>
      <c r="BK229" s="247">
        <f>ROUND(I229*H229,2)</f>
        <v>0</v>
      </c>
      <c r="BL229" s="18" t="s">
        <v>161</v>
      </c>
      <c r="BM229" s="246" t="s">
        <v>1017</v>
      </c>
    </row>
    <row r="230" spans="1:51" s="13" customFormat="1" ht="12">
      <c r="A230" s="13"/>
      <c r="B230" s="248"/>
      <c r="C230" s="249"/>
      <c r="D230" s="250" t="s">
        <v>251</v>
      </c>
      <c r="E230" s="251" t="s">
        <v>1</v>
      </c>
      <c r="F230" s="252" t="s">
        <v>134</v>
      </c>
      <c r="G230" s="249"/>
      <c r="H230" s="253">
        <v>7.9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251</v>
      </c>
      <c r="AU230" s="259" t="s">
        <v>95</v>
      </c>
      <c r="AV230" s="13" t="s">
        <v>95</v>
      </c>
      <c r="AW230" s="13" t="s">
        <v>42</v>
      </c>
      <c r="AX230" s="13" t="s">
        <v>92</v>
      </c>
      <c r="AY230" s="259" t="s">
        <v>244</v>
      </c>
    </row>
    <row r="231" spans="1:65" s="2" customFormat="1" ht="21.75" customHeight="1">
      <c r="A231" s="40"/>
      <c r="B231" s="41"/>
      <c r="C231" s="292" t="s">
        <v>440</v>
      </c>
      <c r="D231" s="292" t="s">
        <v>375</v>
      </c>
      <c r="E231" s="293" t="s">
        <v>573</v>
      </c>
      <c r="F231" s="294" t="s">
        <v>574</v>
      </c>
      <c r="G231" s="295" t="s">
        <v>275</v>
      </c>
      <c r="H231" s="296">
        <v>7.9</v>
      </c>
      <c r="I231" s="297"/>
      <c r="J231" s="298">
        <f>ROUND(I231*H231,2)</f>
        <v>0</v>
      </c>
      <c r="K231" s="299"/>
      <c r="L231" s="300"/>
      <c r="M231" s="301" t="s">
        <v>1</v>
      </c>
      <c r="N231" s="302" t="s">
        <v>50</v>
      </c>
      <c r="O231" s="93"/>
      <c r="P231" s="244">
        <f>O231*H231</f>
        <v>0</v>
      </c>
      <c r="Q231" s="244">
        <v>0.00028</v>
      </c>
      <c r="R231" s="244">
        <f>Q231*H231</f>
        <v>0.002212</v>
      </c>
      <c r="S231" s="244">
        <v>0</v>
      </c>
      <c r="T231" s="24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6" t="s">
        <v>295</v>
      </c>
      <c r="AT231" s="246" t="s">
        <v>375</v>
      </c>
      <c r="AU231" s="246" t="s">
        <v>95</v>
      </c>
      <c r="AY231" s="18" t="s">
        <v>244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8" t="s">
        <v>92</v>
      </c>
      <c r="BK231" s="247">
        <f>ROUND(I231*H231,2)</f>
        <v>0</v>
      </c>
      <c r="BL231" s="18" t="s">
        <v>161</v>
      </c>
      <c r="BM231" s="246" t="s">
        <v>1018</v>
      </c>
    </row>
    <row r="232" spans="1:51" s="13" customFormat="1" ht="12">
      <c r="A232" s="13"/>
      <c r="B232" s="248"/>
      <c r="C232" s="249"/>
      <c r="D232" s="250" t="s">
        <v>251</v>
      </c>
      <c r="E232" s="251" t="s">
        <v>1</v>
      </c>
      <c r="F232" s="252" t="s">
        <v>134</v>
      </c>
      <c r="G232" s="249"/>
      <c r="H232" s="253">
        <v>7.9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251</v>
      </c>
      <c r="AU232" s="259" t="s">
        <v>95</v>
      </c>
      <c r="AV232" s="13" t="s">
        <v>95</v>
      </c>
      <c r="AW232" s="13" t="s">
        <v>42</v>
      </c>
      <c r="AX232" s="13" t="s">
        <v>92</v>
      </c>
      <c r="AY232" s="259" t="s">
        <v>244</v>
      </c>
    </row>
    <row r="233" spans="1:65" s="2" customFormat="1" ht="21.75" customHeight="1">
      <c r="A233" s="40"/>
      <c r="B233" s="41"/>
      <c r="C233" s="234" t="s">
        <v>445</v>
      </c>
      <c r="D233" s="234" t="s">
        <v>246</v>
      </c>
      <c r="E233" s="235" t="s">
        <v>1019</v>
      </c>
      <c r="F233" s="236" t="s">
        <v>1020</v>
      </c>
      <c r="G233" s="237" t="s">
        <v>275</v>
      </c>
      <c r="H233" s="238">
        <v>7.9</v>
      </c>
      <c r="I233" s="239"/>
      <c r="J233" s="240">
        <f>ROUND(I233*H233,2)</f>
        <v>0</v>
      </c>
      <c r="K233" s="241"/>
      <c r="L233" s="46"/>
      <c r="M233" s="242" t="s">
        <v>1</v>
      </c>
      <c r="N233" s="243" t="s">
        <v>50</v>
      </c>
      <c r="O233" s="93"/>
      <c r="P233" s="244">
        <f>O233*H233</f>
        <v>0</v>
      </c>
      <c r="Q233" s="244">
        <v>0</v>
      </c>
      <c r="R233" s="244">
        <f>Q233*H233</f>
        <v>0</v>
      </c>
      <c r="S233" s="244">
        <v>0.0007</v>
      </c>
      <c r="T233" s="245">
        <f>S233*H233</f>
        <v>0.00553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6" t="s">
        <v>161</v>
      </c>
      <c r="AT233" s="246" t="s">
        <v>246</v>
      </c>
      <c r="AU233" s="246" t="s">
        <v>95</v>
      </c>
      <c r="AY233" s="18" t="s">
        <v>244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8" t="s">
        <v>92</v>
      </c>
      <c r="BK233" s="247">
        <f>ROUND(I233*H233,2)</f>
        <v>0</v>
      </c>
      <c r="BL233" s="18" t="s">
        <v>161</v>
      </c>
      <c r="BM233" s="246" t="s">
        <v>1021</v>
      </c>
    </row>
    <row r="234" spans="1:51" s="13" customFormat="1" ht="12">
      <c r="A234" s="13"/>
      <c r="B234" s="248"/>
      <c r="C234" s="249"/>
      <c r="D234" s="250" t="s">
        <v>251</v>
      </c>
      <c r="E234" s="251" t="s">
        <v>1</v>
      </c>
      <c r="F234" s="252" t="s">
        <v>134</v>
      </c>
      <c r="G234" s="249"/>
      <c r="H234" s="253">
        <v>7.9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251</v>
      </c>
      <c r="AU234" s="259" t="s">
        <v>95</v>
      </c>
      <c r="AV234" s="13" t="s">
        <v>95</v>
      </c>
      <c r="AW234" s="13" t="s">
        <v>42</v>
      </c>
      <c r="AX234" s="13" t="s">
        <v>92</v>
      </c>
      <c r="AY234" s="259" t="s">
        <v>244</v>
      </c>
    </row>
    <row r="235" spans="1:65" s="2" customFormat="1" ht="21.75" customHeight="1">
      <c r="A235" s="40"/>
      <c r="B235" s="41"/>
      <c r="C235" s="234" t="s">
        <v>451</v>
      </c>
      <c r="D235" s="234" t="s">
        <v>246</v>
      </c>
      <c r="E235" s="235" t="s">
        <v>726</v>
      </c>
      <c r="F235" s="236" t="s">
        <v>727</v>
      </c>
      <c r="G235" s="237" t="s">
        <v>275</v>
      </c>
      <c r="H235" s="238">
        <v>7.9</v>
      </c>
      <c r="I235" s="239"/>
      <c r="J235" s="240">
        <f>ROUND(I235*H235,2)</f>
        <v>0</v>
      </c>
      <c r="K235" s="241"/>
      <c r="L235" s="46"/>
      <c r="M235" s="242" t="s">
        <v>1</v>
      </c>
      <c r="N235" s="243" t="s">
        <v>50</v>
      </c>
      <c r="O235" s="93"/>
      <c r="P235" s="244">
        <f>O235*H235</f>
        <v>0</v>
      </c>
      <c r="Q235" s="244">
        <v>9E-05</v>
      </c>
      <c r="R235" s="244">
        <f>Q235*H235</f>
        <v>0.000711</v>
      </c>
      <c r="S235" s="244">
        <v>0</v>
      </c>
      <c r="T235" s="24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6" t="s">
        <v>161</v>
      </c>
      <c r="AT235" s="246" t="s">
        <v>246</v>
      </c>
      <c r="AU235" s="246" t="s">
        <v>95</v>
      </c>
      <c r="AY235" s="18" t="s">
        <v>244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8" t="s">
        <v>92</v>
      </c>
      <c r="BK235" s="247">
        <f>ROUND(I235*H235,2)</f>
        <v>0</v>
      </c>
      <c r="BL235" s="18" t="s">
        <v>161</v>
      </c>
      <c r="BM235" s="246" t="s">
        <v>1022</v>
      </c>
    </row>
    <row r="236" spans="1:51" s="13" customFormat="1" ht="12">
      <c r="A236" s="13"/>
      <c r="B236" s="248"/>
      <c r="C236" s="249"/>
      <c r="D236" s="250" t="s">
        <v>251</v>
      </c>
      <c r="E236" s="251" t="s">
        <v>1</v>
      </c>
      <c r="F236" s="252" t="s">
        <v>134</v>
      </c>
      <c r="G236" s="249"/>
      <c r="H236" s="253">
        <v>7.9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251</v>
      </c>
      <c r="AU236" s="259" t="s">
        <v>95</v>
      </c>
      <c r="AV236" s="13" t="s">
        <v>95</v>
      </c>
      <c r="AW236" s="13" t="s">
        <v>42</v>
      </c>
      <c r="AX236" s="13" t="s">
        <v>92</v>
      </c>
      <c r="AY236" s="259" t="s">
        <v>244</v>
      </c>
    </row>
    <row r="237" spans="1:63" s="12" customFormat="1" ht="22.8" customHeight="1">
      <c r="A237" s="12"/>
      <c r="B237" s="218"/>
      <c r="C237" s="219"/>
      <c r="D237" s="220" t="s">
        <v>84</v>
      </c>
      <c r="E237" s="232" t="s">
        <v>300</v>
      </c>
      <c r="F237" s="232" t="s">
        <v>738</v>
      </c>
      <c r="G237" s="219"/>
      <c r="H237" s="219"/>
      <c r="I237" s="222"/>
      <c r="J237" s="233">
        <f>BK237</f>
        <v>0</v>
      </c>
      <c r="K237" s="219"/>
      <c r="L237" s="224"/>
      <c r="M237" s="225"/>
      <c r="N237" s="226"/>
      <c r="O237" s="226"/>
      <c r="P237" s="227">
        <f>SUM(P238:P249)</f>
        <v>0</v>
      </c>
      <c r="Q237" s="226"/>
      <c r="R237" s="227">
        <f>SUM(R238:R249)</f>
        <v>0.5080439999999999</v>
      </c>
      <c r="S237" s="226"/>
      <c r="T237" s="228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9" t="s">
        <v>92</v>
      </c>
      <c r="AT237" s="230" t="s">
        <v>84</v>
      </c>
      <c r="AU237" s="230" t="s">
        <v>92</v>
      </c>
      <c r="AY237" s="229" t="s">
        <v>244</v>
      </c>
      <c r="BK237" s="231">
        <f>SUM(BK238:BK249)</f>
        <v>0</v>
      </c>
    </row>
    <row r="238" spans="1:65" s="2" customFormat="1" ht="24.15" customHeight="1">
      <c r="A238" s="40"/>
      <c r="B238" s="41"/>
      <c r="C238" s="234" t="s">
        <v>456</v>
      </c>
      <c r="D238" s="234" t="s">
        <v>246</v>
      </c>
      <c r="E238" s="235" t="s">
        <v>740</v>
      </c>
      <c r="F238" s="236" t="s">
        <v>741</v>
      </c>
      <c r="G238" s="237" t="s">
        <v>275</v>
      </c>
      <c r="H238" s="238">
        <v>3.6</v>
      </c>
      <c r="I238" s="239"/>
      <c r="J238" s="240">
        <f>ROUND(I238*H238,2)</f>
        <v>0</v>
      </c>
      <c r="K238" s="241"/>
      <c r="L238" s="46"/>
      <c r="M238" s="242" t="s">
        <v>1</v>
      </c>
      <c r="N238" s="243" t="s">
        <v>50</v>
      </c>
      <c r="O238" s="93"/>
      <c r="P238" s="244">
        <f>O238*H238</f>
        <v>0</v>
      </c>
      <c r="Q238" s="244">
        <v>0.14067</v>
      </c>
      <c r="R238" s="244">
        <f>Q238*H238</f>
        <v>0.506412</v>
      </c>
      <c r="S238" s="244">
        <v>0</v>
      </c>
      <c r="T238" s="24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6" t="s">
        <v>161</v>
      </c>
      <c r="AT238" s="246" t="s">
        <v>246</v>
      </c>
      <c r="AU238" s="246" t="s">
        <v>95</v>
      </c>
      <c r="AY238" s="18" t="s">
        <v>244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8" t="s">
        <v>92</v>
      </c>
      <c r="BK238" s="247">
        <f>ROUND(I238*H238,2)</f>
        <v>0</v>
      </c>
      <c r="BL238" s="18" t="s">
        <v>161</v>
      </c>
      <c r="BM238" s="246" t="s">
        <v>1023</v>
      </c>
    </row>
    <row r="239" spans="1:51" s="13" customFormat="1" ht="12">
      <c r="A239" s="13"/>
      <c r="B239" s="248"/>
      <c r="C239" s="249"/>
      <c r="D239" s="250" t="s">
        <v>251</v>
      </c>
      <c r="E239" s="251" t="s">
        <v>1</v>
      </c>
      <c r="F239" s="252" t="s">
        <v>156</v>
      </c>
      <c r="G239" s="249"/>
      <c r="H239" s="253">
        <v>3.6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251</v>
      </c>
      <c r="AU239" s="259" t="s">
        <v>95</v>
      </c>
      <c r="AV239" s="13" t="s">
        <v>95</v>
      </c>
      <c r="AW239" s="13" t="s">
        <v>42</v>
      </c>
      <c r="AX239" s="13" t="s">
        <v>92</v>
      </c>
      <c r="AY239" s="259" t="s">
        <v>244</v>
      </c>
    </row>
    <row r="240" spans="1:65" s="2" customFormat="1" ht="24.15" customHeight="1">
      <c r="A240" s="40"/>
      <c r="B240" s="41"/>
      <c r="C240" s="234" t="s">
        <v>460</v>
      </c>
      <c r="D240" s="234" t="s">
        <v>246</v>
      </c>
      <c r="E240" s="235" t="s">
        <v>744</v>
      </c>
      <c r="F240" s="236" t="s">
        <v>745</v>
      </c>
      <c r="G240" s="237" t="s">
        <v>275</v>
      </c>
      <c r="H240" s="238">
        <v>9.6</v>
      </c>
      <c r="I240" s="239"/>
      <c r="J240" s="240">
        <f>ROUND(I240*H240,2)</f>
        <v>0</v>
      </c>
      <c r="K240" s="241"/>
      <c r="L240" s="46"/>
      <c r="M240" s="242" t="s">
        <v>1</v>
      </c>
      <c r="N240" s="243" t="s">
        <v>50</v>
      </c>
      <c r="O240" s="93"/>
      <c r="P240" s="244">
        <f>O240*H240</f>
        <v>0</v>
      </c>
      <c r="Q240" s="244">
        <v>0.00017</v>
      </c>
      <c r="R240" s="244">
        <f>Q240*H240</f>
        <v>0.001632</v>
      </c>
      <c r="S240" s="244">
        <v>0</v>
      </c>
      <c r="T240" s="24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6" t="s">
        <v>161</v>
      </c>
      <c r="AT240" s="246" t="s">
        <v>246</v>
      </c>
      <c r="AU240" s="246" t="s">
        <v>95</v>
      </c>
      <c r="AY240" s="18" t="s">
        <v>244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8" t="s">
        <v>92</v>
      </c>
      <c r="BK240" s="247">
        <f>ROUND(I240*H240,2)</f>
        <v>0</v>
      </c>
      <c r="BL240" s="18" t="s">
        <v>161</v>
      </c>
      <c r="BM240" s="246" t="s">
        <v>1024</v>
      </c>
    </row>
    <row r="241" spans="1:51" s="13" customFormat="1" ht="12">
      <c r="A241" s="13"/>
      <c r="B241" s="248"/>
      <c r="C241" s="249"/>
      <c r="D241" s="250" t="s">
        <v>251</v>
      </c>
      <c r="E241" s="251" t="s">
        <v>927</v>
      </c>
      <c r="F241" s="252" t="s">
        <v>1025</v>
      </c>
      <c r="G241" s="249"/>
      <c r="H241" s="253">
        <v>9.6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251</v>
      </c>
      <c r="AU241" s="259" t="s">
        <v>95</v>
      </c>
      <c r="AV241" s="13" t="s">
        <v>95</v>
      </c>
      <c r="AW241" s="13" t="s">
        <v>42</v>
      </c>
      <c r="AX241" s="13" t="s">
        <v>92</v>
      </c>
      <c r="AY241" s="259" t="s">
        <v>244</v>
      </c>
    </row>
    <row r="242" spans="1:65" s="2" customFormat="1" ht="16.5" customHeight="1">
      <c r="A242" s="40"/>
      <c r="B242" s="41"/>
      <c r="C242" s="234" t="s">
        <v>464</v>
      </c>
      <c r="D242" s="234" t="s">
        <v>246</v>
      </c>
      <c r="E242" s="235" t="s">
        <v>749</v>
      </c>
      <c r="F242" s="236" t="s">
        <v>750</v>
      </c>
      <c r="G242" s="237" t="s">
        <v>275</v>
      </c>
      <c r="H242" s="238">
        <v>19.2</v>
      </c>
      <c r="I242" s="239"/>
      <c r="J242" s="240">
        <f>ROUND(I242*H242,2)</f>
        <v>0</v>
      </c>
      <c r="K242" s="241"/>
      <c r="L242" s="46"/>
      <c r="M242" s="242" t="s">
        <v>1</v>
      </c>
      <c r="N242" s="243" t="s">
        <v>50</v>
      </c>
      <c r="O242" s="93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6" t="s">
        <v>161</v>
      </c>
      <c r="AT242" s="246" t="s">
        <v>246</v>
      </c>
      <c r="AU242" s="246" t="s">
        <v>95</v>
      </c>
      <c r="AY242" s="18" t="s">
        <v>244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8" t="s">
        <v>92</v>
      </c>
      <c r="BK242" s="247">
        <f>ROUND(I242*H242,2)</f>
        <v>0</v>
      </c>
      <c r="BL242" s="18" t="s">
        <v>161</v>
      </c>
      <c r="BM242" s="246" t="s">
        <v>1026</v>
      </c>
    </row>
    <row r="243" spans="1:51" s="13" customFormat="1" ht="12">
      <c r="A243" s="13"/>
      <c r="B243" s="248"/>
      <c r="C243" s="249"/>
      <c r="D243" s="250" t="s">
        <v>251</v>
      </c>
      <c r="E243" s="251" t="s">
        <v>1</v>
      </c>
      <c r="F243" s="252" t="s">
        <v>1027</v>
      </c>
      <c r="G243" s="249"/>
      <c r="H243" s="253">
        <v>19.2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251</v>
      </c>
      <c r="AU243" s="259" t="s">
        <v>95</v>
      </c>
      <c r="AV243" s="13" t="s">
        <v>95</v>
      </c>
      <c r="AW243" s="13" t="s">
        <v>42</v>
      </c>
      <c r="AX243" s="13" t="s">
        <v>92</v>
      </c>
      <c r="AY243" s="259" t="s">
        <v>244</v>
      </c>
    </row>
    <row r="244" spans="1:65" s="2" customFormat="1" ht="21.75" customHeight="1">
      <c r="A244" s="40"/>
      <c r="B244" s="41"/>
      <c r="C244" s="234" t="s">
        <v>470</v>
      </c>
      <c r="D244" s="234" t="s">
        <v>246</v>
      </c>
      <c r="E244" s="235" t="s">
        <v>754</v>
      </c>
      <c r="F244" s="236" t="s">
        <v>755</v>
      </c>
      <c r="G244" s="237" t="s">
        <v>275</v>
      </c>
      <c r="H244" s="238">
        <v>3.6</v>
      </c>
      <c r="I244" s="239"/>
      <c r="J244" s="240">
        <f>ROUND(I244*H244,2)</f>
        <v>0</v>
      </c>
      <c r="K244" s="241"/>
      <c r="L244" s="46"/>
      <c r="M244" s="242" t="s">
        <v>1</v>
      </c>
      <c r="N244" s="243" t="s">
        <v>50</v>
      </c>
      <c r="O244" s="93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6" t="s">
        <v>161</v>
      </c>
      <c r="AT244" s="246" t="s">
        <v>246</v>
      </c>
      <c r="AU244" s="246" t="s">
        <v>95</v>
      </c>
      <c r="AY244" s="18" t="s">
        <v>244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8" t="s">
        <v>92</v>
      </c>
      <c r="BK244" s="247">
        <f>ROUND(I244*H244,2)</f>
        <v>0</v>
      </c>
      <c r="BL244" s="18" t="s">
        <v>161</v>
      </c>
      <c r="BM244" s="246" t="s">
        <v>1028</v>
      </c>
    </row>
    <row r="245" spans="1:51" s="13" customFormat="1" ht="12">
      <c r="A245" s="13"/>
      <c r="B245" s="248"/>
      <c r="C245" s="249"/>
      <c r="D245" s="250" t="s">
        <v>251</v>
      </c>
      <c r="E245" s="251" t="s">
        <v>1</v>
      </c>
      <c r="F245" s="252" t="s">
        <v>156</v>
      </c>
      <c r="G245" s="249"/>
      <c r="H245" s="253">
        <v>3.6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251</v>
      </c>
      <c r="AU245" s="259" t="s">
        <v>95</v>
      </c>
      <c r="AV245" s="13" t="s">
        <v>95</v>
      </c>
      <c r="AW245" s="13" t="s">
        <v>42</v>
      </c>
      <c r="AX245" s="13" t="s">
        <v>92</v>
      </c>
      <c r="AY245" s="259" t="s">
        <v>244</v>
      </c>
    </row>
    <row r="246" spans="1:65" s="2" customFormat="1" ht="33" customHeight="1">
      <c r="A246" s="40"/>
      <c r="B246" s="41"/>
      <c r="C246" s="234" t="s">
        <v>474</v>
      </c>
      <c r="D246" s="234" t="s">
        <v>246</v>
      </c>
      <c r="E246" s="235" t="s">
        <v>1029</v>
      </c>
      <c r="F246" s="236" t="s">
        <v>1030</v>
      </c>
      <c r="G246" s="237" t="s">
        <v>249</v>
      </c>
      <c r="H246" s="238">
        <v>2.7</v>
      </c>
      <c r="I246" s="239"/>
      <c r="J246" s="240">
        <f>ROUND(I246*H246,2)</f>
        <v>0</v>
      </c>
      <c r="K246" s="241"/>
      <c r="L246" s="46"/>
      <c r="M246" s="242" t="s">
        <v>1</v>
      </c>
      <c r="N246" s="243" t="s">
        <v>50</v>
      </c>
      <c r="O246" s="93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6" t="s">
        <v>161</v>
      </c>
      <c r="AT246" s="246" t="s">
        <v>246</v>
      </c>
      <c r="AU246" s="246" t="s">
        <v>95</v>
      </c>
      <c r="AY246" s="18" t="s">
        <v>244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8" t="s">
        <v>92</v>
      </c>
      <c r="BK246" s="247">
        <f>ROUND(I246*H246,2)</f>
        <v>0</v>
      </c>
      <c r="BL246" s="18" t="s">
        <v>161</v>
      </c>
      <c r="BM246" s="246" t="s">
        <v>1031</v>
      </c>
    </row>
    <row r="247" spans="1:51" s="13" customFormat="1" ht="12">
      <c r="A247" s="13"/>
      <c r="B247" s="248"/>
      <c r="C247" s="249"/>
      <c r="D247" s="250" t="s">
        <v>251</v>
      </c>
      <c r="E247" s="251" t="s">
        <v>1</v>
      </c>
      <c r="F247" s="252" t="s">
        <v>933</v>
      </c>
      <c r="G247" s="249"/>
      <c r="H247" s="253">
        <v>2.7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251</v>
      </c>
      <c r="AU247" s="259" t="s">
        <v>95</v>
      </c>
      <c r="AV247" s="13" t="s">
        <v>95</v>
      </c>
      <c r="AW247" s="13" t="s">
        <v>42</v>
      </c>
      <c r="AX247" s="13" t="s">
        <v>92</v>
      </c>
      <c r="AY247" s="259" t="s">
        <v>244</v>
      </c>
    </row>
    <row r="248" spans="1:65" s="2" customFormat="1" ht="33" customHeight="1">
      <c r="A248" s="40"/>
      <c r="B248" s="41"/>
      <c r="C248" s="234" t="s">
        <v>478</v>
      </c>
      <c r="D248" s="234" t="s">
        <v>246</v>
      </c>
      <c r="E248" s="235" t="s">
        <v>1032</v>
      </c>
      <c r="F248" s="236" t="s">
        <v>1033</v>
      </c>
      <c r="G248" s="237" t="s">
        <v>249</v>
      </c>
      <c r="H248" s="238">
        <v>2.88</v>
      </c>
      <c r="I248" s="239"/>
      <c r="J248" s="240">
        <f>ROUND(I248*H248,2)</f>
        <v>0</v>
      </c>
      <c r="K248" s="241"/>
      <c r="L248" s="46"/>
      <c r="M248" s="242" t="s">
        <v>1</v>
      </c>
      <c r="N248" s="243" t="s">
        <v>50</v>
      </c>
      <c r="O248" s="93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6" t="s">
        <v>161</v>
      </c>
      <c r="AT248" s="246" t="s">
        <v>246</v>
      </c>
      <c r="AU248" s="246" t="s">
        <v>95</v>
      </c>
      <c r="AY248" s="18" t="s">
        <v>244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8" t="s">
        <v>92</v>
      </c>
      <c r="BK248" s="247">
        <f>ROUND(I248*H248,2)</f>
        <v>0</v>
      </c>
      <c r="BL248" s="18" t="s">
        <v>161</v>
      </c>
      <c r="BM248" s="246" t="s">
        <v>1034</v>
      </c>
    </row>
    <row r="249" spans="1:51" s="13" customFormat="1" ht="12">
      <c r="A249" s="13"/>
      <c r="B249" s="248"/>
      <c r="C249" s="249"/>
      <c r="D249" s="250" t="s">
        <v>251</v>
      </c>
      <c r="E249" s="251" t="s">
        <v>1</v>
      </c>
      <c r="F249" s="252" t="s">
        <v>914</v>
      </c>
      <c r="G249" s="249"/>
      <c r="H249" s="253">
        <v>2.88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251</v>
      </c>
      <c r="AU249" s="259" t="s">
        <v>95</v>
      </c>
      <c r="AV249" s="13" t="s">
        <v>95</v>
      </c>
      <c r="AW249" s="13" t="s">
        <v>42</v>
      </c>
      <c r="AX249" s="13" t="s">
        <v>92</v>
      </c>
      <c r="AY249" s="259" t="s">
        <v>244</v>
      </c>
    </row>
    <row r="250" spans="1:63" s="12" customFormat="1" ht="22.8" customHeight="1">
      <c r="A250" s="12"/>
      <c r="B250" s="218"/>
      <c r="C250" s="219"/>
      <c r="D250" s="220" t="s">
        <v>84</v>
      </c>
      <c r="E250" s="232" t="s">
        <v>801</v>
      </c>
      <c r="F250" s="232" t="s">
        <v>802</v>
      </c>
      <c r="G250" s="219"/>
      <c r="H250" s="219"/>
      <c r="I250" s="222"/>
      <c r="J250" s="233">
        <f>BK250</f>
        <v>0</v>
      </c>
      <c r="K250" s="219"/>
      <c r="L250" s="224"/>
      <c r="M250" s="225"/>
      <c r="N250" s="226"/>
      <c r="O250" s="226"/>
      <c r="P250" s="227">
        <f>SUM(P251:P259)</f>
        <v>0</v>
      </c>
      <c r="Q250" s="226"/>
      <c r="R250" s="227">
        <f>SUM(R251:R259)</f>
        <v>0</v>
      </c>
      <c r="S250" s="226"/>
      <c r="T250" s="228">
        <f>SUM(T251:T259)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9" t="s">
        <v>92</v>
      </c>
      <c r="AT250" s="230" t="s">
        <v>84</v>
      </c>
      <c r="AU250" s="230" t="s">
        <v>92</v>
      </c>
      <c r="AY250" s="229" t="s">
        <v>244</v>
      </c>
      <c r="BK250" s="231">
        <f>SUM(BK251:BK259)</f>
        <v>0</v>
      </c>
    </row>
    <row r="251" spans="1:65" s="2" customFormat="1" ht="21.75" customHeight="1">
      <c r="A251" s="40"/>
      <c r="B251" s="41"/>
      <c r="C251" s="234" t="s">
        <v>483</v>
      </c>
      <c r="D251" s="234" t="s">
        <v>246</v>
      </c>
      <c r="E251" s="235" t="s">
        <v>804</v>
      </c>
      <c r="F251" s="236" t="s">
        <v>805</v>
      </c>
      <c r="G251" s="237" t="s">
        <v>363</v>
      </c>
      <c r="H251" s="238">
        <v>5.879</v>
      </c>
      <c r="I251" s="239"/>
      <c r="J251" s="240">
        <f>ROUND(I251*H251,2)</f>
        <v>0</v>
      </c>
      <c r="K251" s="241"/>
      <c r="L251" s="46"/>
      <c r="M251" s="242" t="s">
        <v>1</v>
      </c>
      <c r="N251" s="243" t="s">
        <v>50</v>
      </c>
      <c r="O251" s="93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6" t="s">
        <v>161</v>
      </c>
      <c r="AT251" s="246" t="s">
        <v>246</v>
      </c>
      <c r="AU251" s="246" t="s">
        <v>95</v>
      </c>
      <c r="AY251" s="18" t="s">
        <v>244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8" t="s">
        <v>92</v>
      </c>
      <c r="BK251" s="247">
        <f>ROUND(I251*H251,2)</f>
        <v>0</v>
      </c>
      <c r="BL251" s="18" t="s">
        <v>161</v>
      </c>
      <c r="BM251" s="246" t="s">
        <v>1035</v>
      </c>
    </row>
    <row r="252" spans="1:51" s="13" customFormat="1" ht="12">
      <c r="A252" s="13"/>
      <c r="B252" s="248"/>
      <c r="C252" s="249"/>
      <c r="D252" s="250" t="s">
        <v>251</v>
      </c>
      <c r="E252" s="251" t="s">
        <v>189</v>
      </c>
      <c r="F252" s="252" t="s">
        <v>807</v>
      </c>
      <c r="G252" s="249"/>
      <c r="H252" s="253">
        <v>5.879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251</v>
      </c>
      <c r="AU252" s="259" t="s">
        <v>95</v>
      </c>
      <c r="AV252" s="13" t="s">
        <v>95</v>
      </c>
      <c r="AW252" s="13" t="s">
        <v>42</v>
      </c>
      <c r="AX252" s="13" t="s">
        <v>92</v>
      </c>
      <c r="AY252" s="259" t="s">
        <v>244</v>
      </c>
    </row>
    <row r="253" spans="1:65" s="2" customFormat="1" ht="24.15" customHeight="1">
      <c r="A253" s="40"/>
      <c r="B253" s="41"/>
      <c r="C253" s="234" t="s">
        <v>487</v>
      </c>
      <c r="D253" s="234" t="s">
        <v>246</v>
      </c>
      <c r="E253" s="235" t="s">
        <v>809</v>
      </c>
      <c r="F253" s="236" t="s">
        <v>810</v>
      </c>
      <c r="G253" s="237" t="s">
        <v>363</v>
      </c>
      <c r="H253" s="238">
        <v>182.249</v>
      </c>
      <c r="I253" s="239"/>
      <c r="J253" s="240">
        <f>ROUND(I253*H253,2)</f>
        <v>0</v>
      </c>
      <c r="K253" s="241"/>
      <c r="L253" s="46"/>
      <c r="M253" s="242" t="s">
        <v>1</v>
      </c>
      <c r="N253" s="243" t="s">
        <v>50</v>
      </c>
      <c r="O253" s="93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6" t="s">
        <v>161</v>
      </c>
      <c r="AT253" s="246" t="s">
        <v>246</v>
      </c>
      <c r="AU253" s="246" t="s">
        <v>95</v>
      </c>
      <c r="AY253" s="18" t="s">
        <v>244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8" t="s">
        <v>92</v>
      </c>
      <c r="BK253" s="247">
        <f>ROUND(I253*H253,2)</f>
        <v>0</v>
      </c>
      <c r="BL253" s="18" t="s">
        <v>161</v>
      </c>
      <c r="BM253" s="246" t="s">
        <v>1036</v>
      </c>
    </row>
    <row r="254" spans="1:51" s="15" customFormat="1" ht="12">
      <c r="A254" s="15"/>
      <c r="B254" s="271"/>
      <c r="C254" s="272"/>
      <c r="D254" s="250" t="s">
        <v>251</v>
      </c>
      <c r="E254" s="273" t="s">
        <v>1</v>
      </c>
      <c r="F254" s="274" t="s">
        <v>341</v>
      </c>
      <c r="G254" s="272"/>
      <c r="H254" s="273" t="s">
        <v>1</v>
      </c>
      <c r="I254" s="275"/>
      <c r="J254" s="272"/>
      <c r="K254" s="272"/>
      <c r="L254" s="276"/>
      <c r="M254" s="277"/>
      <c r="N254" s="278"/>
      <c r="O254" s="278"/>
      <c r="P254" s="278"/>
      <c r="Q254" s="278"/>
      <c r="R254" s="278"/>
      <c r="S254" s="278"/>
      <c r="T254" s="27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0" t="s">
        <v>251</v>
      </c>
      <c r="AU254" s="280" t="s">
        <v>95</v>
      </c>
      <c r="AV254" s="15" t="s">
        <v>92</v>
      </c>
      <c r="AW254" s="15" t="s">
        <v>42</v>
      </c>
      <c r="AX254" s="15" t="s">
        <v>85</v>
      </c>
      <c r="AY254" s="280" t="s">
        <v>244</v>
      </c>
    </row>
    <row r="255" spans="1:51" s="13" customFormat="1" ht="12">
      <c r="A255" s="13"/>
      <c r="B255" s="248"/>
      <c r="C255" s="249"/>
      <c r="D255" s="250" t="s">
        <v>251</v>
      </c>
      <c r="E255" s="251" t="s">
        <v>1</v>
      </c>
      <c r="F255" s="252" t="s">
        <v>812</v>
      </c>
      <c r="G255" s="249"/>
      <c r="H255" s="253">
        <v>182.249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251</v>
      </c>
      <c r="AU255" s="259" t="s">
        <v>95</v>
      </c>
      <c r="AV255" s="13" t="s">
        <v>95</v>
      </c>
      <c r="AW255" s="13" t="s">
        <v>42</v>
      </c>
      <c r="AX255" s="13" t="s">
        <v>92</v>
      </c>
      <c r="AY255" s="259" t="s">
        <v>244</v>
      </c>
    </row>
    <row r="256" spans="1:65" s="2" customFormat="1" ht="33" customHeight="1">
      <c r="A256" s="40"/>
      <c r="B256" s="41"/>
      <c r="C256" s="234" t="s">
        <v>491</v>
      </c>
      <c r="D256" s="234" t="s">
        <v>246</v>
      </c>
      <c r="E256" s="235" t="s">
        <v>847</v>
      </c>
      <c r="F256" s="236" t="s">
        <v>848</v>
      </c>
      <c r="G256" s="237" t="s">
        <v>363</v>
      </c>
      <c r="H256" s="238">
        <v>2.28</v>
      </c>
      <c r="I256" s="239"/>
      <c r="J256" s="240">
        <f>ROUND(I256*H256,2)</f>
        <v>0</v>
      </c>
      <c r="K256" s="241"/>
      <c r="L256" s="46"/>
      <c r="M256" s="242" t="s">
        <v>1</v>
      </c>
      <c r="N256" s="243" t="s">
        <v>50</v>
      </c>
      <c r="O256" s="93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161</v>
      </c>
      <c r="AT256" s="246" t="s">
        <v>246</v>
      </c>
      <c r="AU256" s="246" t="s">
        <v>95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1037</v>
      </c>
    </row>
    <row r="257" spans="1:51" s="13" customFormat="1" ht="12">
      <c r="A257" s="13"/>
      <c r="B257" s="248"/>
      <c r="C257" s="249"/>
      <c r="D257" s="250" t="s">
        <v>251</v>
      </c>
      <c r="E257" s="251" t="s">
        <v>187</v>
      </c>
      <c r="F257" s="252" t="s">
        <v>1038</v>
      </c>
      <c r="G257" s="249"/>
      <c r="H257" s="253">
        <v>2.28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251</v>
      </c>
      <c r="AU257" s="259" t="s">
        <v>95</v>
      </c>
      <c r="AV257" s="13" t="s">
        <v>95</v>
      </c>
      <c r="AW257" s="13" t="s">
        <v>42</v>
      </c>
      <c r="AX257" s="13" t="s">
        <v>92</v>
      </c>
      <c r="AY257" s="259" t="s">
        <v>244</v>
      </c>
    </row>
    <row r="258" spans="1:65" s="2" customFormat="1" ht="24.15" customHeight="1">
      <c r="A258" s="40"/>
      <c r="B258" s="41"/>
      <c r="C258" s="234" t="s">
        <v>495</v>
      </c>
      <c r="D258" s="234" t="s">
        <v>246</v>
      </c>
      <c r="E258" s="235" t="s">
        <v>852</v>
      </c>
      <c r="F258" s="236" t="s">
        <v>362</v>
      </c>
      <c r="G258" s="237" t="s">
        <v>363</v>
      </c>
      <c r="H258" s="238">
        <v>3.599</v>
      </c>
      <c r="I258" s="239"/>
      <c r="J258" s="240">
        <f>ROUND(I258*H258,2)</f>
        <v>0</v>
      </c>
      <c r="K258" s="241"/>
      <c r="L258" s="46"/>
      <c r="M258" s="242" t="s">
        <v>1</v>
      </c>
      <c r="N258" s="243" t="s">
        <v>50</v>
      </c>
      <c r="O258" s="93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161</v>
      </c>
      <c r="AT258" s="246" t="s">
        <v>246</v>
      </c>
      <c r="AU258" s="246" t="s">
        <v>95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1039</v>
      </c>
    </row>
    <row r="259" spans="1:51" s="13" customFormat="1" ht="12">
      <c r="A259" s="13"/>
      <c r="B259" s="248"/>
      <c r="C259" s="249"/>
      <c r="D259" s="250" t="s">
        <v>251</v>
      </c>
      <c r="E259" s="251" t="s">
        <v>185</v>
      </c>
      <c r="F259" s="252" t="s">
        <v>1040</v>
      </c>
      <c r="G259" s="249"/>
      <c r="H259" s="253">
        <v>3.599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251</v>
      </c>
      <c r="AU259" s="259" t="s">
        <v>95</v>
      </c>
      <c r="AV259" s="13" t="s">
        <v>95</v>
      </c>
      <c r="AW259" s="13" t="s">
        <v>42</v>
      </c>
      <c r="AX259" s="13" t="s">
        <v>92</v>
      </c>
      <c r="AY259" s="259" t="s">
        <v>244</v>
      </c>
    </row>
    <row r="260" spans="1:63" s="12" customFormat="1" ht="22.8" customHeight="1">
      <c r="A260" s="12"/>
      <c r="B260" s="218"/>
      <c r="C260" s="219"/>
      <c r="D260" s="220" t="s">
        <v>84</v>
      </c>
      <c r="E260" s="232" t="s">
        <v>855</v>
      </c>
      <c r="F260" s="232" t="s">
        <v>856</v>
      </c>
      <c r="G260" s="219"/>
      <c r="H260" s="219"/>
      <c r="I260" s="222"/>
      <c r="J260" s="233">
        <f>BK260</f>
        <v>0</v>
      </c>
      <c r="K260" s="219"/>
      <c r="L260" s="224"/>
      <c r="M260" s="225"/>
      <c r="N260" s="226"/>
      <c r="O260" s="226"/>
      <c r="P260" s="227">
        <f>SUM(P261:P264)</f>
        <v>0</v>
      </c>
      <c r="Q260" s="226"/>
      <c r="R260" s="227">
        <f>SUM(R261:R264)</f>
        <v>0</v>
      </c>
      <c r="S260" s="226"/>
      <c r="T260" s="228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9" t="s">
        <v>92</v>
      </c>
      <c r="AT260" s="230" t="s">
        <v>84</v>
      </c>
      <c r="AU260" s="230" t="s">
        <v>92</v>
      </c>
      <c r="AY260" s="229" t="s">
        <v>244</v>
      </c>
      <c r="BK260" s="231">
        <f>SUM(BK261:BK264)</f>
        <v>0</v>
      </c>
    </row>
    <row r="261" spans="1:65" s="2" customFormat="1" ht="24.15" customHeight="1">
      <c r="A261" s="40"/>
      <c r="B261" s="41"/>
      <c r="C261" s="234" t="s">
        <v>499</v>
      </c>
      <c r="D261" s="234" t="s">
        <v>246</v>
      </c>
      <c r="E261" s="235" t="s">
        <v>858</v>
      </c>
      <c r="F261" s="236" t="s">
        <v>859</v>
      </c>
      <c r="G261" s="237" t="s">
        <v>363</v>
      </c>
      <c r="H261" s="238">
        <v>0.003</v>
      </c>
      <c r="I261" s="239"/>
      <c r="J261" s="240">
        <f>ROUND(I261*H261,2)</f>
        <v>0</v>
      </c>
      <c r="K261" s="241"/>
      <c r="L261" s="46"/>
      <c r="M261" s="242" t="s">
        <v>1</v>
      </c>
      <c r="N261" s="243" t="s">
        <v>50</v>
      </c>
      <c r="O261" s="93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6" t="s">
        <v>161</v>
      </c>
      <c r="AT261" s="246" t="s">
        <v>246</v>
      </c>
      <c r="AU261" s="246" t="s">
        <v>95</v>
      </c>
      <c r="AY261" s="18" t="s">
        <v>244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8" t="s">
        <v>92</v>
      </c>
      <c r="BK261" s="247">
        <f>ROUND(I261*H261,2)</f>
        <v>0</v>
      </c>
      <c r="BL261" s="18" t="s">
        <v>161</v>
      </c>
      <c r="BM261" s="246" t="s">
        <v>1041</v>
      </c>
    </row>
    <row r="262" spans="1:51" s="13" customFormat="1" ht="12">
      <c r="A262" s="13"/>
      <c r="B262" s="248"/>
      <c r="C262" s="249"/>
      <c r="D262" s="250" t="s">
        <v>251</v>
      </c>
      <c r="E262" s="251" t="s">
        <v>202</v>
      </c>
      <c r="F262" s="252" t="s">
        <v>1042</v>
      </c>
      <c r="G262" s="249"/>
      <c r="H262" s="253">
        <v>0.003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251</v>
      </c>
      <c r="AU262" s="259" t="s">
        <v>95</v>
      </c>
      <c r="AV262" s="13" t="s">
        <v>95</v>
      </c>
      <c r="AW262" s="13" t="s">
        <v>42</v>
      </c>
      <c r="AX262" s="13" t="s">
        <v>92</v>
      </c>
      <c r="AY262" s="259" t="s">
        <v>244</v>
      </c>
    </row>
    <row r="263" spans="1:65" s="2" customFormat="1" ht="33" customHeight="1">
      <c r="A263" s="40"/>
      <c r="B263" s="41"/>
      <c r="C263" s="234" t="s">
        <v>503</v>
      </c>
      <c r="D263" s="234" t="s">
        <v>246</v>
      </c>
      <c r="E263" s="235" t="s">
        <v>863</v>
      </c>
      <c r="F263" s="236" t="s">
        <v>864</v>
      </c>
      <c r="G263" s="237" t="s">
        <v>363</v>
      </c>
      <c r="H263" s="238">
        <v>0.003</v>
      </c>
      <c r="I263" s="239"/>
      <c r="J263" s="240">
        <f>ROUND(I263*H263,2)</f>
        <v>0</v>
      </c>
      <c r="K263" s="241"/>
      <c r="L263" s="46"/>
      <c r="M263" s="242" t="s">
        <v>1</v>
      </c>
      <c r="N263" s="243" t="s">
        <v>50</v>
      </c>
      <c r="O263" s="93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6" t="s">
        <v>161</v>
      </c>
      <c r="AT263" s="246" t="s">
        <v>246</v>
      </c>
      <c r="AU263" s="246" t="s">
        <v>95</v>
      </c>
      <c r="AY263" s="18" t="s">
        <v>244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8" t="s">
        <v>92</v>
      </c>
      <c r="BK263" s="247">
        <f>ROUND(I263*H263,2)</f>
        <v>0</v>
      </c>
      <c r="BL263" s="18" t="s">
        <v>161</v>
      </c>
      <c r="BM263" s="246" t="s">
        <v>1043</v>
      </c>
    </row>
    <row r="264" spans="1:51" s="13" customFormat="1" ht="12">
      <c r="A264" s="13"/>
      <c r="B264" s="248"/>
      <c r="C264" s="249"/>
      <c r="D264" s="250" t="s">
        <v>251</v>
      </c>
      <c r="E264" s="251" t="s">
        <v>1</v>
      </c>
      <c r="F264" s="252" t="s">
        <v>202</v>
      </c>
      <c r="G264" s="249"/>
      <c r="H264" s="253">
        <v>0.003</v>
      </c>
      <c r="I264" s="254"/>
      <c r="J264" s="249"/>
      <c r="K264" s="249"/>
      <c r="L264" s="255"/>
      <c r="M264" s="308"/>
      <c r="N264" s="309"/>
      <c r="O264" s="309"/>
      <c r="P264" s="309"/>
      <c r="Q264" s="309"/>
      <c r="R264" s="309"/>
      <c r="S264" s="309"/>
      <c r="T264" s="31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251</v>
      </c>
      <c r="AU264" s="259" t="s">
        <v>95</v>
      </c>
      <c r="AV264" s="13" t="s">
        <v>95</v>
      </c>
      <c r="AW264" s="13" t="s">
        <v>42</v>
      </c>
      <c r="AX264" s="13" t="s">
        <v>92</v>
      </c>
      <c r="AY264" s="259" t="s">
        <v>244</v>
      </c>
    </row>
    <row r="265" spans="1:31" s="2" customFormat="1" ht="6.95" customHeight="1">
      <c r="A265" s="40"/>
      <c r="B265" s="68"/>
      <c r="C265" s="69"/>
      <c r="D265" s="69"/>
      <c r="E265" s="69"/>
      <c r="F265" s="69"/>
      <c r="G265" s="69"/>
      <c r="H265" s="69"/>
      <c r="I265" s="69"/>
      <c r="J265" s="69"/>
      <c r="K265" s="69"/>
      <c r="L265" s="46"/>
      <c r="M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</row>
  </sheetData>
  <sheetProtection password="CC35" sheet="1" objects="1" scenarios="1" formatColumns="0" formatRows="0" autoFilter="0"/>
  <autoFilter ref="C127:K2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49" t="s">
        <v>1044</v>
      </c>
      <c r="BA2" s="149" t="s">
        <v>1</v>
      </c>
      <c r="BB2" s="149" t="s">
        <v>1</v>
      </c>
      <c r="BC2" s="149" t="s">
        <v>1045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260</v>
      </c>
      <c r="BA3" s="149" t="s">
        <v>1</v>
      </c>
      <c r="BB3" s="149" t="s">
        <v>1</v>
      </c>
      <c r="BC3" s="149" t="s">
        <v>1046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262</v>
      </c>
      <c r="BA4" s="149" t="s">
        <v>1</v>
      </c>
      <c r="BB4" s="149" t="s">
        <v>1</v>
      </c>
      <c r="BC4" s="149" t="s">
        <v>1047</v>
      </c>
      <c r="BD4" s="149" t="s">
        <v>95</v>
      </c>
    </row>
    <row r="5" spans="2:56" s="1" customFormat="1" ht="6.95" customHeight="1">
      <c r="B5" s="21"/>
      <c r="L5" s="21"/>
      <c r="AZ5" s="149" t="s">
        <v>912</v>
      </c>
      <c r="BA5" s="149" t="s">
        <v>1</v>
      </c>
      <c r="BB5" s="149" t="s">
        <v>1</v>
      </c>
      <c r="BC5" s="149" t="s">
        <v>1048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164</v>
      </c>
      <c r="BA6" s="149" t="s">
        <v>1</v>
      </c>
      <c r="BB6" s="149" t="s">
        <v>1</v>
      </c>
      <c r="BC6" s="149" t="s">
        <v>1049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165</v>
      </c>
      <c r="BA7" s="149" t="s">
        <v>1</v>
      </c>
      <c r="BB7" s="149" t="s">
        <v>1</v>
      </c>
      <c r="BC7" s="149" t="s">
        <v>1050</v>
      </c>
      <c r="BD7" s="149" t="s">
        <v>95</v>
      </c>
    </row>
    <row r="8" spans="1:56" s="2" customFormat="1" ht="12" customHeight="1">
      <c r="A8" s="40"/>
      <c r="B8" s="46"/>
      <c r="C8" s="40"/>
      <c r="D8" s="154" t="s">
        <v>141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9" t="s">
        <v>166</v>
      </c>
      <c r="BA8" s="149" t="s">
        <v>1</v>
      </c>
      <c r="BB8" s="149" t="s">
        <v>1</v>
      </c>
      <c r="BC8" s="149" t="s">
        <v>1051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1052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162</v>
      </c>
      <c r="BA9" s="149" t="s">
        <v>1</v>
      </c>
      <c r="BB9" s="149" t="s">
        <v>1</v>
      </c>
      <c r="BC9" s="149" t="s">
        <v>1053</v>
      </c>
      <c r="BD9" s="149" t="s">
        <v>95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168</v>
      </c>
      <c r="BA10" s="149" t="s">
        <v>1</v>
      </c>
      <c r="BB10" s="149" t="s">
        <v>1</v>
      </c>
      <c r="BC10" s="149" t="s">
        <v>1051</v>
      </c>
      <c r="BD10" s="149" t="s">
        <v>95</v>
      </c>
    </row>
    <row r="11" spans="1:56" s="2" customFormat="1" ht="12" customHeight="1">
      <c r="A11" s="40"/>
      <c r="B11" s="46"/>
      <c r="C11" s="40"/>
      <c r="D11" s="154" t="s">
        <v>18</v>
      </c>
      <c r="E11" s="40"/>
      <c r="F11" s="143" t="s">
        <v>105</v>
      </c>
      <c r="G11" s="40"/>
      <c r="H11" s="40"/>
      <c r="I11" s="154" t="s">
        <v>20</v>
      </c>
      <c r="J11" s="143" t="s">
        <v>149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169</v>
      </c>
      <c r="BA11" s="149" t="s">
        <v>1</v>
      </c>
      <c r="BB11" s="149" t="s">
        <v>1</v>
      </c>
      <c r="BC11" s="149" t="s">
        <v>1054</v>
      </c>
      <c r="BD11" s="149" t="s">
        <v>95</v>
      </c>
    </row>
    <row r="12" spans="1:56" s="2" customFormat="1" ht="12" customHeight="1">
      <c r="A12" s="40"/>
      <c r="B12" s="46"/>
      <c r="C12" s="40"/>
      <c r="D12" s="154" t="s">
        <v>22</v>
      </c>
      <c r="E12" s="40"/>
      <c r="F12" s="143" t="s">
        <v>23</v>
      </c>
      <c r="G12" s="40"/>
      <c r="H12" s="40"/>
      <c r="I12" s="154" t="s">
        <v>24</v>
      </c>
      <c r="J12" s="157" t="str">
        <f>'Rekapitulace stavby'!AN8</f>
        <v>27. 11. 2023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171</v>
      </c>
      <c r="BA12" s="149" t="s">
        <v>1</v>
      </c>
      <c r="BB12" s="149" t="s">
        <v>1</v>
      </c>
      <c r="BC12" s="149" t="s">
        <v>1055</v>
      </c>
      <c r="BD12" s="149" t="s">
        <v>95</v>
      </c>
    </row>
    <row r="13" spans="1:56" s="2" customFormat="1" ht="21.8" customHeight="1">
      <c r="A13" s="40"/>
      <c r="B13" s="46"/>
      <c r="C13" s="40"/>
      <c r="D13" s="158" t="s">
        <v>26</v>
      </c>
      <c r="E13" s="40"/>
      <c r="F13" s="159" t="s">
        <v>1056</v>
      </c>
      <c r="G13" s="40"/>
      <c r="H13" s="40"/>
      <c r="I13" s="158" t="s">
        <v>28</v>
      </c>
      <c r="J13" s="159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173</v>
      </c>
      <c r="BA13" s="149" t="s">
        <v>1</v>
      </c>
      <c r="BB13" s="149" t="s">
        <v>1</v>
      </c>
      <c r="BC13" s="149" t="s">
        <v>1057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30</v>
      </c>
      <c r="E14" s="40"/>
      <c r="F14" s="40"/>
      <c r="G14" s="40"/>
      <c r="H14" s="40"/>
      <c r="I14" s="154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174</v>
      </c>
      <c r="BA14" s="149" t="s">
        <v>1</v>
      </c>
      <c r="BB14" s="149" t="s">
        <v>1</v>
      </c>
      <c r="BC14" s="149" t="s">
        <v>1058</v>
      </c>
      <c r="BD14" s="149" t="s">
        <v>95</v>
      </c>
    </row>
    <row r="15" spans="1:56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4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175</v>
      </c>
      <c r="BA15" s="149" t="s">
        <v>1</v>
      </c>
      <c r="BB15" s="149" t="s">
        <v>1</v>
      </c>
      <c r="BC15" s="149" t="s">
        <v>1058</v>
      </c>
      <c r="BD15" s="149" t="s">
        <v>95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176</v>
      </c>
      <c r="BA16" s="149" t="s">
        <v>1</v>
      </c>
      <c r="BB16" s="149" t="s">
        <v>1</v>
      </c>
      <c r="BC16" s="149" t="s">
        <v>1059</v>
      </c>
      <c r="BD16" s="149" t="s">
        <v>95</v>
      </c>
    </row>
    <row r="17" spans="1:56" s="2" customFormat="1" ht="12" customHeight="1">
      <c r="A17" s="40"/>
      <c r="B17" s="46"/>
      <c r="C17" s="40"/>
      <c r="D17" s="154" t="s">
        <v>36</v>
      </c>
      <c r="E17" s="40"/>
      <c r="F17" s="40"/>
      <c r="G17" s="40"/>
      <c r="H17" s="40"/>
      <c r="I17" s="154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177</v>
      </c>
      <c r="BA17" s="149" t="s">
        <v>1</v>
      </c>
      <c r="BB17" s="149" t="s">
        <v>1</v>
      </c>
      <c r="BC17" s="149" t="s">
        <v>1060</v>
      </c>
      <c r="BD17" s="149" t="s">
        <v>95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4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179</v>
      </c>
      <c r="BA18" s="149" t="s">
        <v>1</v>
      </c>
      <c r="BB18" s="149" t="s">
        <v>1</v>
      </c>
      <c r="BC18" s="149" t="s">
        <v>1061</v>
      </c>
      <c r="BD18" s="149" t="s">
        <v>95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1062</v>
      </c>
      <c r="BA19" s="149" t="s">
        <v>1</v>
      </c>
      <c r="BB19" s="149" t="s">
        <v>1</v>
      </c>
      <c r="BC19" s="149" t="s">
        <v>95</v>
      </c>
      <c r="BD19" s="149" t="s">
        <v>95</v>
      </c>
    </row>
    <row r="20" spans="1:56" s="2" customFormat="1" ht="12" customHeight="1">
      <c r="A20" s="40"/>
      <c r="B20" s="46"/>
      <c r="C20" s="40"/>
      <c r="D20" s="154" t="s">
        <v>38</v>
      </c>
      <c r="E20" s="40"/>
      <c r="F20" s="40"/>
      <c r="G20" s="40"/>
      <c r="H20" s="40"/>
      <c r="I20" s="154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1063</v>
      </c>
      <c r="BA20" s="149" t="s">
        <v>1</v>
      </c>
      <c r="BB20" s="149" t="s">
        <v>1</v>
      </c>
      <c r="BC20" s="149" t="s">
        <v>1048</v>
      </c>
      <c r="BD20" s="149" t="s">
        <v>95</v>
      </c>
    </row>
    <row r="21" spans="1:56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4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1064</v>
      </c>
      <c r="BA21" s="149" t="s">
        <v>1</v>
      </c>
      <c r="BB21" s="149" t="s">
        <v>1</v>
      </c>
      <c r="BC21" s="149" t="s">
        <v>902</v>
      </c>
      <c r="BD21" s="149" t="s">
        <v>95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1065</v>
      </c>
      <c r="BA22" s="149" t="s">
        <v>1</v>
      </c>
      <c r="BB22" s="149" t="s">
        <v>1</v>
      </c>
      <c r="BC22" s="149" t="s">
        <v>1066</v>
      </c>
      <c r="BD22" s="149" t="s">
        <v>95</v>
      </c>
    </row>
    <row r="23" spans="1:56" s="2" customFormat="1" ht="12" customHeight="1">
      <c r="A23" s="40"/>
      <c r="B23" s="46"/>
      <c r="C23" s="40"/>
      <c r="D23" s="154" t="s">
        <v>43</v>
      </c>
      <c r="E23" s="40"/>
      <c r="F23" s="40"/>
      <c r="G23" s="40"/>
      <c r="H23" s="40"/>
      <c r="I23" s="154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193</v>
      </c>
      <c r="BA23" s="149" t="s">
        <v>1</v>
      </c>
      <c r="BB23" s="149" t="s">
        <v>1</v>
      </c>
      <c r="BC23" s="149" t="s">
        <v>1067</v>
      </c>
      <c r="BD23" s="149" t="s">
        <v>95</v>
      </c>
    </row>
    <row r="24" spans="1:56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4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1068</v>
      </c>
      <c r="BA24" s="149" t="s">
        <v>1</v>
      </c>
      <c r="BB24" s="149" t="s">
        <v>1</v>
      </c>
      <c r="BC24" s="149" t="s">
        <v>1069</v>
      </c>
      <c r="BD24" s="149" t="s">
        <v>95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181</v>
      </c>
      <c r="BA25" s="149" t="s">
        <v>1</v>
      </c>
      <c r="BB25" s="149" t="s">
        <v>1</v>
      </c>
      <c r="BC25" s="149" t="s">
        <v>1070</v>
      </c>
      <c r="BD25" s="149" t="s">
        <v>95</v>
      </c>
    </row>
    <row r="26" spans="1:56" s="2" customFormat="1" ht="12" customHeight="1">
      <c r="A26" s="40"/>
      <c r="B26" s="46"/>
      <c r="C26" s="40"/>
      <c r="D26" s="154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927</v>
      </c>
      <c r="BA26" s="149" t="s">
        <v>1</v>
      </c>
      <c r="BB26" s="149" t="s">
        <v>1</v>
      </c>
      <c r="BC26" s="149" t="s">
        <v>593</v>
      </c>
      <c r="BD26" s="149" t="s">
        <v>95</v>
      </c>
    </row>
    <row r="27" spans="1:56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Z27" s="164" t="s">
        <v>185</v>
      </c>
      <c r="BA27" s="164" t="s">
        <v>1</v>
      </c>
      <c r="BB27" s="164" t="s">
        <v>1</v>
      </c>
      <c r="BC27" s="164" t="s">
        <v>1071</v>
      </c>
      <c r="BD27" s="164" t="s">
        <v>95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187</v>
      </c>
      <c r="BA28" s="149" t="s">
        <v>1</v>
      </c>
      <c r="BB28" s="149" t="s">
        <v>1</v>
      </c>
      <c r="BC28" s="149" t="s">
        <v>1072</v>
      </c>
      <c r="BD28" s="149" t="s">
        <v>95</v>
      </c>
    </row>
    <row r="29" spans="1:56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5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9" t="s">
        <v>189</v>
      </c>
      <c r="BA29" s="149" t="s">
        <v>1</v>
      </c>
      <c r="BB29" s="149" t="s">
        <v>1</v>
      </c>
      <c r="BC29" s="149" t="s">
        <v>1073</v>
      </c>
      <c r="BD29" s="149" t="s">
        <v>95</v>
      </c>
    </row>
    <row r="30" spans="1:56" s="2" customFormat="1" ht="25.4" customHeight="1">
      <c r="A30" s="40"/>
      <c r="B30" s="46"/>
      <c r="C30" s="40"/>
      <c r="D30" s="166" t="s">
        <v>45</v>
      </c>
      <c r="E30" s="40"/>
      <c r="F30" s="40"/>
      <c r="G30" s="40"/>
      <c r="H30" s="40"/>
      <c r="I30" s="40"/>
      <c r="J30" s="167">
        <f>ROUND(J127,2)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191</v>
      </c>
      <c r="BA30" s="149" t="s">
        <v>1</v>
      </c>
      <c r="BB30" s="149" t="s">
        <v>1</v>
      </c>
      <c r="BC30" s="149" t="s">
        <v>1074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209</v>
      </c>
      <c r="BA31" s="149" t="s">
        <v>1</v>
      </c>
      <c r="BB31" s="149" t="s">
        <v>1</v>
      </c>
      <c r="BC31" s="149" t="s">
        <v>1075</v>
      </c>
      <c r="BD31" s="149" t="s">
        <v>95</v>
      </c>
    </row>
    <row r="32" spans="1:56" s="2" customFormat="1" ht="14.4" customHeight="1">
      <c r="A32" s="40"/>
      <c r="B32" s="46"/>
      <c r="C32" s="40"/>
      <c r="D32" s="40"/>
      <c r="E32" s="40"/>
      <c r="F32" s="168" t="s">
        <v>47</v>
      </c>
      <c r="G32" s="40"/>
      <c r="H32" s="40"/>
      <c r="I32" s="168" t="s">
        <v>46</v>
      </c>
      <c r="J32" s="16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207</v>
      </c>
      <c r="BA32" s="149" t="s">
        <v>1</v>
      </c>
      <c r="BB32" s="149" t="s">
        <v>1</v>
      </c>
      <c r="BC32" s="149" t="s">
        <v>92</v>
      </c>
      <c r="BD32" s="149" t="s">
        <v>95</v>
      </c>
    </row>
    <row r="33" spans="1:56" s="2" customFormat="1" ht="14.4" customHeight="1">
      <c r="A33" s="40"/>
      <c r="B33" s="46"/>
      <c r="C33" s="40"/>
      <c r="D33" s="169" t="s">
        <v>49</v>
      </c>
      <c r="E33" s="154" t="s">
        <v>50</v>
      </c>
      <c r="F33" s="170">
        <f>ROUND((SUM(BE127:BE366)),2)</f>
        <v>0</v>
      </c>
      <c r="G33" s="40"/>
      <c r="H33" s="40"/>
      <c r="I33" s="171">
        <v>0.21</v>
      </c>
      <c r="J33" s="170">
        <f>ROUND(((SUM(BE127:BE366))*I33),2)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208</v>
      </c>
      <c r="BA33" s="149" t="s">
        <v>1</v>
      </c>
      <c r="BB33" s="149" t="s">
        <v>1</v>
      </c>
      <c r="BC33" s="149" t="s">
        <v>278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154" t="s">
        <v>51</v>
      </c>
      <c r="F34" s="170">
        <f>ROUND((SUM(BF127:BF366)),2)</f>
        <v>0</v>
      </c>
      <c r="G34" s="40"/>
      <c r="H34" s="40"/>
      <c r="I34" s="171">
        <v>0.15</v>
      </c>
      <c r="J34" s="170">
        <f>ROUND(((SUM(BF127:BF366))*I34),2)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204</v>
      </c>
      <c r="BA34" s="149" t="s">
        <v>1</v>
      </c>
      <c r="BB34" s="149" t="s">
        <v>1</v>
      </c>
      <c r="BC34" s="149" t="s">
        <v>92</v>
      </c>
      <c r="BD34" s="149" t="s">
        <v>95</v>
      </c>
    </row>
    <row r="35" spans="1:56" s="2" customFormat="1" ht="14.4" customHeight="1" hidden="1">
      <c r="A35" s="40"/>
      <c r="B35" s="46"/>
      <c r="C35" s="40"/>
      <c r="D35" s="40"/>
      <c r="E35" s="154" t="s">
        <v>52</v>
      </c>
      <c r="F35" s="170">
        <f>ROUND((SUM(BG127:BG366)),2)</f>
        <v>0</v>
      </c>
      <c r="G35" s="40"/>
      <c r="H35" s="40"/>
      <c r="I35" s="171">
        <v>0.21</v>
      </c>
      <c r="J35" s="17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139</v>
      </c>
      <c r="BA35" s="149" t="s">
        <v>1</v>
      </c>
      <c r="BB35" s="149" t="s">
        <v>1</v>
      </c>
      <c r="BC35" s="149" t="s">
        <v>1076</v>
      </c>
      <c r="BD35" s="149" t="s">
        <v>95</v>
      </c>
    </row>
    <row r="36" spans="1:56" s="2" customFormat="1" ht="14.4" customHeight="1" hidden="1">
      <c r="A36" s="40"/>
      <c r="B36" s="46"/>
      <c r="C36" s="40"/>
      <c r="D36" s="40"/>
      <c r="E36" s="154" t="s">
        <v>53</v>
      </c>
      <c r="F36" s="170">
        <f>ROUND((SUM(BH127:BH366)),2)</f>
        <v>0</v>
      </c>
      <c r="G36" s="40"/>
      <c r="H36" s="40"/>
      <c r="I36" s="171">
        <v>0.15</v>
      </c>
      <c r="J36" s="17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142</v>
      </c>
      <c r="BA36" s="149" t="s">
        <v>1</v>
      </c>
      <c r="BB36" s="149" t="s">
        <v>1</v>
      </c>
      <c r="BC36" s="149" t="s">
        <v>1076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54</v>
      </c>
      <c r="F37" s="170">
        <f>ROUND((SUM(BI127:BI366)),2)</f>
        <v>0</v>
      </c>
      <c r="G37" s="40"/>
      <c r="H37" s="40"/>
      <c r="I37" s="171">
        <v>0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131</v>
      </c>
      <c r="BA37" s="149" t="s">
        <v>1</v>
      </c>
      <c r="BB37" s="149" t="s">
        <v>1</v>
      </c>
      <c r="BC37" s="149" t="s">
        <v>451</v>
      </c>
      <c r="BD37" s="149" t="s">
        <v>95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903</v>
      </c>
      <c r="BA38" s="149" t="s">
        <v>1</v>
      </c>
      <c r="BB38" s="149" t="s">
        <v>1</v>
      </c>
      <c r="BC38" s="149" t="s">
        <v>95</v>
      </c>
      <c r="BD38" s="149" t="s">
        <v>95</v>
      </c>
    </row>
    <row r="39" spans="1:56" s="2" customFormat="1" ht="25.4" customHeight="1">
      <c r="A39" s="40"/>
      <c r="B39" s="46"/>
      <c r="C39" s="172"/>
      <c r="D39" s="173" t="s">
        <v>55</v>
      </c>
      <c r="E39" s="174"/>
      <c r="F39" s="174"/>
      <c r="G39" s="175" t="s">
        <v>56</v>
      </c>
      <c r="H39" s="176" t="s">
        <v>57</v>
      </c>
      <c r="I39" s="174"/>
      <c r="J39" s="177">
        <f>SUM(J30:J37)</f>
        <v>0</v>
      </c>
      <c r="K39" s="17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9" t="s">
        <v>134</v>
      </c>
      <c r="BA39" s="149" t="s">
        <v>1</v>
      </c>
      <c r="BB39" s="149" t="s">
        <v>1</v>
      </c>
      <c r="BC39" s="149" t="s">
        <v>470</v>
      </c>
      <c r="BD39" s="149" t="s">
        <v>95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9" t="s">
        <v>933</v>
      </c>
      <c r="BA40" s="149" t="s">
        <v>1</v>
      </c>
      <c r="BB40" s="149" t="s">
        <v>1</v>
      </c>
      <c r="BC40" s="149" t="s">
        <v>157</v>
      </c>
      <c r="BD40" s="149" t="s">
        <v>95</v>
      </c>
    </row>
    <row r="41" spans="2:56" s="1" customFormat="1" ht="14.4" customHeight="1">
      <c r="B41" s="21"/>
      <c r="L41" s="21"/>
      <c r="AZ41" s="149" t="s">
        <v>150</v>
      </c>
      <c r="BA41" s="149" t="s">
        <v>1</v>
      </c>
      <c r="BB41" s="149" t="s">
        <v>1</v>
      </c>
      <c r="BC41" s="149" t="s">
        <v>1077</v>
      </c>
      <c r="BD41" s="149" t="s">
        <v>95</v>
      </c>
    </row>
    <row r="42" spans="2:56" s="1" customFormat="1" ht="14.4" customHeight="1">
      <c r="B42" s="21"/>
      <c r="L42" s="21"/>
      <c r="AZ42" s="149" t="s">
        <v>935</v>
      </c>
      <c r="BA42" s="149" t="s">
        <v>1</v>
      </c>
      <c r="BB42" s="149" t="s">
        <v>1</v>
      </c>
      <c r="BC42" s="149" t="s">
        <v>902</v>
      </c>
      <c r="BD42" s="149" t="s">
        <v>95</v>
      </c>
    </row>
    <row r="43" spans="2:56" s="1" customFormat="1" ht="14.4" customHeight="1">
      <c r="B43" s="21"/>
      <c r="L43" s="21"/>
      <c r="AZ43" s="149" t="s">
        <v>152</v>
      </c>
      <c r="BA43" s="149" t="s">
        <v>1</v>
      </c>
      <c r="BB43" s="149" t="s">
        <v>1</v>
      </c>
      <c r="BC43" s="149" t="s">
        <v>1077</v>
      </c>
      <c r="BD43" s="149" t="s">
        <v>95</v>
      </c>
    </row>
    <row r="44" spans="2:56" s="1" customFormat="1" ht="14.4" customHeight="1">
      <c r="B44" s="21"/>
      <c r="L44" s="21"/>
      <c r="AZ44" s="149" t="s">
        <v>154</v>
      </c>
      <c r="BA44" s="149" t="s">
        <v>1</v>
      </c>
      <c r="BB44" s="149" t="s">
        <v>1</v>
      </c>
      <c r="BC44" s="149" t="s">
        <v>1078</v>
      </c>
      <c r="BD44" s="149" t="s">
        <v>95</v>
      </c>
    </row>
    <row r="45" spans="2:56" s="1" customFormat="1" ht="14.4" customHeight="1">
      <c r="B45" s="21"/>
      <c r="L45" s="21"/>
      <c r="AZ45" s="149" t="s">
        <v>156</v>
      </c>
      <c r="BA45" s="149" t="s">
        <v>1</v>
      </c>
      <c r="BB45" s="149" t="s">
        <v>1</v>
      </c>
      <c r="BC45" s="149" t="s">
        <v>1079</v>
      </c>
      <c r="BD45" s="149" t="s">
        <v>95</v>
      </c>
    </row>
    <row r="46" spans="2:56" s="1" customFormat="1" ht="14.4" customHeight="1">
      <c r="B46" s="21"/>
      <c r="L46" s="21"/>
      <c r="AZ46" s="149" t="s">
        <v>202</v>
      </c>
      <c r="BA46" s="149" t="s">
        <v>1</v>
      </c>
      <c r="BB46" s="149" t="s">
        <v>1</v>
      </c>
      <c r="BC46" s="149" t="s">
        <v>1080</v>
      </c>
      <c r="BD46" s="149" t="s">
        <v>95</v>
      </c>
    </row>
    <row r="47" spans="2:56" s="1" customFormat="1" ht="14.4" customHeight="1">
      <c r="B47" s="21"/>
      <c r="L47" s="21"/>
      <c r="AZ47" s="149" t="s">
        <v>1081</v>
      </c>
      <c r="BA47" s="149" t="s">
        <v>1</v>
      </c>
      <c r="BB47" s="149" t="s">
        <v>1</v>
      </c>
      <c r="BC47" s="149" t="s">
        <v>1076</v>
      </c>
      <c r="BD47" s="149" t="s">
        <v>95</v>
      </c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79" t="s">
        <v>58</v>
      </c>
      <c r="E49" s="180"/>
      <c r="F49" s="180"/>
      <c r="G49" s="179" t="s">
        <v>59</v>
      </c>
      <c r="H49" s="180"/>
      <c r="I49" s="180"/>
      <c r="J49" s="180"/>
      <c r="K49" s="18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1" t="s">
        <v>60</v>
      </c>
      <c r="E60" s="182"/>
      <c r="F60" s="183" t="s">
        <v>61</v>
      </c>
      <c r="G60" s="181" t="s">
        <v>60</v>
      </c>
      <c r="H60" s="182"/>
      <c r="I60" s="182"/>
      <c r="J60" s="184" t="s">
        <v>61</v>
      </c>
      <c r="K60" s="18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9" t="s">
        <v>62</v>
      </c>
      <c r="E64" s="185"/>
      <c r="F64" s="185"/>
      <c r="G64" s="179" t="s">
        <v>63</v>
      </c>
      <c r="H64" s="185"/>
      <c r="I64" s="185"/>
      <c r="J64" s="185"/>
      <c r="K64" s="18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1" t="s">
        <v>60</v>
      </c>
      <c r="E75" s="182"/>
      <c r="F75" s="183" t="s">
        <v>61</v>
      </c>
      <c r="G75" s="181" t="s">
        <v>60</v>
      </c>
      <c r="H75" s="182"/>
      <c r="I75" s="182"/>
      <c r="J75" s="184" t="s">
        <v>61</v>
      </c>
      <c r="K75" s="18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8"/>
      <c r="C80" s="189"/>
      <c r="D80" s="189"/>
      <c r="E80" s="189"/>
      <c r="F80" s="189"/>
      <c r="G80" s="189"/>
      <c r="H80" s="189"/>
      <c r="I80" s="189"/>
      <c r="J80" s="189"/>
      <c r="K80" s="18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25" customHeight="1">
      <c r="A84" s="40"/>
      <c r="B84" s="41"/>
      <c r="C84" s="42"/>
      <c r="D84" s="42"/>
      <c r="E84" s="190" t="str">
        <f>E7</f>
        <v>Benátky nad Jizerou Komenského, V Koreji,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2340-2 - IO 01.2 - Výměna uzávěrů ul. V Koreji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Benátky nad Jizerou</v>
      </c>
      <c r="G88" s="42"/>
      <c r="H88" s="42"/>
      <c r="I88" s="33" t="s">
        <v>24</v>
      </c>
      <c r="J88" s="81" t="str">
        <f>IF(J12="","",J12)</f>
        <v>27. 11. 2023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91" t="s">
        <v>212</v>
      </c>
      <c r="D93" s="192"/>
      <c r="E93" s="192"/>
      <c r="F93" s="192"/>
      <c r="G93" s="192"/>
      <c r="H93" s="192"/>
      <c r="I93" s="192"/>
      <c r="J93" s="193" t="s">
        <v>213</v>
      </c>
      <c r="K93" s="19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94" t="s">
        <v>214</v>
      </c>
      <c r="D95" s="42"/>
      <c r="E95" s="42"/>
      <c r="F95" s="42"/>
      <c r="G95" s="42"/>
      <c r="H95" s="42"/>
      <c r="I95" s="42"/>
      <c r="J95" s="112">
        <f>J127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215</v>
      </c>
    </row>
    <row r="96" spans="1:31" s="9" customFormat="1" ht="24.95" customHeight="1">
      <c r="A96" s="9"/>
      <c r="B96" s="195"/>
      <c r="C96" s="196"/>
      <c r="D96" s="197" t="s">
        <v>216</v>
      </c>
      <c r="E96" s="198"/>
      <c r="F96" s="198"/>
      <c r="G96" s="198"/>
      <c r="H96" s="198"/>
      <c r="I96" s="198"/>
      <c r="J96" s="199">
        <f>J128</f>
        <v>0</v>
      </c>
      <c r="K96" s="196"/>
      <c r="L96" s="20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1"/>
      <c r="C97" s="135"/>
      <c r="D97" s="202" t="s">
        <v>217</v>
      </c>
      <c r="E97" s="203"/>
      <c r="F97" s="203"/>
      <c r="G97" s="203"/>
      <c r="H97" s="203"/>
      <c r="I97" s="203"/>
      <c r="J97" s="204">
        <f>J129</f>
        <v>0</v>
      </c>
      <c r="K97" s="135"/>
      <c r="L97" s="20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1"/>
      <c r="C98" s="135"/>
      <c r="D98" s="202" t="s">
        <v>218</v>
      </c>
      <c r="E98" s="203"/>
      <c r="F98" s="203"/>
      <c r="G98" s="203"/>
      <c r="H98" s="203"/>
      <c r="I98" s="203"/>
      <c r="J98" s="204">
        <f>J214</f>
        <v>0</v>
      </c>
      <c r="K98" s="135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135"/>
      <c r="D99" s="202" t="s">
        <v>219</v>
      </c>
      <c r="E99" s="203"/>
      <c r="F99" s="203"/>
      <c r="G99" s="203"/>
      <c r="H99" s="203"/>
      <c r="I99" s="203"/>
      <c r="J99" s="204">
        <f>J224</f>
        <v>0</v>
      </c>
      <c r="K99" s="135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135"/>
      <c r="D100" s="202" t="s">
        <v>220</v>
      </c>
      <c r="E100" s="203"/>
      <c r="F100" s="203"/>
      <c r="G100" s="203"/>
      <c r="H100" s="203"/>
      <c r="I100" s="203"/>
      <c r="J100" s="204">
        <f>J241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221</v>
      </c>
      <c r="E101" s="203"/>
      <c r="F101" s="203"/>
      <c r="G101" s="203"/>
      <c r="H101" s="203"/>
      <c r="I101" s="203"/>
      <c r="J101" s="204">
        <f>J315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223</v>
      </c>
      <c r="E102" s="203"/>
      <c r="F102" s="203"/>
      <c r="G102" s="203"/>
      <c r="H102" s="203"/>
      <c r="I102" s="203"/>
      <c r="J102" s="204">
        <f>J326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224</v>
      </c>
      <c r="E103" s="203"/>
      <c r="F103" s="203"/>
      <c r="G103" s="203"/>
      <c r="H103" s="203"/>
      <c r="I103" s="203"/>
      <c r="J103" s="204">
        <f>J352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5"/>
      <c r="C104" s="196"/>
      <c r="D104" s="197" t="s">
        <v>225</v>
      </c>
      <c r="E104" s="198"/>
      <c r="F104" s="198"/>
      <c r="G104" s="198"/>
      <c r="H104" s="198"/>
      <c r="I104" s="198"/>
      <c r="J104" s="199">
        <f>J357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1"/>
      <c r="C105" s="135"/>
      <c r="D105" s="202" t="s">
        <v>226</v>
      </c>
      <c r="E105" s="203"/>
      <c r="F105" s="203"/>
      <c r="G105" s="203"/>
      <c r="H105" s="203"/>
      <c r="I105" s="203"/>
      <c r="J105" s="204">
        <f>J358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227</v>
      </c>
      <c r="E106" s="203"/>
      <c r="F106" s="203"/>
      <c r="G106" s="203"/>
      <c r="H106" s="203"/>
      <c r="I106" s="203"/>
      <c r="J106" s="204">
        <f>J363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135"/>
      <c r="D107" s="202" t="s">
        <v>228</v>
      </c>
      <c r="E107" s="203"/>
      <c r="F107" s="203"/>
      <c r="G107" s="203"/>
      <c r="H107" s="203"/>
      <c r="I107" s="203"/>
      <c r="J107" s="204">
        <f>J365</f>
        <v>0</v>
      </c>
      <c r="K107" s="135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3" spans="1:31" s="2" customFormat="1" ht="6.95" customHeight="1">
      <c r="A113" s="40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4.95" customHeight="1">
      <c r="A114" s="40"/>
      <c r="B114" s="41"/>
      <c r="C114" s="24" t="s">
        <v>229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16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6.25" customHeight="1">
      <c r="A117" s="40"/>
      <c r="B117" s="41"/>
      <c r="C117" s="42"/>
      <c r="D117" s="42"/>
      <c r="E117" s="190" t="str">
        <f>E7</f>
        <v>Benátky nad Jizerou Komenského, V Koreji, obnova vodovodu a kanalizace</v>
      </c>
      <c r="F117" s="33"/>
      <c r="G117" s="33"/>
      <c r="H117" s="33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3" t="s">
        <v>141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78" t="str">
        <f>E9</f>
        <v>2340-2 - IO 01.2 - Výměna uzávěrů ul. V Koreji</v>
      </c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22</v>
      </c>
      <c r="D121" s="42"/>
      <c r="E121" s="42"/>
      <c r="F121" s="28" t="str">
        <f>F12</f>
        <v>Benátky nad Jizerou</v>
      </c>
      <c r="G121" s="42"/>
      <c r="H121" s="42"/>
      <c r="I121" s="33" t="s">
        <v>24</v>
      </c>
      <c r="J121" s="81" t="str">
        <f>IF(J12="","",J12)</f>
        <v>27. 11. 2023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3" t="s">
        <v>30</v>
      </c>
      <c r="D123" s="42"/>
      <c r="E123" s="42"/>
      <c r="F123" s="28" t="str">
        <f>E15</f>
        <v>Vodovody a kanalizace Mladá Boleslav, a.s.</v>
      </c>
      <c r="G123" s="42"/>
      <c r="H123" s="42"/>
      <c r="I123" s="33" t="s">
        <v>38</v>
      </c>
      <c r="J123" s="38" t="str">
        <f>E21</f>
        <v>Ing. Petr Čepický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36</v>
      </c>
      <c r="D124" s="42"/>
      <c r="E124" s="42"/>
      <c r="F124" s="28" t="str">
        <f>IF(E18="","",E18)</f>
        <v>Vyplň údaj</v>
      </c>
      <c r="G124" s="42"/>
      <c r="H124" s="42"/>
      <c r="I124" s="33" t="s">
        <v>43</v>
      </c>
      <c r="J124" s="38" t="str">
        <f>E24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0.3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11" customFormat="1" ht="29.25" customHeight="1">
      <c r="A126" s="206"/>
      <c r="B126" s="207"/>
      <c r="C126" s="208" t="s">
        <v>230</v>
      </c>
      <c r="D126" s="209" t="s">
        <v>70</v>
      </c>
      <c r="E126" s="209" t="s">
        <v>66</v>
      </c>
      <c r="F126" s="209" t="s">
        <v>67</v>
      </c>
      <c r="G126" s="209" t="s">
        <v>231</v>
      </c>
      <c r="H126" s="209" t="s">
        <v>232</v>
      </c>
      <c r="I126" s="209" t="s">
        <v>233</v>
      </c>
      <c r="J126" s="210" t="s">
        <v>213</v>
      </c>
      <c r="K126" s="211" t="s">
        <v>234</v>
      </c>
      <c r="L126" s="212"/>
      <c r="M126" s="102" t="s">
        <v>1</v>
      </c>
      <c r="N126" s="103" t="s">
        <v>49</v>
      </c>
      <c r="O126" s="103" t="s">
        <v>235</v>
      </c>
      <c r="P126" s="103" t="s">
        <v>236</v>
      </c>
      <c r="Q126" s="103" t="s">
        <v>237</v>
      </c>
      <c r="R126" s="103" t="s">
        <v>238</v>
      </c>
      <c r="S126" s="103" t="s">
        <v>239</v>
      </c>
      <c r="T126" s="104" t="s">
        <v>240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</row>
    <row r="127" spans="1:63" s="2" customFormat="1" ht="22.8" customHeight="1">
      <c r="A127" s="40"/>
      <c r="B127" s="41"/>
      <c r="C127" s="109" t="s">
        <v>241</v>
      </c>
      <c r="D127" s="42"/>
      <c r="E127" s="42"/>
      <c r="F127" s="42"/>
      <c r="G127" s="42"/>
      <c r="H127" s="42"/>
      <c r="I127" s="42"/>
      <c r="J127" s="213">
        <f>BK127</f>
        <v>0</v>
      </c>
      <c r="K127" s="42"/>
      <c r="L127" s="46"/>
      <c r="M127" s="105"/>
      <c r="N127" s="214"/>
      <c r="O127" s="106"/>
      <c r="P127" s="215">
        <f>P128+P357</f>
        <v>0</v>
      </c>
      <c r="Q127" s="106"/>
      <c r="R127" s="215">
        <f>R128+R357</f>
        <v>129.62320524</v>
      </c>
      <c r="S127" s="106"/>
      <c r="T127" s="216">
        <f>T128+T357</f>
        <v>52.83481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84</v>
      </c>
      <c r="AU127" s="18" t="s">
        <v>215</v>
      </c>
      <c r="BK127" s="217">
        <f>BK128+BK357</f>
        <v>0</v>
      </c>
    </row>
    <row r="128" spans="1:63" s="12" customFormat="1" ht="25.9" customHeight="1">
      <c r="A128" s="12"/>
      <c r="B128" s="218"/>
      <c r="C128" s="219"/>
      <c r="D128" s="220" t="s">
        <v>84</v>
      </c>
      <c r="E128" s="221" t="s">
        <v>242</v>
      </c>
      <c r="F128" s="221" t="s">
        <v>243</v>
      </c>
      <c r="G128" s="219"/>
      <c r="H128" s="219"/>
      <c r="I128" s="222"/>
      <c r="J128" s="223">
        <f>BK128</f>
        <v>0</v>
      </c>
      <c r="K128" s="219"/>
      <c r="L128" s="224"/>
      <c r="M128" s="225"/>
      <c r="N128" s="226"/>
      <c r="O128" s="226"/>
      <c r="P128" s="227">
        <f>P129+P214+P224+P241+P315+P326+P352</f>
        <v>0</v>
      </c>
      <c r="Q128" s="226"/>
      <c r="R128" s="227">
        <f>R129+R214+R224+R241+R315+R326+R352</f>
        <v>129.62320524</v>
      </c>
      <c r="S128" s="226"/>
      <c r="T128" s="228">
        <f>T129+T214+T224+T241+T315+T326+T352</f>
        <v>52.83481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92</v>
      </c>
      <c r="AT128" s="230" t="s">
        <v>84</v>
      </c>
      <c r="AU128" s="230" t="s">
        <v>85</v>
      </c>
      <c r="AY128" s="229" t="s">
        <v>244</v>
      </c>
      <c r="BK128" s="231">
        <f>BK129+BK214+BK224+BK241+BK315+BK326+BK352</f>
        <v>0</v>
      </c>
    </row>
    <row r="129" spans="1:63" s="12" customFormat="1" ht="22.8" customHeight="1">
      <c r="A129" s="12"/>
      <c r="B129" s="218"/>
      <c r="C129" s="219"/>
      <c r="D129" s="220" t="s">
        <v>84</v>
      </c>
      <c r="E129" s="232" t="s">
        <v>92</v>
      </c>
      <c r="F129" s="232" t="s">
        <v>245</v>
      </c>
      <c r="G129" s="219"/>
      <c r="H129" s="219"/>
      <c r="I129" s="222"/>
      <c r="J129" s="233">
        <f>BK129</f>
        <v>0</v>
      </c>
      <c r="K129" s="219"/>
      <c r="L129" s="224"/>
      <c r="M129" s="225"/>
      <c r="N129" s="226"/>
      <c r="O129" s="226"/>
      <c r="P129" s="227">
        <f>SUM(P130:P213)</f>
        <v>0</v>
      </c>
      <c r="Q129" s="226"/>
      <c r="R129" s="227">
        <f>SUM(R130:R213)</f>
        <v>108.3142312</v>
      </c>
      <c r="S129" s="226"/>
      <c r="T129" s="228">
        <f>SUM(T130:T213)</f>
        <v>52.285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92</v>
      </c>
      <c r="AT129" s="230" t="s">
        <v>84</v>
      </c>
      <c r="AU129" s="230" t="s">
        <v>92</v>
      </c>
      <c r="AY129" s="229" t="s">
        <v>244</v>
      </c>
      <c r="BK129" s="231">
        <f>SUM(BK130:BK213)</f>
        <v>0</v>
      </c>
    </row>
    <row r="130" spans="1:65" s="2" customFormat="1" ht="24.15" customHeight="1">
      <c r="A130" s="40"/>
      <c r="B130" s="41"/>
      <c r="C130" s="234" t="s">
        <v>92</v>
      </c>
      <c r="D130" s="234" t="s">
        <v>246</v>
      </c>
      <c r="E130" s="235" t="s">
        <v>937</v>
      </c>
      <c r="F130" s="236" t="s">
        <v>938</v>
      </c>
      <c r="G130" s="237" t="s">
        <v>249</v>
      </c>
      <c r="H130" s="238">
        <v>3.6</v>
      </c>
      <c r="I130" s="239"/>
      <c r="J130" s="240">
        <f>ROUND(I130*H130,2)</f>
        <v>0</v>
      </c>
      <c r="K130" s="241"/>
      <c r="L130" s="46"/>
      <c r="M130" s="242" t="s">
        <v>1</v>
      </c>
      <c r="N130" s="243" t="s">
        <v>50</v>
      </c>
      <c r="O130" s="93"/>
      <c r="P130" s="244">
        <f>O130*H130</f>
        <v>0</v>
      </c>
      <c r="Q130" s="244">
        <v>0</v>
      </c>
      <c r="R130" s="244">
        <f>Q130*H130</f>
        <v>0</v>
      </c>
      <c r="S130" s="244">
        <v>0.255</v>
      </c>
      <c r="T130" s="245">
        <f>S130*H130</f>
        <v>0.918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6" t="s">
        <v>161</v>
      </c>
      <c r="AT130" s="246" t="s">
        <v>246</v>
      </c>
      <c r="AU130" s="246" t="s">
        <v>95</v>
      </c>
      <c r="AY130" s="18" t="s">
        <v>244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8" t="s">
        <v>92</v>
      </c>
      <c r="BK130" s="247">
        <f>ROUND(I130*H130,2)</f>
        <v>0</v>
      </c>
      <c r="BL130" s="18" t="s">
        <v>161</v>
      </c>
      <c r="BM130" s="246" t="s">
        <v>1082</v>
      </c>
    </row>
    <row r="131" spans="1:51" s="13" customFormat="1" ht="12">
      <c r="A131" s="13"/>
      <c r="B131" s="248"/>
      <c r="C131" s="249"/>
      <c r="D131" s="250" t="s">
        <v>251</v>
      </c>
      <c r="E131" s="251" t="s">
        <v>1044</v>
      </c>
      <c r="F131" s="252" t="s">
        <v>1083</v>
      </c>
      <c r="G131" s="249"/>
      <c r="H131" s="253">
        <v>1.9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251</v>
      </c>
      <c r="AU131" s="259" t="s">
        <v>95</v>
      </c>
      <c r="AV131" s="13" t="s">
        <v>95</v>
      </c>
      <c r="AW131" s="13" t="s">
        <v>42</v>
      </c>
      <c r="AX131" s="13" t="s">
        <v>85</v>
      </c>
      <c r="AY131" s="259" t="s">
        <v>244</v>
      </c>
    </row>
    <row r="132" spans="1:51" s="14" customFormat="1" ht="12">
      <c r="A132" s="14"/>
      <c r="B132" s="260"/>
      <c r="C132" s="261"/>
      <c r="D132" s="250" t="s">
        <v>251</v>
      </c>
      <c r="E132" s="262" t="s">
        <v>1</v>
      </c>
      <c r="F132" s="263" t="s">
        <v>253</v>
      </c>
      <c r="G132" s="261"/>
      <c r="H132" s="264">
        <v>1.9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251</v>
      </c>
      <c r="AU132" s="270" t="s">
        <v>95</v>
      </c>
      <c r="AV132" s="14" t="s">
        <v>118</v>
      </c>
      <c r="AW132" s="14" t="s">
        <v>42</v>
      </c>
      <c r="AX132" s="14" t="s">
        <v>85</v>
      </c>
      <c r="AY132" s="270" t="s">
        <v>244</v>
      </c>
    </row>
    <row r="133" spans="1:51" s="13" customFormat="1" ht="12">
      <c r="A133" s="13"/>
      <c r="B133" s="248"/>
      <c r="C133" s="249"/>
      <c r="D133" s="250" t="s">
        <v>251</v>
      </c>
      <c r="E133" s="251" t="s">
        <v>139</v>
      </c>
      <c r="F133" s="252" t="s">
        <v>1084</v>
      </c>
      <c r="G133" s="249"/>
      <c r="H133" s="253">
        <v>5.8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251</v>
      </c>
      <c r="AU133" s="259" t="s">
        <v>95</v>
      </c>
      <c r="AV133" s="13" t="s">
        <v>95</v>
      </c>
      <c r="AW133" s="13" t="s">
        <v>42</v>
      </c>
      <c r="AX133" s="13" t="s">
        <v>85</v>
      </c>
      <c r="AY133" s="259" t="s">
        <v>244</v>
      </c>
    </row>
    <row r="134" spans="1:51" s="14" customFormat="1" ht="12">
      <c r="A134" s="14"/>
      <c r="B134" s="260"/>
      <c r="C134" s="261"/>
      <c r="D134" s="250" t="s">
        <v>251</v>
      </c>
      <c r="E134" s="262" t="s">
        <v>142</v>
      </c>
      <c r="F134" s="263" t="s">
        <v>253</v>
      </c>
      <c r="G134" s="261"/>
      <c r="H134" s="264">
        <v>5.8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0" t="s">
        <v>251</v>
      </c>
      <c r="AU134" s="270" t="s">
        <v>95</v>
      </c>
      <c r="AV134" s="14" t="s">
        <v>118</v>
      </c>
      <c r="AW134" s="14" t="s">
        <v>42</v>
      </c>
      <c r="AX134" s="14" t="s">
        <v>85</v>
      </c>
      <c r="AY134" s="270" t="s">
        <v>244</v>
      </c>
    </row>
    <row r="135" spans="1:51" s="13" customFormat="1" ht="12">
      <c r="A135" s="13"/>
      <c r="B135" s="248"/>
      <c r="C135" s="249"/>
      <c r="D135" s="250" t="s">
        <v>251</v>
      </c>
      <c r="E135" s="251" t="s">
        <v>1062</v>
      </c>
      <c r="F135" s="252" t="s">
        <v>1085</v>
      </c>
      <c r="G135" s="249"/>
      <c r="H135" s="253">
        <v>2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251</v>
      </c>
      <c r="AU135" s="259" t="s">
        <v>95</v>
      </c>
      <c r="AV135" s="13" t="s">
        <v>95</v>
      </c>
      <c r="AW135" s="13" t="s">
        <v>42</v>
      </c>
      <c r="AX135" s="13" t="s">
        <v>85</v>
      </c>
      <c r="AY135" s="259" t="s">
        <v>244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131</v>
      </c>
      <c r="F136" s="252" t="s">
        <v>1086</v>
      </c>
      <c r="G136" s="249"/>
      <c r="H136" s="253">
        <v>34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85</v>
      </c>
      <c r="AY136" s="259" t="s">
        <v>244</v>
      </c>
    </row>
    <row r="137" spans="1:51" s="13" customFormat="1" ht="12">
      <c r="A137" s="13"/>
      <c r="B137" s="248"/>
      <c r="C137" s="249"/>
      <c r="D137" s="250" t="s">
        <v>251</v>
      </c>
      <c r="E137" s="251" t="s">
        <v>903</v>
      </c>
      <c r="F137" s="252" t="s">
        <v>1087</v>
      </c>
      <c r="G137" s="249"/>
      <c r="H137" s="253">
        <v>2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251</v>
      </c>
      <c r="AU137" s="259" t="s">
        <v>95</v>
      </c>
      <c r="AV137" s="13" t="s">
        <v>95</v>
      </c>
      <c r="AW137" s="13" t="s">
        <v>42</v>
      </c>
      <c r="AX137" s="13" t="s">
        <v>85</v>
      </c>
      <c r="AY137" s="259" t="s">
        <v>244</v>
      </c>
    </row>
    <row r="138" spans="1:51" s="14" customFormat="1" ht="12">
      <c r="A138" s="14"/>
      <c r="B138" s="260"/>
      <c r="C138" s="261"/>
      <c r="D138" s="250" t="s">
        <v>251</v>
      </c>
      <c r="E138" s="262" t="s">
        <v>134</v>
      </c>
      <c r="F138" s="263" t="s">
        <v>253</v>
      </c>
      <c r="G138" s="261"/>
      <c r="H138" s="264">
        <v>38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251</v>
      </c>
      <c r="AU138" s="270" t="s">
        <v>95</v>
      </c>
      <c r="AV138" s="14" t="s">
        <v>118</v>
      </c>
      <c r="AW138" s="14" t="s">
        <v>42</v>
      </c>
      <c r="AX138" s="14" t="s">
        <v>85</v>
      </c>
      <c r="AY138" s="270" t="s">
        <v>244</v>
      </c>
    </row>
    <row r="139" spans="1:51" s="13" customFormat="1" ht="12">
      <c r="A139" s="13"/>
      <c r="B139" s="248"/>
      <c r="C139" s="249"/>
      <c r="D139" s="250" t="s">
        <v>251</v>
      </c>
      <c r="E139" s="251" t="s">
        <v>260</v>
      </c>
      <c r="F139" s="252" t="s">
        <v>1088</v>
      </c>
      <c r="G139" s="249"/>
      <c r="H139" s="253">
        <v>8.816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251</v>
      </c>
      <c r="AU139" s="259" t="s">
        <v>95</v>
      </c>
      <c r="AV139" s="13" t="s">
        <v>95</v>
      </c>
      <c r="AW139" s="13" t="s">
        <v>42</v>
      </c>
      <c r="AX139" s="13" t="s">
        <v>85</v>
      </c>
      <c r="AY139" s="259" t="s">
        <v>244</v>
      </c>
    </row>
    <row r="140" spans="1:51" s="14" customFormat="1" ht="12">
      <c r="A140" s="14"/>
      <c r="B140" s="260"/>
      <c r="C140" s="261"/>
      <c r="D140" s="250" t="s">
        <v>251</v>
      </c>
      <c r="E140" s="262" t="s">
        <v>145</v>
      </c>
      <c r="F140" s="263" t="s">
        <v>253</v>
      </c>
      <c r="G140" s="261"/>
      <c r="H140" s="264">
        <v>8.816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251</v>
      </c>
      <c r="AU140" s="270" t="s">
        <v>95</v>
      </c>
      <c r="AV140" s="14" t="s">
        <v>118</v>
      </c>
      <c r="AW140" s="14" t="s">
        <v>42</v>
      </c>
      <c r="AX140" s="14" t="s">
        <v>85</v>
      </c>
      <c r="AY140" s="27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262</v>
      </c>
      <c r="F141" s="252" t="s">
        <v>1089</v>
      </c>
      <c r="G141" s="249"/>
      <c r="H141" s="253">
        <v>51.68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85</v>
      </c>
      <c r="AY141" s="259" t="s">
        <v>244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1063</v>
      </c>
      <c r="F142" s="252" t="s">
        <v>1090</v>
      </c>
      <c r="G142" s="249"/>
      <c r="H142" s="253">
        <v>3.04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85</v>
      </c>
      <c r="AY142" s="259" t="s">
        <v>244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912</v>
      </c>
      <c r="F143" s="252" t="s">
        <v>1091</v>
      </c>
      <c r="G143" s="249"/>
      <c r="H143" s="253">
        <v>3.04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85</v>
      </c>
      <c r="AY143" s="259" t="s">
        <v>244</v>
      </c>
    </row>
    <row r="144" spans="1:51" s="14" customFormat="1" ht="12">
      <c r="A144" s="14"/>
      <c r="B144" s="260"/>
      <c r="C144" s="261"/>
      <c r="D144" s="250" t="s">
        <v>251</v>
      </c>
      <c r="E144" s="262" t="s">
        <v>147</v>
      </c>
      <c r="F144" s="263" t="s">
        <v>253</v>
      </c>
      <c r="G144" s="261"/>
      <c r="H144" s="264">
        <v>57.76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251</v>
      </c>
      <c r="AU144" s="270" t="s">
        <v>95</v>
      </c>
      <c r="AV144" s="14" t="s">
        <v>118</v>
      </c>
      <c r="AW144" s="14" t="s">
        <v>42</v>
      </c>
      <c r="AX144" s="14" t="s">
        <v>85</v>
      </c>
      <c r="AY144" s="270" t="s">
        <v>244</v>
      </c>
    </row>
    <row r="145" spans="1:51" s="13" customFormat="1" ht="12">
      <c r="A145" s="13"/>
      <c r="B145" s="248"/>
      <c r="C145" s="249"/>
      <c r="D145" s="250" t="s">
        <v>251</v>
      </c>
      <c r="E145" s="251" t="s">
        <v>933</v>
      </c>
      <c r="F145" s="252" t="s">
        <v>940</v>
      </c>
      <c r="G145" s="249"/>
      <c r="H145" s="253">
        <v>3.6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251</v>
      </c>
      <c r="AU145" s="259" t="s">
        <v>95</v>
      </c>
      <c r="AV145" s="13" t="s">
        <v>95</v>
      </c>
      <c r="AW145" s="13" t="s">
        <v>42</v>
      </c>
      <c r="AX145" s="13" t="s">
        <v>92</v>
      </c>
      <c r="AY145" s="259" t="s">
        <v>244</v>
      </c>
    </row>
    <row r="146" spans="1:65" s="2" customFormat="1" ht="33" customHeight="1">
      <c r="A146" s="40"/>
      <c r="B146" s="41"/>
      <c r="C146" s="234" t="s">
        <v>95</v>
      </c>
      <c r="D146" s="234" t="s">
        <v>246</v>
      </c>
      <c r="E146" s="235" t="s">
        <v>247</v>
      </c>
      <c r="F146" s="236" t="s">
        <v>248</v>
      </c>
      <c r="G146" s="237" t="s">
        <v>249</v>
      </c>
      <c r="H146" s="238">
        <v>31.84</v>
      </c>
      <c r="I146" s="239"/>
      <c r="J146" s="240">
        <f>ROUND(I146*H146,2)</f>
        <v>0</v>
      </c>
      <c r="K146" s="241"/>
      <c r="L146" s="46"/>
      <c r="M146" s="242" t="s">
        <v>1</v>
      </c>
      <c r="N146" s="243" t="s">
        <v>50</v>
      </c>
      <c r="O146" s="93"/>
      <c r="P146" s="244">
        <f>O146*H146</f>
        <v>0</v>
      </c>
      <c r="Q146" s="244">
        <v>0</v>
      </c>
      <c r="R146" s="244">
        <f>Q146*H146</f>
        <v>0</v>
      </c>
      <c r="S146" s="244">
        <v>0.75</v>
      </c>
      <c r="T146" s="245">
        <f>S146*H146</f>
        <v>23.88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6" t="s">
        <v>161</v>
      </c>
      <c r="AT146" s="246" t="s">
        <v>246</v>
      </c>
      <c r="AU146" s="246" t="s">
        <v>95</v>
      </c>
      <c r="AY146" s="18" t="s">
        <v>244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8" t="s">
        <v>92</v>
      </c>
      <c r="BK146" s="247">
        <f>ROUND(I146*H146,2)</f>
        <v>0</v>
      </c>
      <c r="BL146" s="18" t="s">
        <v>161</v>
      </c>
      <c r="BM146" s="246" t="s">
        <v>1092</v>
      </c>
    </row>
    <row r="147" spans="1:51" s="13" customFormat="1" ht="12">
      <c r="A147" s="13"/>
      <c r="B147" s="248"/>
      <c r="C147" s="249"/>
      <c r="D147" s="250" t="s">
        <v>251</v>
      </c>
      <c r="E147" s="251" t="s">
        <v>150</v>
      </c>
      <c r="F147" s="252" t="s">
        <v>1093</v>
      </c>
      <c r="G147" s="249"/>
      <c r="H147" s="253">
        <v>31.84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251</v>
      </c>
      <c r="AU147" s="259" t="s">
        <v>95</v>
      </c>
      <c r="AV147" s="13" t="s">
        <v>95</v>
      </c>
      <c r="AW147" s="13" t="s">
        <v>42</v>
      </c>
      <c r="AX147" s="13" t="s">
        <v>92</v>
      </c>
      <c r="AY147" s="259" t="s">
        <v>244</v>
      </c>
    </row>
    <row r="148" spans="1:65" s="2" customFormat="1" ht="24.15" customHeight="1">
      <c r="A148" s="40"/>
      <c r="B148" s="41"/>
      <c r="C148" s="234" t="s">
        <v>118</v>
      </c>
      <c r="D148" s="234" t="s">
        <v>246</v>
      </c>
      <c r="E148" s="235" t="s">
        <v>955</v>
      </c>
      <c r="F148" s="236" t="s">
        <v>956</v>
      </c>
      <c r="G148" s="237" t="s">
        <v>249</v>
      </c>
      <c r="H148" s="238">
        <v>1.6</v>
      </c>
      <c r="I148" s="239"/>
      <c r="J148" s="240">
        <f>ROUND(I148*H148,2)</f>
        <v>0</v>
      </c>
      <c r="K148" s="241"/>
      <c r="L148" s="46"/>
      <c r="M148" s="242" t="s">
        <v>1</v>
      </c>
      <c r="N148" s="243" t="s">
        <v>50</v>
      </c>
      <c r="O148" s="93"/>
      <c r="P148" s="244">
        <f>O148*H148</f>
        <v>0</v>
      </c>
      <c r="Q148" s="244">
        <v>0</v>
      </c>
      <c r="R148" s="244">
        <f>Q148*H148</f>
        <v>0</v>
      </c>
      <c r="S148" s="244">
        <v>0.29</v>
      </c>
      <c r="T148" s="245">
        <f>S148*H148</f>
        <v>0.46399999999999997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6" t="s">
        <v>161</v>
      </c>
      <c r="AT148" s="246" t="s">
        <v>246</v>
      </c>
      <c r="AU148" s="246" t="s">
        <v>95</v>
      </c>
      <c r="AY148" s="18" t="s">
        <v>244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8" t="s">
        <v>92</v>
      </c>
      <c r="BK148" s="247">
        <f>ROUND(I148*H148,2)</f>
        <v>0</v>
      </c>
      <c r="BL148" s="18" t="s">
        <v>161</v>
      </c>
      <c r="BM148" s="246" t="s">
        <v>1094</v>
      </c>
    </row>
    <row r="149" spans="1:51" s="13" customFormat="1" ht="12">
      <c r="A149" s="13"/>
      <c r="B149" s="248"/>
      <c r="C149" s="249"/>
      <c r="D149" s="250" t="s">
        <v>251</v>
      </c>
      <c r="E149" s="251" t="s">
        <v>935</v>
      </c>
      <c r="F149" s="252" t="s">
        <v>959</v>
      </c>
      <c r="G149" s="249"/>
      <c r="H149" s="253">
        <v>1.6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251</v>
      </c>
      <c r="AU149" s="259" t="s">
        <v>95</v>
      </c>
      <c r="AV149" s="13" t="s">
        <v>95</v>
      </c>
      <c r="AW149" s="13" t="s">
        <v>42</v>
      </c>
      <c r="AX149" s="13" t="s">
        <v>92</v>
      </c>
      <c r="AY149" s="259" t="s">
        <v>244</v>
      </c>
    </row>
    <row r="150" spans="1:65" s="2" customFormat="1" ht="24.15" customHeight="1">
      <c r="A150" s="40"/>
      <c r="B150" s="41"/>
      <c r="C150" s="234" t="s">
        <v>161</v>
      </c>
      <c r="D150" s="234" t="s">
        <v>246</v>
      </c>
      <c r="E150" s="235" t="s">
        <v>960</v>
      </c>
      <c r="F150" s="236" t="s">
        <v>961</v>
      </c>
      <c r="G150" s="237" t="s">
        <v>249</v>
      </c>
      <c r="H150" s="238">
        <v>31.84</v>
      </c>
      <c r="I150" s="239"/>
      <c r="J150" s="240">
        <f>ROUND(I150*H150,2)</f>
        <v>0</v>
      </c>
      <c r="K150" s="241"/>
      <c r="L150" s="46"/>
      <c r="M150" s="242" t="s">
        <v>1</v>
      </c>
      <c r="N150" s="243" t="s">
        <v>50</v>
      </c>
      <c r="O150" s="93"/>
      <c r="P150" s="244">
        <f>O150*H150</f>
        <v>0</v>
      </c>
      <c r="Q150" s="244">
        <v>0</v>
      </c>
      <c r="R150" s="244">
        <f>Q150*H150</f>
        <v>0</v>
      </c>
      <c r="S150" s="244">
        <v>0.45</v>
      </c>
      <c r="T150" s="245">
        <f>S150*H150</f>
        <v>14.328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6" t="s">
        <v>161</v>
      </c>
      <c r="AT150" s="246" t="s">
        <v>246</v>
      </c>
      <c r="AU150" s="246" t="s">
        <v>95</v>
      </c>
      <c r="AY150" s="18" t="s">
        <v>244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8" t="s">
        <v>92</v>
      </c>
      <c r="BK150" s="247">
        <f>ROUND(I150*H150,2)</f>
        <v>0</v>
      </c>
      <c r="BL150" s="18" t="s">
        <v>161</v>
      </c>
      <c r="BM150" s="246" t="s">
        <v>1095</v>
      </c>
    </row>
    <row r="151" spans="1:51" s="13" customFormat="1" ht="12">
      <c r="A151" s="13"/>
      <c r="B151" s="248"/>
      <c r="C151" s="249"/>
      <c r="D151" s="250" t="s">
        <v>251</v>
      </c>
      <c r="E151" s="251" t="s">
        <v>152</v>
      </c>
      <c r="F151" s="252" t="s">
        <v>150</v>
      </c>
      <c r="G151" s="249"/>
      <c r="H151" s="253">
        <v>31.84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251</v>
      </c>
      <c r="AU151" s="259" t="s">
        <v>95</v>
      </c>
      <c r="AV151" s="13" t="s">
        <v>95</v>
      </c>
      <c r="AW151" s="13" t="s">
        <v>42</v>
      </c>
      <c r="AX151" s="13" t="s">
        <v>92</v>
      </c>
      <c r="AY151" s="259" t="s">
        <v>244</v>
      </c>
    </row>
    <row r="152" spans="1:65" s="2" customFormat="1" ht="33" customHeight="1">
      <c r="A152" s="40"/>
      <c r="B152" s="41"/>
      <c r="C152" s="234" t="s">
        <v>278</v>
      </c>
      <c r="D152" s="234" t="s">
        <v>246</v>
      </c>
      <c r="E152" s="235" t="s">
        <v>269</v>
      </c>
      <c r="F152" s="236" t="s">
        <v>270</v>
      </c>
      <c r="G152" s="237" t="s">
        <v>249</v>
      </c>
      <c r="H152" s="238">
        <v>39.8</v>
      </c>
      <c r="I152" s="239"/>
      <c r="J152" s="240">
        <f>ROUND(I152*H152,2)</f>
        <v>0</v>
      </c>
      <c r="K152" s="241"/>
      <c r="L152" s="46"/>
      <c r="M152" s="242" t="s">
        <v>1</v>
      </c>
      <c r="N152" s="243" t="s">
        <v>50</v>
      </c>
      <c r="O152" s="93"/>
      <c r="P152" s="244">
        <f>O152*H152</f>
        <v>0</v>
      </c>
      <c r="Q152" s="244">
        <v>9E-05</v>
      </c>
      <c r="R152" s="244">
        <f>Q152*H152</f>
        <v>0.003582</v>
      </c>
      <c r="S152" s="244">
        <v>0.115</v>
      </c>
      <c r="T152" s="245">
        <f>S152*H152</f>
        <v>4.577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6" t="s">
        <v>161</v>
      </c>
      <c r="AT152" s="246" t="s">
        <v>246</v>
      </c>
      <c r="AU152" s="246" t="s">
        <v>95</v>
      </c>
      <c r="AY152" s="18" t="s">
        <v>244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8" t="s">
        <v>92</v>
      </c>
      <c r="BK152" s="247">
        <f>ROUND(I152*H152,2)</f>
        <v>0</v>
      </c>
      <c r="BL152" s="18" t="s">
        <v>161</v>
      </c>
      <c r="BM152" s="246" t="s">
        <v>1096</v>
      </c>
    </row>
    <row r="153" spans="1:51" s="13" customFormat="1" ht="12">
      <c r="A153" s="13"/>
      <c r="B153" s="248"/>
      <c r="C153" s="249"/>
      <c r="D153" s="250" t="s">
        <v>251</v>
      </c>
      <c r="E153" s="251" t="s">
        <v>154</v>
      </c>
      <c r="F153" s="252" t="s">
        <v>1097</v>
      </c>
      <c r="G153" s="249"/>
      <c r="H153" s="253">
        <v>39.8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251</v>
      </c>
      <c r="AU153" s="259" t="s">
        <v>95</v>
      </c>
      <c r="AV153" s="13" t="s">
        <v>95</v>
      </c>
      <c r="AW153" s="13" t="s">
        <v>42</v>
      </c>
      <c r="AX153" s="13" t="s">
        <v>92</v>
      </c>
      <c r="AY153" s="259" t="s">
        <v>244</v>
      </c>
    </row>
    <row r="154" spans="1:65" s="2" customFormat="1" ht="16.5" customHeight="1">
      <c r="A154" s="40"/>
      <c r="B154" s="41"/>
      <c r="C154" s="234" t="s">
        <v>284</v>
      </c>
      <c r="D154" s="234" t="s">
        <v>246</v>
      </c>
      <c r="E154" s="235" t="s">
        <v>965</v>
      </c>
      <c r="F154" s="236" t="s">
        <v>966</v>
      </c>
      <c r="G154" s="237" t="s">
        <v>275</v>
      </c>
      <c r="H154" s="238">
        <v>39.6</v>
      </c>
      <c r="I154" s="239"/>
      <c r="J154" s="240">
        <f>ROUND(I154*H154,2)</f>
        <v>0</v>
      </c>
      <c r="K154" s="241"/>
      <c r="L154" s="46"/>
      <c r="M154" s="242" t="s">
        <v>1</v>
      </c>
      <c r="N154" s="243" t="s">
        <v>50</v>
      </c>
      <c r="O154" s="93"/>
      <c r="P154" s="244">
        <f>O154*H154</f>
        <v>0</v>
      </c>
      <c r="Q154" s="244">
        <v>0</v>
      </c>
      <c r="R154" s="244">
        <f>Q154*H154</f>
        <v>0</v>
      </c>
      <c r="S154" s="244">
        <v>0.205</v>
      </c>
      <c r="T154" s="245">
        <f>S154*H154</f>
        <v>8.118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6" t="s">
        <v>161</v>
      </c>
      <c r="AT154" s="246" t="s">
        <v>246</v>
      </c>
      <c r="AU154" s="246" t="s">
        <v>95</v>
      </c>
      <c r="AY154" s="18" t="s">
        <v>244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8" t="s">
        <v>92</v>
      </c>
      <c r="BK154" s="247">
        <f>ROUND(I154*H154,2)</f>
        <v>0</v>
      </c>
      <c r="BL154" s="18" t="s">
        <v>161</v>
      </c>
      <c r="BM154" s="246" t="s">
        <v>1098</v>
      </c>
    </row>
    <row r="155" spans="1:51" s="13" customFormat="1" ht="12">
      <c r="A155" s="13"/>
      <c r="B155" s="248"/>
      <c r="C155" s="249"/>
      <c r="D155" s="250" t="s">
        <v>251</v>
      </c>
      <c r="E155" s="251" t="s">
        <v>156</v>
      </c>
      <c r="F155" s="252" t="s">
        <v>1099</v>
      </c>
      <c r="G155" s="249"/>
      <c r="H155" s="253">
        <v>39.6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251</v>
      </c>
      <c r="AU155" s="259" t="s">
        <v>95</v>
      </c>
      <c r="AV155" s="13" t="s">
        <v>95</v>
      </c>
      <c r="AW155" s="13" t="s">
        <v>42</v>
      </c>
      <c r="AX155" s="13" t="s">
        <v>92</v>
      </c>
      <c r="AY155" s="259" t="s">
        <v>244</v>
      </c>
    </row>
    <row r="156" spans="1:65" s="2" customFormat="1" ht="21.75" customHeight="1">
      <c r="A156" s="40"/>
      <c r="B156" s="41"/>
      <c r="C156" s="234" t="s">
        <v>290</v>
      </c>
      <c r="D156" s="234" t="s">
        <v>246</v>
      </c>
      <c r="E156" s="235" t="s">
        <v>1100</v>
      </c>
      <c r="F156" s="236" t="s">
        <v>1101</v>
      </c>
      <c r="G156" s="237" t="s">
        <v>249</v>
      </c>
      <c r="H156" s="238">
        <v>7.6</v>
      </c>
      <c r="I156" s="239"/>
      <c r="J156" s="240">
        <f>ROUND(I156*H156,2)</f>
        <v>0</v>
      </c>
      <c r="K156" s="241"/>
      <c r="L156" s="46"/>
      <c r="M156" s="242" t="s">
        <v>1</v>
      </c>
      <c r="N156" s="243" t="s">
        <v>50</v>
      </c>
      <c r="O156" s="93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6" t="s">
        <v>161</v>
      </c>
      <c r="AT156" s="246" t="s">
        <v>246</v>
      </c>
      <c r="AU156" s="246" t="s">
        <v>95</v>
      </c>
      <c r="AY156" s="18" t="s">
        <v>244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8" t="s">
        <v>92</v>
      </c>
      <c r="BK156" s="247">
        <f>ROUND(I156*H156,2)</f>
        <v>0</v>
      </c>
      <c r="BL156" s="18" t="s">
        <v>161</v>
      </c>
      <c r="BM156" s="246" t="s">
        <v>1102</v>
      </c>
    </row>
    <row r="157" spans="1:51" s="13" customFormat="1" ht="12">
      <c r="A157" s="13"/>
      <c r="B157" s="248"/>
      <c r="C157" s="249"/>
      <c r="D157" s="250" t="s">
        <v>251</v>
      </c>
      <c r="E157" s="251" t="s">
        <v>1064</v>
      </c>
      <c r="F157" s="252" t="s">
        <v>1103</v>
      </c>
      <c r="G157" s="249"/>
      <c r="H157" s="253">
        <v>1.6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251</v>
      </c>
      <c r="AU157" s="259" t="s">
        <v>95</v>
      </c>
      <c r="AV157" s="13" t="s">
        <v>95</v>
      </c>
      <c r="AW157" s="13" t="s">
        <v>42</v>
      </c>
      <c r="AX157" s="13" t="s">
        <v>85</v>
      </c>
      <c r="AY157" s="259" t="s">
        <v>244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1104</v>
      </c>
      <c r="F158" s="252" t="s">
        <v>1105</v>
      </c>
      <c r="G158" s="249"/>
      <c r="H158" s="253">
        <v>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85</v>
      </c>
      <c r="AY158" s="259" t="s">
        <v>244</v>
      </c>
    </row>
    <row r="159" spans="1:51" s="16" customFormat="1" ht="12">
      <c r="A159" s="16"/>
      <c r="B159" s="281"/>
      <c r="C159" s="282"/>
      <c r="D159" s="250" t="s">
        <v>251</v>
      </c>
      <c r="E159" s="283" t="s">
        <v>1065</v>
      </c>
      <c r="F159" s="284" t="s">
        <v>320</v>
      </c>
      <c r="G159" s="282"/>
      <c r="H159" s="285">
        <v>7.6</v>
      </c>
      <c r="I159" s="286"/>
      <c r="J159" s="282"/>
      <c r="K159" s="282"/>
      <c r="L159" s="287"/>
      <c r="M159" s="288"/>
      <c r="N159" s="289"/>
      <c r="O159" s="289"/>
      <c r="P159" s="289"/>
      <c r="Q159" s="289"/>
      <c r="R159" s="289"/>
      <c r="S159" s="289"/>
      <c r="T159" s="290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1" t="s">
        <v>251</v>
      </c>
      <c r="AU159" s="291" t="s">
        <v>95</v>
      </c>
      <c r="AV159" s="16" t="s">
        <v>161</v>
      </c>
      <c r="AW159" s="16" t="s">
        <v>42</v>
      </c>
      <c r="AX159" s="16" t="s">
        <v>92</v>
      </c>
      <c r="AY159" s="291" t="s">
        <v>244</v>
      </c>
    </row>
    <row r="160" spans="1:65" s="2" customFormat="1" ht="33" customHeight="1">
      <c r="A160" s="40"/>
      <c r="B160" s="41"/>
      <c r="C160" s="234" t="s">
        <v>295</v>
      </c>
      <c r="D160" s="234" t="s">
        <v>246</v>
      </c>
      <c r="E160" s="235" t="s">
        <v>969</v>
      </c>
      <c r="F160" s="236" t="s">
        <v>970</v>
      </c>
      <c r="G160" s="237" t="s">
        <v>303</v>
      </c>
      <c r="H160" s="238">
        <v>24.888</v>
      </c>
      <c r="I160" s="239"/>
      <c r="J160" s="240">
        <f>ROUND(I160*H160,2)</f>
        <v>0</v>
      </c>
      <c r="K160" s="241"/>
      <c r="L160" s="46"/>
      <c r="M160" s="242" t="s">
        <v>1</v>
      </c>
      <c r="N160" s="243" t="s">
        <v>50</v>
      </c>
      <c r="O160" s="93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6" t="s">
        <v>161</v>
      </c>
      <c r="AT160" s="246" t="s">
        <v>246</v>
      </c>
      <c r="AU160" s="246" t="s">
        <v>95</v>
      </c>
      <c r="AY160" s="18" t="s">
        <v>244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8" t="s">
        <v>92</v>
      </c>
      <c r="BK160" s="247">
        <f>ROUND(I160*H160,2)</f>
        <v>0</v>
      </c>
      <c r="BL160" s="18" t="s">
        <v>161</v>
      </c>
      <c r="BM160" s="246" t="s">
        <v>1106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972</v>
      </c>
      <c r="F161" s="252" t="s">
        <v>1107</v>
      </c>
      <c r="G161" s="249"/>
      <c r="H161" s="253">
        <v>44.527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976</v>
      </c>
      <c r="F162" s="252" t="s">
        <v>977</v>
      </c>
      <c r="G162" s="249"/>
      <c r="H162" s="253">
        <v>2.608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85</v>
      </c>
      <c r="AY162" s="259" t="s">
        <v>244</v>
      </c>
    </row>
    <row r="163" spans="1:51" s="14" customFormat="1" ht="12">
      <c r="A163" s="14"/>
      <c r="B163" s="260"/>
      <c r="C163" s="261"/>
      <c r="D163" s="250" t="s">
        <v>251</v>
      </c>
      <c r="E163" s="262" t="s">
        <v>162</v>
      </c>
      <c r="F163" s="263" t="s">
        <v>253</v>
      </c>
      <c r="G163" s="261"/>
      <c r="H163" s="264">
        <v>47.135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251</v>
      </c>
      <c r="AU163" s="270" t="s">
        <v>95</v>
      </c>
      <c r="AV163" s="14" t="s">
        <v>118</v>
      </c>
      <c r="AW163" s="14" t="s">
        <v>42</v>
      </c>
      <c r="AX163" s="14" t="s">
        <v>85</v>
      </c>
      <c r="AY163" s="270" t="s">
        <v>244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164</v>
      </c>
      <c r="F164" s="252" t="s">
        <v>1108</v>
      </c>
      <c r="G164" s="249"/>
      <c r="H164" s="253">
        <v>2.64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3" customFormat="1" ht="12">
      <c r="A165" s="13"/>
      <c r="B165" s="248"/>
      <c r="C165" s="249"/>
      <c r="D165" s="250" t="s">
        <v>251</v>
      </c>
      <c r="E165" s="251" t="s">
        <v>1068</v>
      </c>
      <c r="F165" s="252" t="s">
        <v>1109</v>
      </c>
      <c r="G165" s="249"/>
      <c r="H165" s="253">
        <v>12.35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251</v>
      </c>
      <c r="AU165" s="259" t="s">
        <v>95</v>
      </c>
      <c r="AV165" s="13" t="s">
        <v>95</v>
      </c>
      <c r="AW165" s="13" t="s">
        <v>42</v>
      </c>
      <c r="AX165" s="13" t="s">
        <v>85</v>
      </c>
      <c r="AY165" s="259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165</v>
      </c>
      <c r="F166" s="252" t="s">
        <v>307</v>
      </c>
      <c r="G166" s="249"/>
      <c r="H166" s="253">
        <v>49.775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3" customFormat="1" ht="12">
      <c r="A167" s="13"/>
      <c r="B167" s="248"/>
      <c r="C167" s="249"/>
      <c r="D167" s="250" t="s">
        <v>251</v>
      </c>
      <c r="E167" s="251" t="s">
        <v>166</v>
      </c>
      <c r="F167" s="252" t="s">
        <v>308</v>
      </c>
      <c r="G167" s="249"/>
      <c r="H167" s="253">
        <v>24.888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251</v>
      </c>
      <c r="AU167" s="259" t="s">
        <v>95</v>
      </c>
      <c r="AV167" s="13" t="s">
        <v>95</v>
      </c>
      <c r="AW167" s="13" t="s">
        <v>42</v>
      </c>
      <c r="AX167" s="13" t="s">
        <v>92</v>
      </c>
      <c r="AY167" s="259" t="s">
        <v>244</v>
      </c>
    </row>
    <row r="168" spans="1:65" s="2" customFormat="1" ht="33" customHeight="1">
      <c r="A168" s="40"/>
      <c r="B168" s="41"/>
      <c r="C168" s="234" t="s">
        <v>300</v>
      </c>
      <c r="D168" s="234" t="s">
        <v>246</v>
      </c>
      <c r="E168" s="235" t="s">
        <v>979</v>
      </c>
      <c r="F168" s="236" t="s">
        <v>980</v>
      </c>
      <c r="G168" s="237" t="s">
        <v>303</v>
      </c>
      <c r="H168" s="238">
        <v>24.888</v>
      </c>
      <c r="I168" s="239"/>
      <c r="J168" s="240">
        <f>ROUND(I168*H168,2)</f>
        <v>0</v>
      </c>
      <c r="K168" s="241"/>
      <c r="L168" s="46"/>
      <c r="M168" s="242" t="s">
        <v>1</v>
      </c>
      <c r="N168" s="243" t="s">
        <v>50</v>
      </c>
      <c r="O168" s="93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6" t="s">
        <v>161</v>
      </c>
      <c r="AT168" s="246" t="s">
        <v>246</v>
      </c>
      <c r="AU168" s="246" t="s">
        <v>95</v>
      </c>
      <c r="AY168" s="18" t="s">
        <v>244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8" t="s">
        <v>92</v>
      </c>
      <c r="BK168" s="247">
        <f>ROUND(I168*H168,2)</f>
        <v>0</v>
      </c>
      <c r="BL168" s="18" t="s">
        <v>161</v>
      </c>
      <c r="BM168" s="246" t="s">
        <v>1110</v>
      </c>
    </row>
    <row r="169" spans="1:51" s="13" customFormat="1" ht="12">
      <c r="A169" s="13"/>
      <c r="B169" s="248"/>
      <c r="C169" s="249"/>
      <c r="D169" s="250" t="s">
        <v>251</v>
      </c>
      <c r="E169" s="251" t="s">
        <v>168</v>
      </c>
      <c r="F169" s="252" t="s">
        <v>308</v>
      </c>
      <c r="G169" s="249"/>
      <c r="H169" s="253">
        <v>24.888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251</v>
      </c>
      <c r="AU169" s="259" t="s">
        <v>95</v>
      </c>
      <c r="AV169" s="13" t="s">
        <v>95</v>
      </c>
      <c r="AW169" s="13" t="s">
        <v>42</v>
      </c>
      <c r="AX169" s="13" t="s">
        <v>92</v>
      </c>
      <c r="AY169" s="259" t="s">
        <v>244</v>
      </c>
    </row>
    <row r="170" spans="1:65" s="2" customFormat="1" ht="33" customHeight="1">
      <c r="A170" s="40"/>
      <c r="B170" s="41"/>
      <c r="C170" s="234" t="s">
        <v>309</v>
      </c>
      <c r="D170" s="234" t="s">
        <v>246</v>
      </c>
      <c r="E170" s="235" t="s">
        <v>1111</v>
      </c>
      <c r="F170" s="236" t="s">
        <v>1112</v>
      </c>
      <c r="G170" s="237" t="s">
        <v>303</v>
      </c>
      <c r="H170" s="238">
        <v>24.888</v>
      </c>
      <c r="I170" s="239"/>
      <c r="J170" s="240">
        <f>ROUND(I170*H170,2)</f>
        <v>0</v>
      </c>
      <c r="K170" s="241"/>
      <c r="L170" s="46"/>
      <c r="M170" s="242" t="s">
        <v>1</v>
      </c>
      <c r="N170" s="243" t="s">
        <v>50</v>
      </c>
      <c r="O170" s="93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6" t="s">
        <v>161</v>
      </c>
      <c r="AT170" s="246" t="s">
        <v>246</v>
      </c>
      <c r="AU170" s="246" t="s">
        <v>95</v>
      </c>
      <c r="AY170" s="18" t="s">
        <v>244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8" t="s">
        <v>92</v>
      </c>
      <c r="BK170" s="247">
        <f>ROUND(I170*H170,2)</f>
        <v>0</v>
      </c>
      <c r="BL170" s="18" t="s">
        <v>161</v>
      </c>
      <c r="BM170" s="246" t="s">
        <v>1113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</v>
      </c>
      <c r="F171" s="252" t="s">
        <v>308</v>
      </c>
      <c r="G171" s="249"/>
      <c r="H171" s="253">
        <v>24.888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92</v>
      </c>
      <c r="AY171" s="259" t="s">
        <v>244</v>
      </c>
    </row>
    <row r="172" spans="1:65" s="2" customFormat="1" ht="24.15" customHeight="1">
      <c r="A172" s="40"/>
      <c r="B172" s="41"/>
      <c r="C172" s="234" t="s">
        <v>313</v>
      </c>
      <c r="D172" s="234" t="s">
        <v>246</v>
      </c>
      <c r="E172" s="235" t="s">
        <v>322</v>
      </c>
      <c r="F172" s="236" t="s">
        <v>323</v>
      </c>
      <c r="G172" s="237" t="s">
        <v>303</v>
      </c>
      <c r="H172" s="238">
        <v>6.326</v>
      </c>
      <c r="I172" s="239"/>
      <c r="J172" s="240">
        <f>ROUND(I172*H172,2)</f>
        <v>0</v>
      </c>
      <c r="K172" s="241"/>
      <c r="L172" s="46"/>
      <c r="M172" s="242" t="s">
        <v>1</v>
      </c>
      <c r="N172" s="243" t="s">
        <v>50</v>
      </c>
      <c r="O172" s="93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6" t="s">
        <v>161</v>
      </c>
      <c r="AT172" s="246" t="s">
        <v>246</v>
      </c>
      <c r="AU172" s="246" t="s">
        <v>95</v>
      </c>
      <c r="AY172" s="18" t="s">
        <v>244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8" t="s">
        <v>92</v>
      </c>
      <c r="BK172" s="247">
        <f>ROUND(I172*H172,2)</f>
        <v>0</v>
      </c>
      <c r="BL172" s="18" t="s">
        <v>161</v>
      </c>
      <c r="BM172" s="246" t="s">
        <v>1114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1115</v>
      </c>
      <c r="F173" s="252" t="s">
        <v>1116</v>
      </c>
      <c r="G173" s="249"/>
      <c r="H173" s="253">
        <v>5.13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85</v>
      </c>
      <c r="AY173" s="259" t="s">
        <v>244</v>
      </c>
    </row>
    <row r="174" spans="1:51" s="13" customFormat="1" ht="12">
      <c r="A174" s="13"/>
      <c r="B174" s="248"/>
      <c r="C174" s="249"/>
      <c r="D174" s="250" t="s">
        <v>251</v>
      </c>
      <c r="E174" s="251" t="s">
        <v>1117</v>
      </c>
      <c r="F174" s="252" t="s">
        <v>1118</v>
      </c>
      <c r="G174" s="249"/>
      <c r="H174" s="253">
        <v>1.196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251</v>
      </c>
      <c r="AU174" s="259" t="s">
        <v>95</v>
      </c>
      <c r="AV174" s="13" t="s">
        <v>95</v>
      </c>
      <c r="AW174" s="13" t="s">
        <v>42</v>
      </c>
      <c r="AX174" s="13" t="s">
        <v>85</v>
      </c>
      <c r="AY174" s="259" t="s">
        <v>244</v>
      </c>
    </row>
    <row r="175" spans="1:51" s="16" customFormat="1" ht="12">
      <c r="A175" s="16"/>
      <c r="B175" s="281"/>
      <c r="C175" s="282"/>
      <c r="D175" s="250" t="s">
        <v>251</v>
      </c>
      <c r="E175" s="283" t="s">
        <v>193</v>
      </c>
      <c r="F175" s="284" t="s">
        <v>320</v>
      </c>
      <c r="G175" s="282"/>
      <c r="H175" s="285">
        <v>6.326</v>
      </c>
      <c r="I175" s="286"/>
      <c r="J175" s="282"/>
      <c r="K175" s="282"/>
      <c r="L175" s="287"/>
      <c r="M175" s="288"/>
      <c r="N175" s="289"/>
      <c r="O175" s="289"/>
      <c r="P175" s="289"/>
      <c r="Q175" s="289"/>
      <c r="R175" s="289"/>
      <c r="S175" s="289"/>
      <c r="T175" s="290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91" t="s">
        <v>251</v>
      </c>
      <c r="AU175" s="291" t="s">
        <v>95</v>
      </c>
      <c r="AV175" s="16" t="s">
        <v>161</v>
      </c>
      <c r="AW175" s="16" t="s">
        <v>42</v>
      </c>
      <c r="AX175" s="16" t="s">
        <v>92</v>
      </c>
      <c r="AY175" s="291" t="s">
        <v>244</v>
      </c>
    </row>
    <row r="176" spans="1:65" s="2" customFormat="1" ht="21.75" customHeight="1">
      <c r="A176" s="40"/>
      <c r="B176" s="41"/>
      <c r="C176" s="234" t="s">
        <v>321</v>
      </c>
      <c r="D176" s="234" t="s">
        <v>246</v>
      </c>
      <c r="E176" s="235" t="s">
        <v>330</v>
      </c>
      <c r="F176" s="236" t="s">
        <v>331</v>
      </c>
      <c r="G176" s="237" t="s">
        <v>249</v>
      </c>
      <c r="H176" s="238">
        <v>166.44</v>
      </c>
      <c r="I176" s="239"/>
      <c r="J176" s="240">
        <f>ROUND(I176*H176,2)</f>
        <v>0</v>
      </c>
      <c r="K176" s="241"/>
      <c r="L176" s="46"/>
      <c r="M176" s="242" t="s">
        <v>1</v>
      </c>
      <c r="N176" s="243" t="s">
        <v>50</v>
      </c>
      <c r="O176" s="93"/>
      <c r="P176" s="244">
        <f>O176*H176</f>
        <v>0</v>
      </c>
      <c r="Q176" s="244">
        <v>0.00058</v>
      </c>
      <c r="R176" s="244">
        <f>Q176*H176</f>
        <v>0.0965352</v>
      </c>
      <c r="S176" s="244">
        <v>0</v>
      </c>
      <c r="T176" s="24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6" t="s">
        <v>161</v>
      </c>
      <c r="AT176" s="246" t="s">
        <v>246</v>
      </c>
      <c r="AU176" s="246" t="s">
        <v>95</v>
      </c>
      <c r="AY176" s="18" t="s">
        <v>244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8" t="s">
        <v>92</v>
      </c>
      <c r="BK176" s="247">
        <f>ROUND(I176*H176,2)</f>
        <v>0</v>
      </c>
      <c r="BL176" s="18" t="s">
        <v>161</v>
      </c>
      <c r="BM176" s="246" t="s">
        <v>1119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169</v>
      </c>
      <c r="F177" s="252" t="s">
        <v>1120</v>
      </c>
      <c r="G177" s="249"/>
      <c r="H177" s="253">
        <v>166.44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92</v>
      </c>
      <c r="AY177" s="259" t="s">
        <v>244</v>
      </c>
    </row>
    <row r="178" spans="1:65" s="2" customFormat="1" ht="21.75" customHeight="1">
      <c r="A178" s="40"/>
      <c r="B178" s="41"/>
      <c r="C178" s="234" t="s">
        <v>329</v>
      </c>
      <c r="D178" s="234" t="s">
        <v>246</v>
      </c>
      <c r="E178" s="235" t="s">
        <v>335</v>
      </c>
      <c r="F178" s="236" t="s">
        <v>336</v>
      </c>
      <c r="G178" s="237" t="s">
        <v>249</v>
      </c>
      <c r="H178" s="238">
        <v>166.44</v>
      </c>
      <c r="I178" s="239"/>
      <c r="J178" s="240">
        <f>ROUND(I178*H178,2)</f>
        <v>0</v>
      </c>
      <c r="K178" s="241"/>
      <c r="L178" s="46"/>
      <c r="M178" s="242" t="s">
        <v>1</v>
      </c>
      <c r="N178" s="243" t="s">
        <v>50</v>
      </c>
      <c r="O178" s="93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6" t="s">
        <v>161</v>
      </c>
      <c r="AT178" s="246" t="s">
        <v>246</v>
      </c>
      <c r="AU178" s="246" t="s">
        <v>95</v>
      </c>
      <c r="AY178" s="18" t="s">
        <v>244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8" t="s">
        <v>92</v>
      </c>
      <c r="BK178" s="247">
        <f>ROUND(I178*H178,2)</f>
        <v>0</v>
      </c>
      <c r="BL178" s="18" t="s">
        <v>161</v>
      </c>
      <c r="BM178" s="246" t="s">
        <v>1121</v>
      </c>
    </row>
    <row r="179" spans="1:51" s="13" customFormat="1" ht="12">
      <c r="A179" s="13"/>
      <c r="B179" s="248"/>
      <c r="C179" s="249"/>
      <c r="D179" s="250" t="s">
        <v>251</v>
      </c>
      <c r="E179" s="251" t="s">
        <v>1</v>
      </c>
      <c r="F179" s="252" t="s">
        <v>169</v>
      </c>
      <c r="G179" s="249"/>
      <c r="H179" s="253">
        <v>166.44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251</v>
      </c>
      <c r="AU179" s="259" t="s">
        <v>95</v>
      </c>
      <c r="AV179" s="13" t="s">
        <v>95</v>
      </c>
      <c r="AW179" s="13" t="s">
        <v>42</v>
      </c>
      <c r="AX179" s="13" t="s">
        <v>92</v>
      </c>
      <c r="AY179" s="259" t="s">
        <v>244</v>
      </c>
    </row>
    <row r="180" spans="1:65" s="2" customFormat="1" ht="37.8" customHeight="1">
      <c r="A180" s="40"/>
      <c r="B180" s="41"/>
      <c r="C180" s="234" t="s">
        <v>334</v>
      </c>
      <c r="D180" s="234" t="s">
        <v>246</v>
      </c>
      <c r="E180" s="235" t="s">
        <v>338</v>
      </c>
      <c r="F180" s="236" t="s">
        <v>339</v>
      </c>
      <c r="G180" s="237" t="s">
        <v>303</v>
      </c>
      <c r="H180" s="238">
        <v>23.928</v>
      </c>
      <c r="I180" s="239"/>
      <c r="J180" s="240">
        <f>ROUND(I180*H180,2)</f>
        <v>0</v>
      </c>
      <c r="K180" s="241"/>
      <c r="L180" s="46"/>
      <c r="M180" s="242" t="s">
        <v>1</v>
      </c>
      <c r="N180" s="243" t="s">
        <v>50</v>
      </c>
      <c r="O180" s="93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6" t="s">
        <v>161</v>
      </c>
      <c r="AT180" s="246" t="s">
        <v>246</v>
      </c>
      <c r="AU180" s="246" t="s">
        <v>95</v>
      </c>
      <c r="AY180" s="18" t="s">
        <v>244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8" t="s">
        <v>92</v>
      </c>
      <c r="BK180" s="247">
        <f>ROUND(I180*H180,2)</f>
        <v>0</v>
      </c>
      <c r="BL180" s="18" t="s">
        <v>161</v>
      </c>
      <c r="BM180" s="246" t="s">
        <v>1122</v>
      </c>
    </row>
    <row r="181" spans="1:51" s="15" customFormat="1" ht="12">
      <c r="A181" s="15"/>
      <c r="B181" s="271"/>
      <c r="C181" s="272"/>
      <c r="D181" s="250" t="s">
        <v>251</v>
      </c>
      <c r="E181" s="273" t="s">
        <v>1</v>
      </c>
      <c r="F181" s="274" t="s">
        <v>341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251</v>
      </c>
      <c r="AU181" s="280" t="s">
        <v>95</v>
      </c>
      <c r="AV181" s="15" t="s">
        <v>92</v>
      </c>
      <c r="AW181" s="15" t="s">
        <v>42</v>
      </c>
      <c r="AX181" s="15" t="s">
        <v>85</v>
      </c>
      <c r="AY181" s="280" t="s">
        <v>244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171</v>
      </c>
      <c r="F182" s="252" t="s">
        <v>1123</v>
      </c>
      <c r="G182" s="249"/>
      <c r="H182" s="253">
        <v>15.994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85</v>
      </c>
      <c r="AY182" s="259" t="s">
        <v>244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173</v>
      </c>
      <c r="F183" s="252" t="s">
        <v>1124</v>
      </c>
      <c r="G183" s="249"/>
      <c r="H183" s="253">
        <v>0.72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85</v>
      </c>
      <c r="AY183" s="259" t="s">
        <v>244</v>
      </c>
    </row>
    <row r="184" spans="1:51" s="13" customFormat="1" ht="12">
      <c r="A184" s="13"/>
      <c r="B184" s="248"/>
      <c r="C184" s="249"/>
      <c r="D184" s="250" t="s">
        <v>251</v>
      </c>
      <c r="E184" s="251" t="s">
        <v>174</v>
      </c>
      <c r="F184" s="252" t="s">
        <v>345</v>
      </c>
      <c r="G184" s="249"/>
      <c r="H184" s="253">
        <v>23.928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251</v>
      </c>
      <c r="AU184" s="259" t="s">
        <v>95</v>
      </c>
      <c r="AV184" s="13" t="s">
        <v>95</v>
      </c>
      <c r="AW184" s="13" t="s">
        <v>42</v>
      </c>
      <c r="AX184" s="13" t="s">
        <v>92</v>
      </c>
      <c r="AY184" s="259" t="s">
        <v>244</v>
      </c>
    </row>
    <row r="185" spans="1:65" s="2" customFormat="1" ht="37.8" customHeight="1">
      <c r="A185" s="40"/>
      <c r="B185" s="41"/>
      <c r="C185" s="234" t="s">
        <v>8</v>
      </c>
      <c r="D185" s="234" t="s">
        <v>246</v>
      </c>
      <c r="E185" s="235" t="s">
        <v>346</v>
      </c>
      <c r="F185" s="236" t="s">
        <v>347</v>
      </c>
      <c r="G185" s="237" t="s">
        <v>303</v>
      </c>
      <c r="H185" s="238">
        <v>526.416</v>
      </c>
      <c r="I185" s="239"/>
      <c r="J185" s="240">
        <f>ROUND(I185*H185,2)</f>
        <v>0</v>
      </c>
      <c r="K185" s="241"/>
      <c r="L185" s="46"/>
      <c r="M185" s="242" t="s">
        <v>1</v>
      </c>
      <c r="N185" s="243" t="s">
        <v>50</v>
      </c>
      <c r="O185" s="93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6" t="s">
        <v>161</v>
      </c>
      <c r="AT185" s="246" t="s">
        <v>246</v>
      </c>
      <c r="AU185" s="246" t="s">
        <v>95</v>
      </c>
      <c r="AY185" s="18" t="s">
        <v>244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8" t="s">
        <v>92</v>
      </c>
      <c r="BK185" s="247">
        <f>ROUND(I185*H185,2)</f>
        <v>0</v>
      </c>
      <c r="BL185" s="18" t="s">
        <v>161</v>
      </c>
      <c r="BM185" s="246" t="s">
        <v>1125</v>
      </c>
    </row>
    <row r="186" spans="1:51" s="15" customFormat="1" ht="12">
      <c r="A186" s="15"/>
      <c r="B186" s="271"/>
      <c r="C186" s="272"/>
      <c r="D186" s="250" t="s">
        <v>251</v>
      </c>
      <c r="E186" s="273" t="s">
        <v>1</v>
      </c>
      <c r="F186" s="274" t="s">
        <v>341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0" t="s">
        <v>251</v>
      </c>
      <c r="AU186" s="280" t="s">
        <v>95</v>
      </c>
      <c r="AV186" s="15" t="s">
        <v>92</v>
      </c>
      <c r="AW186" s="15" t="s">
        <v>42</v>
      </c>
      <c r="AX186" s="15" t="s">
        <v>85</v>
      </c>
      <c r="AY186" s="280" t="s">
        <v>244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</v>
      </c>
      <c r="F187" s="252" t="s">
        <v>350</v>
      </c>
      <c r="G187" s="249"/>
      <c r="H187" s="253">
        <v>526.416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92</v>
      </c>
      <c r="AY187" s="259" t="s">
        <v>244</v>
      </c>
    </row>
    <row r="188" spans="1:65" s="2" customFormat="1" ht="37.8" customHeight="1">
      <c r="A188" s="40"/>
      <c r="B188" s="41"/>
      <c r="C188" s="234" t="s">
        <v>159</v>
      </c>
      <c r="D188" s="234" t="s">
        <v>246</v>
      </c>
      <c r="E188" s="235" t="s">
        <v>352</v>
      </c>
      <c r="F188" s="236" t="s">
        <v>353</v>
      </c>
      <c r="G188" s="237" t="s">
        <v>303</v>
      </c>
      <c r="H188" s="238">
        <v>23.928</v>
      </c>
      <c r="I188" s="239"/>
      <c r="J188" s="240">
        <f>ROUND(I188*H188,2)</f>
        <v>0</v>
      </c>
      <c r="K188" s="241"/>
      <c r="L188" s="46"/>
      <c r="M188" s="242" t="s">
        <v>1</v>
      </c>
      <c r="N188" s="243" t="s">
        <v>50</v>
      </c>
      <c r="O188" s="93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6" t="s">
        <v>161</v>
      </c>
      <c r="AT188" s="246" t="s">
        <v>246</v>
      </c>
      <c r="AU188" s="246" t="s">
        <v>95</v>
      </c>
      <c r="AY188" s="18" t="s">
        <v>244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8" t="s">
        <v>92</v>
      </c>
      <c r="BK188" s="247">
        <f>ROUND(I188*H188,2)</f>
        <v>0</v>
      </c>
      <c r="BL188" s="18" t="s">
        <v>161</v>
      </c>
      <c r="BM188" s="246" t="s">
        <v>1126</v>
      </c>
    </row>
    <row r="189" spans="1:51" s="15" customFormat="1" ht="12">
      <c r="A189" s="15"/>
      <c r="B189" s="271"/>
      <c r="C189" s="272"/>
      <c r="D189" s="250" t="s">
        <v>251</v>
      </c>
      <c r="E189" s="273" t="s">
        <v>1</v>
      </c>
      <c r="F189" s="274" t="s">
        <v>341</v>
      </c>
      <c r="G189" s="272"/>
      <c r="H189" s="273" t="s">
        <v>1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0" t="s">
        <v>251</v>
      </c>
      <c r="AU189" s="280" t="s">
        <v>95</v>
      </c>
      <c r="AV189" s="15" t="s">
        <v>92</v>
      </c>
      <c r="AW189" s="15" t="s">
        <v>42</v>
      </c>
      <c r="AX189" s="15" t="s">
        <v>85</v>
      </c>
      <c r="AY189" s="280" t="s">
        <v>244</v>
      </c>
    </row>
    <row r="190" spans="1:51" s="13" customFormat="1" ht="12">
      <c r="A190" s="13"/>
      <c r="B190" s="248"/>
      <c r="C190" s="249"/>
      <c r="D190" s="250" t="s">
        <v>251</v>
      </c>
      <c r="E190" s="251" t="s">
        <v>175</v>
      </c>
      <c r="F190" s="252" t="s">
        <v>355</v>
      </c>
      <c r="G190" s="249"/>
      <c r="H190" s="253">
        <v>23.928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251</v>
      </c>
      <c r="AU190" s="259" t="s">
        <v>95</v>
      </c>
      <c r="AV190" s="13" t="s">
        <v>95</v>
      </c>
      <c r="AW190" s="13" t="s">
        <v>42</v>
      </c>
      <c r="AX190" s="13" t="s">
        <v>92</v>
      </c>
      <c r="AY190" s="259" t="s">
        <v>244</v>
      </c>
    </row>
    <row r="191" spans="1:65" s="2" customFormat="1" ht="37.8" customHeight="1">
      <c r="A191" s="40"/>
      <c r="B191" s="41"/>
      <c r="C191" s="234" t="s">
        <v>351</v>
      </c>
      <c r="D191" s="234" t="s">
        <v>246</v>
      </c>
      <c r="E191" s="235" t="s">
        <v>357</v>
      </c>
      <c r="F191" s="236" t="s">
        <v>358</v>
      </c>
      <c r="G191" s="237" t="s">
        <v>303</v>
      </c>
      <c r="H191" s="238">
        <v>526.416</v>
      </c>
      <c r="I191" s="239"/>
      <c r="J191" s="240">
        <f>ROUND(I191*H191,2)</f>
        <v>0</v>
      </c>
      <c r="K191" s="241"/>
      <c r="L191" s="46"/>
      <c r="M191" s="242" t="s">
        <v>1</v>
      </c>
      <c r="N191" s="243" t="s">
        <v>50</v>
      </c>
      <c r="O191" s="93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6" t="s">
        <v>161</v>
      </c>
      <c r="AT191" s="246" t="s">
        <v>246</v>
      </c>
      <c r="AU191" s="246" t="s">
        <v>95</v>
      </c>
      <c r="AY191" s="18" t="s">
        <v>244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8" t="s">
        <v>92</v>
      </c>
      <c r="BK191" s="247">
        <f>ROUND(I191*H191,2)</f>
        <v>0</v>
      </c>
      <c r="BL191" s="18" t="s">
        <v>161</v>
      </c>
      <c r="BM191" s="246" t="s">
        <v>1127</v>
      </c>
    </row>
    <row r="192" spans="1:51" s="15" customFormat="1" ht="12">
      <c r="A192" s="15"/>
      <c r="B192" s="271"/>
      <c r="C192" s="272"/>
      <c r="D192" s="250" t="s">
        <v>251</v>
      </c>
      <c r="E192" s="273" t="s">
        <v>1</v>
      </c>
      <c r="F192" s="274" t="s">
        <v>341</v>
      </c>
      <c r="G192" s="272"/>
      <c r="H192" s="273" t="s">
        <v>1</v>
      </c>
      <c r="I192" s="275"/>
      <c r="J192" s="272"/>
      <c r="K192" s="272"/>
      <c r="L192" s="276"/>
      <c r="M192" s="277"/>
      <c r="N192" s="278"/>
      <c r="O192" s="278"/>
      <c r="P192" s="278"/>
      <c r="Q192" s="278"/>
      <c r="R192" s="278"/>
      <c r="S192" s="278"/>
      <c r="T192" s="279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0" t="s">
        <v>251</v>
      </c>
      <c r="AU192" s="280" t="s">
        <v>95</v>
      </c>
      <c r="AV192" s="15" t="s">
        <v>92</v>
      </c>
      <c r="AW192" s="15" t="s">
        <v>42</v>
      </c>
      <c r="AX192" s="15" t="s">
        <v>85</v>
      </c>
      <c r="AY192" s="280" t="s">
        <v>244</v>
      </c>
    </row>
    <row r="193" spans="1:51" s="13" customFormat="1" ht="12">
      <c r="A193" s="13"/>
      <c r="B193" s="248"/>
      <c r="C193" s="249"/>
      <c r="D193" s="250" t="s">
        <v>251</v>
      </c>
      <c r="E193" s="251" t="s">
        <v>1</v>
      </c>
      <c r="F193" s="252" t="s">
        <v>360</v>
      </c>
      <c r="G193" s="249"/>
      <c r="H193" s="253">
        <v>526.416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251</v>
      </c>
      <c r="AU193" s="259" t="s">
        <v>95</v>
      </c>
      <c r="AV193" s="13" t="s">
        <v>95</v>
      </c>
      <c r="AW193" s="13" t="s">
        <v>42</v>
      </c>
      <c r="AX193" s="13" t="s">
        <v>92</v>
      </c>
      <c r="AY193" s="259" t="s">
        <v>244</v>
      </c>
    </row>
    <row r="194" spans="1:65" s="2" customFormat="1" ht="24.15" customHeight="1">
      <c r="A194" s="40"/>
      <c r="B194" s="41"/>
      <c r="C194" s="234" t="s">
        <v>356</v>
      </c>
      <c r="D194" s="234" t="s">
        <v>246</v>
      </c>
      <c r="E194" s="235" t="s">
        <v>361</v>
      </c>
      <c r="F194" s="236" t="s">
        <v>362</v>
      </c>
      <c r="G194" s="237" t="s">
        <v>363</v>
      </c>
      <c r="H194" s="238">
        <v>95.712</v>
      </c>
      <c r="I194" s="239"/>
      <c r="J194" s="240">
        <f>ROUND(I194*H194,2)</f>
        <v>0</v>
      </c>
      <c r="K194" s="241"/>
      <c r="L194" s="46"/>
      <c r="M194" s="242" t="s">
        <v>1</v>
      </c>
      <c r="N194" s="243" t="s">
        <v>50</v>
      </c>
      <c r="O194" s="93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6" t="s">
        <v>161</v>
      </c>
      <c r="AT194" s="246" t="s">
        <v>246</v>
      </c>
      <c r="AU194" s="246" t="s">
        <v>95</v>
      </c>
      <c r="AY194" s="18" t="s">
        <v>244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8" t="s">
        <v>92</v>
      </c>
      <c r="BK194" s="247">
        <f>ROUND(I194*H194,2)</f>
        <v>0</v>
      </c>
      <c r="BL194" s="18" t="s">
        <v>161</v>
      </c>
      <c r="BM194" s="246" t="s">
        <v>1128</v>
      </c>
    </row>
    <row r="195" spans="1:51" s="13" customFormat="1" ht="12">
      <c r="A195" s="13"/>
      <c r="B195" s="248"/>
      <c r="C195" s="249"/>
      <c r="D195" s="250" t="s">
        <v>251</v>
      </c>
      <c r="E195" s="251" t="s">
        <v>176</v>
      </c>
      <c r="F195" s="252" t="s">
        <v>365</v>
      </c>
      <c r="G195" s="249"/>
      <c r="H195" s="253">
        <v>47.856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251</v>
      </c>
      <c r="AU195" s="259" t="s">
        <v>95</v>
      </c>
      <c r="AV195" s="13" t="s">
        <v>95</v>
      </c>
      <c r="AW195" s="13" t="s">
        <v>42</v>
      </c>
      <c r="AX195" s="13" t="s">
        <v>85</v>
      </c>
      <c r="AY195" s="259" t="s">
        <v>244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</v>
      </c>
      <c r="F196" s="252" t="s">
        <v>366</v>
      </c>
      <c r="G196" s="249"/>
      <c r="H196" s="253">
        <v>95.712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92</v>
      </c>
      <c r="AY196" s="259" t="s">
        <v>244</v>
      </c>
    </row>
    <row r="197" spans="1:65" s="2" customFormat="1" ht="24.15" customHeight="1">
      <c r="A197" s="40"/>
      <c r="B197" s="41"/>
      <c r="C197" s="234" t="s">
        <v>140</v>
      </c>
      <c r="D197" s="234" t="s">
        <v>246</v>
      </c>
      <c r="E197" s="235" t="s">
        <v>368</v>
      </c>
      <c r="F197" s="236" t="s">
        <v>369</v>
      </c>
      <c r="G197" s="237" t="s">
        <v>303</v>
      </c>
      <c r="H197" s="238">
        <v>45.411</v>
      </c>
      <c r="I197" s="239"/>
      <c r="J197" s="240">
        <f>ROUND(I197*H197,2)</f>
        <v>0</v>
      </c>
      <c r="K197" s="241"/>
      <c r="L197" s="46"/>
      <c r="M197" s="242" t="s">
        <v>1</v>
      </c>
      <c r="N197" s="243" t="s">
        <v>50</v>
      </c>
      <c r="O197" s="93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6" t="s">
        <v>161</v>
      </c>
      <c r="AT197" s="246" t="s">
        <v>246</v>
      </c>
      <c r="AU197" s="246" t="s">
        <v>95</v>
      </c>
      <c r="AY197" s="18" t="s">
        <v>244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8" t="s">
        <v>92</v>
      </c>
      <c r="BK197" s="247">
        <f>ROUND(I197*H197,2)</f>
        <v>0</v>
      </c>
      <c r="BL197" s="18" t="s">
        <v>161</v>
      </c>
      <c r="BM197" s="246" t="s">
        <v>1129</v>
      </c>
    </row>
    <row r="198" spans="1:51" s="13" customFormat="1" ht="12">
      <c r="A198" s="13"/>
      <c r="B198" s="248"/>
      <c r="C198" s="249"/>
      <c r="D198" s="250" t="s">
        <v>251</v>
      </c>
      <c r="E198" s="251" t="s">
        <v>177</v>
      </c>
      <c r="F198" s="252" t="s">
        <v>1130</v>
      </c>
      <c r="G198" s="249"/>
      <c r="H198" s="253">
        <v>43.491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251</v>
      </c>
      <c r="AU198" s="259" t="s">
        <v>95</v>
      </c>
      <c r="AV198" s="13" t="s">
        <v>95</v>
      </c>
      <c r="AW198" s="13" t="s">
        <v>42</v>
      </c>
      <c r="AX198" s="13" t="s">
        <v>85</v>
      </c>
      <c r="AY198" s="259" t="s">
        <v>244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372</v>
      </c>
      <c r="F199" s="252" t="s">
        <v>373</v>
      </c>
      <c r="G199" s="249"/>
      <c r="H199" s="253">
        <v>1.92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85</v>
      </c>
      <c r="AY199" s="259" t="s">
        <v>244</v>
      </c>
    </row>
    <row r="200" spans="1:51" s="16" customFormat="1" ht="12">
      <c r="A200" s="16"/>
      <c r="B200" s="281"/>
      <c r="C200" s="282"/>
      <c r="D200" s="250" t="s">
        <v>251</v>
      </c>
      <c r="E200" s="283" t="s">
        <v>374</v>
      </c>
      <c r="F200" s="284" t="s">
        <v>320</v>
      </c>
      <c r="G200" s="282"/>
      <c r="H200" s="285">
        <v>45.411</v>
      </c>
      <c r="I200" s="286"/>
      <c r="J200" s="282"/>
      <c r="K200" s="282"/>
      <c r="L200" s="287"/>
      <c r="M200" s="288"/>
      <c r="N200" s="289"/>
      <c r="O200" s="289"/>
      <c r="P200" s="289"/>
      <c r="Q200" s="289"/>
      <c r="R200" s="289"/>
      <c r="S200" s="289"/>
      <c r="T200" s="290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91" t="s">
        <v>251</v>
      </c>
      <c r="AU200" s="291" t="s">
        <v>95</v>
      </c>
      <c r="AV200" s="16" t="s">
        <v>161</v>
      </c>
      <c r="AW200" s="16" t="s">
        <v>42</v>
      </c>
      <c r="AX200" s="16" t="s">
        <v>92</v>
      </c>
      <c r="AY200" s="291" t="s">
        <v>244</v>
      </c>
    </row>
    <row r="201" spans="1:65" s="2" customFormat="1" ht="16.5" customHeight="1">
      <c r="A201" s="40"/>
      <c r="B201" s="41"/>
      <c r="C201" s="292" t="s">
        <v>367</v>
      </c>
      <c r="D201" s="292" t="s">
        <v>375</v>
      </c>
      <c r="E201" s="293" t="s">
        <v>376</v>
      </c>
      <c r="F201" s="294" t="s">
        <v>377</v>
      </c>
      <c r="G201" s="295" t="s">
        <v>363</v>
      </c>
      <c r="H201" s="296">
        <v>86.982</v>
      </c>
      <c r="I201" s="297"/>
      <c r="J201" s="298">
        <f>ROUND(I201*H201,2)</f>
        <v>0</v>
      </c>
      <c r="K201" s="299"/>
      <c r="L201" s="300"/>
      <c r="M201" s="301" t="s">
        <v>1</v>
      </c>
      <c r="N201" s="302" t="s">
        <v>50</v>
      </c>
      <c r="O201" s="93"/>
      <c r="P201" s="244">
        <f>O201*H201</f>
        <v>0</v>
      </c>
      <c r="Q201" s="244">
        <v>1</v>
      </c>
      <c r="R201" s="244">
        <f>Q201*H201</f>
        <v>86.982</v>
      </c>
      <c r="S201" s="244">
        <v>0</v>
      </c>
      <c r="T201" s="24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6" t="s">
        <v>295</v>
      </c>
      <c r="AT201" s="246" t="s">
        <v>375</v>
      </c>
      <c r="AU201" s="246" t="s">
        <v>95</v>
      </c>
      <c r="AY201" s="18" t="s">
        <v>244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8" t="s">
        <v>92</v>
      </c>
      <c r="BK201" s="247">
        <f>ROUND(I201*H201,2)</f>
        <v>0</v>
      </c>
      <c r="BL201" s="18" t="s">
        <v>161</v>
      </c>
      <c r="BM201" s="246" t="s">
        <v>1131</v>
      </c>
    </row>
    <row r="202" spans="1:51" s="15" customFormat="1" ht="12">
      <c r="A202" s="15"/>
      <c r="B202" s="271"/>
      <c r="C202" s="272"/>
      <c r="D202" s="250" t="s">
        <v>251</v>
      </c>
      <c r="E202" s="273" t="s">
        <v>1</v>
      </c>
      <c r="F202" s="274" t="s">
        <v>379</v>
      </c>
      <c r="G202" s="272"/>
      <c r="H202" s="273" t="s">
        <v>1</v>
      </c>
      <c r="I202" s="275"/>
      <c r="J202" s="272"/>
      <c r="K202" s="272"/>
      <c r="L202" s="276"/>
      <c r="M202" s="277"/>
      <c r="N202" s="278"/>
      <c r="O202" s="278"/>
      <c r="P202" s="278"/>
      <c r="Q202" s="278"/>
      <c r="R202" s="278"/>
      <c r="S202" s="278"/>
      <c r="T202" s="279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0" t="s">
        <v>251</v>
      </c>
      <c r="AU202" s="280" t="s">
        <v>95</v>
      </c>
      <c r="AV202" s="15" t="s">
        <v>92</v>
      </c>
      <c r="AW202" s="15" t="s">
        <v>42</v>
      </c>
      <c r="AX202" s="15" t="s">
        <v>85</v>
      </c>
      <c r="AY202" s="280" t="s">
        <v>244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1</v>
      </c>
      <c r="F203" s="252" t="s">
        <v>380</v>
      </c>
      <c r="G203" s="249"/>
      <c r="H203" s="253">
        <v>86.982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92</v>
      </c>
      <c r="AY203" s="259" t="s">
        <v>244</v>
      </c>
    </row>
    <row r="204" spans="1:65" s="2" customFormat="1" ht="24.15" customHeight="1">
      <c r="A204" s="40"/>
      <c r="B204" s="41"/>
      <c r="C204" s="234" t="s">
        <v>7</v>
      </c>
      <c r="D204" s="234" t="s">
        <v>246</v>
      </c>
      <c r="E204" s="235" t="s">
        <v>381</v>
      </c>
      <c r="F204" s="236" t="s">
        <v>382</v>
      </c>
      <c r="G204" s="237" t="s">
        <v>303</v>
      </c>
      <c r="H204" s="238">
        <v>10.616</v>
      </c>
      <c r="I204" s="239"/>
      <c r="J204" s="240">
        <f>ROUND(I204*H204,2)</f>
        <v>0</v>
      </c>
      <c r="K204" s="241"/>
      <c r="L204" s="46"/>
      <c r="M204" s="242" t="s">
        <v>1</v>
      </c>
      <c r="N204" s="243" t="s">
        <v>50</v>
      </c>
      <c r="O204" s="93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6" t="s">
        <v>161</v>
      </c>
      <c r="AT204" s="246" t="s">
        <v>246</v>
      </c>
      <c r="AU204" s="246" t="s">
        <v>95</v>
      </c>
      <c r="AY204" s="18" t="s">
        <v>244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8" t="s">
        <v>92</v>
      </c>
      <c r="BK204" s="247">
        <f>ROUND(I204*H204,2)</f>
        <v>0</v>
      </c>
      <c r="BL204" s="18" t="s">
        <v>161</v>
      </c>
      <c r="BM204" s="246" t="s">
        <v>1132</v>
      </c>
    </row>
    <row r="205" spans="1:51" s="13" customFormat="1" ht="12">
      <c r="A205" s="13"/>
      <c r="B205" s="248"/>
      <c r="C205" s="249"/>
      <c r="D205" s="250" t="s">
        <v>251</v>
      </c>
      <c r="E205" s="251" t="s">
        <v>179</v>
      </c>
      <c r="F205" s="252" t="s">
        <v>1133</v>
      </c>
      <c r="G205" s="249"/>
      <c r="H205" s="253">
        <v>10.616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251</v>
      </c>
      <c r="AU205" s="259" t="s">
        <v>95</v>
      </c>
      <c r="AV205" s="13" t="s">
        <v>95</v>
      </c>
      <c r="AW205" s="13" t="s">
        <v>42</v>
      </c>
      <c r="AX205" s="13" t="s">
        <v>92</v>
      </c>
      <c r="AY205" s="259" t="s">
        <v>244</v>
      </c>
    </row>
    <row r="206" spans="1:65" s="2" customFormat="1" ht="16.5" customHeight="1">
      <c r="A206" s="40"/>
      <c r="B206" s="41"/>
      <c r="C206" s="292" t="s">
        <v>132</v>
      </c>
      <c r="D206" s="292" t="s">
        <v>375</v>
      </c>
      <c r="E206" s="293" t="s">
        <v>386</v>
      </c>
      <c r="F206" s="294" t="s">
        <v>387</v>
      </c>
      <c r="G206" s="295" t="s">
        <v>363</v>
      </c>
      <c r="H206" s="296">
        <v>21.232</v>
      </c>
      <c r="I206" s="297"/>
      <c r="J206" s="298">
        <f>ROUND(I206*H206,2)</f>
        <v>0</v>
      </c>
      <c r="K206" s="299"/>
      <c r="L206" s="300"/>
      <c r="M206" s="301" t="s">
        <v>1</v>
      </c>
      <c r="N206" s="302" t="s">
        <v>50</v>
      </c>
      <c r="O206" s="93"/>
      <c r="P206" s="244">
        <f>O206*H206</f>
        <v>0</v>
      </c>
      <c r="Q206" s="244">
        <v>1</v>
      </c>
      <c r="R206" s="244">
        <f>Q206*H206</f>
        <v>21.232</v>
      </c>
      <c r="S206" s="244">
        <v>0</v>
      </c>
      <c r="T206" s="24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6" t="s">
        <v>295</v>
      </c>
      <c r="AT206" s="246" t="s">
        <v>375</v>
      </c>
      <c r="AU206" s="246" t="s">
        <v>95</v>
      </c>
      <c r="AY206" s="18" t="s">
        <v>244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8" t="s">
        <v>92</v>
      </c>
      <c r="BK206" s="247">
        <f>ROUND(I206*H206,2)</f>
        <v>0</v>
      </c>
      <c r="BL206" s="18" t="s">
        <v>161</v>
      </c>
      <c r="BM206" s="246" t="s">
        <v>1134</v>
      </c>
    </row>
    <row r="207" spans="1:51" s="13" customFormat="1" ht="12">
      <c r="A207" s="13"/>
      <c r="B207" s="248"/>
      <c r="C207" s="249"/>
      <c r="D207" s="250" t="s">
        <v>251</v>
      </c>
      <c r="E207" s="251" t="s">
        <v>1</v>
      </c>
      <c r="F207" s="252" t="s">
        <v>389</v>
      </c>
      <c r="G207" s="249"/>
      <c r="H207" s="253">
        <v>21.232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251</v>
      </c>
      <c r="AU207" s="259" t="s">
        <v>95</v>
      </c>
      <c r="AV207" s="13" t="s">
        <v>95</v>
      </c>
      <c r="AW207" s="13" t="s">
        <v>42</v>
      </c>
      <c r="AX207" s="13" t="s">
        <v>92</v>
      </c>
      <c r="AY207" s="259" t="s">
        <v>244</v>
      </c>
    </row>
    <row r="208" spans="1:65" s="2" customFormat="1" ht="24.15" customHeight="1">
      <c r="A208" s="40"/>
      <c r="B208" s="41"/>
      <c r="C208" s="234" t="s">
        <v>385</v>
      </c>
      <c r="D208" s="234" t="s">
        <v>246</v>
      </c>
      <c r="E208" s="235" t="s">
        <v>1135</v>
      </c>
      <c r="F208" s="236" t="s">
        <v>1136</v>
      </c>
      <c r="G208" s="237" t="s">
        <v>249</v>
      </c>
      <c r="H208" s="238">
        <v>7.6</v>
      </c>
      <c r="I208" s="239"/>
      <c r="J208" s="240">
        <f>ROUND(I208*H208,2)</f>
        <v>0</v>
      </c>
      <c r="K208" s="241"/>
      <c r="L208" s="46"/>
      <c r="M208" s="242" t="s">
        <v>1</v>
      </c>
      <c r="N208" s="243" t="s">
        <v>50</v>
      </c>
      <c r="O208" s="9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6" t="s">
        <v>161</v>
      </c>
      <c r="AT208" s="246" t="s">
        <v>246</v>
      </c>
      <c r="AU208" s="246" t="s">
        <v>95</v>
      </c>
      <c r="AY208" s="18" t="s">
        <v>244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8" t="s">
        <v>92</v>
      </c>
      <c r="BK208" s="247">
        <f>ROUND(I208*H208,2)</f>
        <v>0</v>
      </c>
      <c r="BL208" s="18" t="s">
        <v>161</v>
      </c>
      <c r="BM208" s="246" t="s">
        <v>1137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</v>
      </c>
      <c r="F209" s="252" t="s">
        <v>1065</v>
      </c>
      <c r="G209" s="249"/>
      <c r="H209" s="253">
        <v>7.6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5" s="2" customFormat="1" ht="24.15" customHeight="1">
      <c r="A210" s="40"/>
      <c r="B210" s="41"/>
      <c r="C210" s="234" t="s">
        <v>391</v>
      </c>
      <c r="D210" s="234" t="s">
        <v>246</v>
      </c>
      <c r="E210" s="235" t="s">
        <v>1138</v>
      </c>
      <c r="F210" s="236" t="s">
        <v>1139</v>
      </c>
      <c r="G210" s="237" t="s">
        <v>249</v>
      </c>
      <c r="H210" s="238">
        <v>7.6</v>
      </c>
      <c r="I210" s="239"/>
      <c r="J210" s="240">
        <f>ROUND(I210*H210,2)</f>
        <v>0</v>
      </c>
      <c r="K210" s="241"/>
      <c r="L210" s="46"/>
      <c r="M210" s="242" t="s">
        <v>1</v>
      </c>
      <c r="N210" s="243" t="s">
        <v>50</v>
      </c>
      <c r="O210" s="93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6" t="s">
        <v>161</v>
      </c>
      <c r="AT210" s="246" t="s">
        <v>246</v>
      </c>
      <c r="AU210" s="246" t="s">
        <v>95</v>
      </c>
      <c r="AY210" s="18" t="s">
        <v>244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8" t="s">
        <v>92</v>
      </c>
      <c r="BK210" s="247">
        <f>ROUND(I210*H210,2)</f>
        <v>0</v>
      </c>
      <c r="BL210" s="18" t="s">
        <v>161</v>
      </c>
      <c r="BM210" s="246" t="s">
        <v>1140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1065</v>
      </c>
      <c r="G211" s="249"/>
      <c r="H211" s="253">
        <v>7.6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92</v>
      </c>
      <c r="AY211" s="259" t="s">
        <v>244</v>
      </c>
    </row>
    <row r="212" spans="1:65" s="2" customFormat="1" ht="16.5" customHeight="1">
      <c r="A212" s="40"/>
      <c r="B212" s="41"/>
      <c r="C212" s="292" t="s">
        <v>397</v>
      </c>
      <c r="D212" s="292" t="s">
        <v>375</v>
      </c>
      <c r="E212" s="293" t="s">
        <v>1141</v>
      </c>
      <c r="F212" s="294" t="s">
        <v>1142</v>
      </c>
      <c r="G212" s="295" t="s">
        <v>1143</v>
      </c>
      <c r="H212" s="296">
        <v>0.114</v>
      </c>
      <c r="I212" s="297"/>
      <c r="J212" s="298">
        <f>ROUND(I212*H212,2)</f>
        <v>0</v>
      </c>
      <c r="K212" s="299"/>
      <c r="L212" s="300"/>
      <c r="M212" s="301" t="s">
        <v>1</v>
      </c>
      <c r="N212" s="302" t="s">
        <v>50</v>
      </c>
      <c r="O212" s="93"/>
      <c r="P212" s="244">
        <f>O212*H212</f>
        <v>0</v>
      </c>
      <c r="Q212" s="244">
        <v>0.001</v>
      </c>
      <c r="R212" s="244">
        <f>Q212*H212</f>
        <v>0.000114</v>
      </c>
      <c r="S212" s="244">
        <v>0</v>
      </c>
      <c r="T212" s="24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6" t="s">
        <v>295</v>
      </c>
      <c r="AT212" s="246" t="s">
        <v>375</v>
      </c>
      <c r="AU212" s="246" t="s">
        <v>95</v>
      </c>
      <c r="AY212" s="18" t="s">
        <v>244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8" t="s">
        <v>92</v>
      </c>
      <c r="BK212" s="247">
        <f>ROUND(I212*H212,2)</f>
        <v>0</v>
      </c>
      <c r="BL212" s="18" t="s">
        <v>161</v>
      </c>
      <c r="BM212" s="246" t="s">
        <v>1144</v>
      </c>
    </row>
    <row r="213" spans="1:51" s="13" customFormat="1" ht="12">
      <c r="A213" s="13"/>
      <c r="B213" s="248"/>
      <c r="C213" s="249"/>
      <c r="D213" s="250" t="s">
        <v>251</v>
      </c>
      <c r="E213" s="251" t="s">
        <v>1</v>
      </c>
      <c r="F213" s="252" t="s">
        <v>1145</v>
      </c>
      <c r="G213" s="249"/>
      <c r="H213" s="253">
        <v>0.114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251</v>
      </c>
      <c r="AU213" s="259" t="s">
        <v>95</v>
      </c>
      <c r="AV213" s="13" t="s">
        <v>95</v>
      </c>
      <c r="AW213" s="13" t="s">
        <v>42</v>
      </c>
      <c r="AX213" s="13" t="s">
        <v>92</v>
      </c>
      <c r="AY213" s="259" t="s">
        <v>244</v>
      </c>
    </row>
    <row r="214" spans="1:63" s="12" customFormat="1" ht="22.8" customHeight="1">
      <c r="A214" s="12"/>
      <c r="B214" s="218"/>
      <c r="C214" s="219"/>
      <c r="D214" s="220" t="s">
        <v>84</v>
      </c>
      <c r="E214" s="232" t="s">
        <v>161</v>
      </c>
      <c r="F214" s="232" t="s">
        <v>390</v>
      </c>
      <c r="G214" s="219"/>
      <c r="H214" s="219"/>
      <c r="I214" s="222"/>
      <c r="J214" s="233">
        <f>BK214</f>
        <v>0</v>
      </c>
      <c r="K214" s="219"/>
      <c r="L214" s="224"/>
      <c r="M214" s="225"/>
      <c r="N214" s="226"/>
      <c r="O214" s="226"/>
      <c r="P214" s="227">
        <f>SUM(P215:P223)</f>
        <v>0</v>
      </c>
      <c r="Q214" s="226"/>
      <c r="R214" s="227">
        <f>SUM(R215:R223)</f>
        <v>0.025790039999999997</v>
      </c>
      <c r="S214" s="226"/>
      <c r="T214" s="228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9" t="s">
        <v>92</v>
      </c>
      <c r="AT214" s="230" t="s">
        <v>84</v>
      </c>
      <c r="AU214" s="230" t="s">
        <v>92</v>
      </c>
      <c r="AY214" s="229" t="s">
        <v>244</v>
      </c>
      <c r="BK214" s="231">
        <f>SUM(BK215:BK223)</f>
        <v>0</v>
      </c>
    </row>
    <row r="215" spans="1:65" s="2" customFormat="1" ht="24.15" customHeight="1">
      <c r="A215" s="40"/>
      <c r="B215" s="41"/>
      <c r="C215" s="234" t="s">
        <v>402</v>
      </c>
      <c r="D215" s="234" t="s">
        <v>246</v>
      </c>
      <c r="E215" s="235" t="s">
        <v>392</v>
      </c>
      <c r="F215" s="236" t="s">
        <v>393</v>
      </c>
      <c r="G215" s="237" t="s">
        <v>303</v>
      </c>
      <c r="H215" s="238">
        <v>5.256</v>
      </c>
      <c r="I215" s="239"/>
      <c r="J215" s="240">
        <f>ROUND(I215*H215,2)</f>
        <v>0</v>
      </c>
      <c r="K215" s="241"/>
      <c r="L215" s="46"/>
      <c r="M215" s="242" t="s">
        <v>1</v>
      </c>
      <c r="N215" s="243" t="s">
        <v>50</v>
      </c>
      <c r="O215" s="93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6" t="s">
        <v>161</v>
      </c>
      <c r="AT215" s="246" t="s">
        <v>246</v>
      </c>
      <c r="AU215" s="246" t="s">
        <v>95</v>
      </c>
      <c r="AY215" s="18" t="s">
        <v>244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8" t="s">
        <v>92</v>
      </c>
      <c r="BK215" s="247">
        <f>ROUND(I215*H215,2)</f>
        <v>0</v>
      </c>
      <c r="BL215" s="18" t="s">
        <v>161</v>
      </c>
      <c r="BM215" s="246" t="s">
        <v>1146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395</v>
      </c>
      <c r="F216" s="252" t="s">
        <v>1147</v>
      </c>
      <c r="G216" s="249"/>
      <c r="H216" s="253">
        <v>5.256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92</v>
      </c>
      <c r="AY216" s="259" t="s">
        <v>244</v>
      </c>
    </row>
    <row r="217" spans="1:65" s="2" customFormat="1" ht="33" customHeight="1">
      <c r="A217" s="40"/>
      <c r="B217" s="41"/>
      <c r="C217" s="234" t="s">
        <v>413</v>
      </c>
      <c r="D217" s="234" t="s">
        <v>246</v>
      </c>
      <c r="E217" s="235" t="s">
        <v>398</v>
      </c>
      <c r="F217" s="236" t="s">
        <v>399</v>
      </c>
      <c r="G217" s="237" t="s">
        <v>303</v>
      </c>
      <c r="H217" s="238">
        <v>0.667</v>
      </c>
      <c r="I217" s="239"/>
      <c r="J217" s="240">
        <f>ROUND(I217*H217,2)</f>
        <v>0</v>
      </c>
      <c r="K217" s="241"/>
      <c r="L217" s="46"/>
      <c r="M217" s="242" t="s">
        <v>1</v>
      </c>
      <c r="N217" s="243" t="s">
        <v>50</v>
      </c>
      <c r="O217" s="93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6" t="s">
        <v>161</v>
      </c>
      <c r="AT217" s="246" t="s">
        <v>246</v>
      </c>
      <c r="AU217" s="246" t="s">
        <v>95</v>
      </c>
      <c r="AY217" s="18" t="s">
        <v>244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8" t="s">
        <v>92</v>
      </c>
      <c r="BK217" s="247">
        <f>ROUND(I217*H217,2)</f>
        <v>0</v>
      </c>
      <c r="BL217" s="18" t="s">
        <v>161</v>
      </c>
      <c r="BM217" s="246" t="s">
        <v>1148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1149</v>
      </c>
      <c r="G218" s="249"/>
      <c r="H218" s="253">
        <v>0.667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92</v>
      </c>
      <c r="AY218" s="259" t="s">
        <v>244</v>
      </c>
    </row>
    <row r="219" spans="1:65" s="2" customFormat="1" ht="16.5" customHeight="1">
      <c r="A219" s="40"/>
      <c r="B219" s="41"/>
      <c r="C219" s="234" t="s">
        <v>419</v>
      </c>
      <c r="D219" s="234" t="s">
        <v>246</v>
      </c>
      <c r="E219" s="235" t="s">
        <v>403</v>
      </c>
      <c r="F219" s="236" t="s">
        <v>404</v>
      </c>
      <c r="G219" s="237" t="s">
        <v>249</v>
      </c>
      <c r="H219" s="238">
        <v>4.036</v>
      </c>
      <c r="I219" s="239"/>
      <c r="J219" s="240">
        <f>ROUND(I219*H219,2)</f>
        <v>0</v>
      </c>
      <c r="K219" s="241"/>
      <c r="L219" s="46"/>
      <c r="M219" s="242" t="s">
        <v>1</v>
      </c>
      <c r="N219" s="243" t="s">
        <v>50</v>
      </c>
      <c r="O219" s="93"/>
      <c r="P219" s="244">
        <f>O219*H219</f>
        <v>0</v>
      </c>
      <c r="Q219" s="244">
        <v>0.00639</v>
      </c>
      <c r="R219" s="244">
        <f>Q219*H219</f>
        <v>0.025790039999999997</v>
      </c>
      <c r="S219" s="244">
        <v>0</v>
      </c>
      <c r="T219" s="24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6" t="s">
        <v>161</v>
      </c>
      <c r="AT219" s="246" t="s">
        <v>246</v>
      </c>
      <c r="AU219" s="246" t="s">
        <v>95</v>
      </c>
      <c r="AY219" s="18" t="s">
        <v>244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8" t="s">
        <v>92</v>
      </c>
      <c r="BK219" s="247">
        <f>ROUND(I219*H219,2)</f>
        <v>0</v>
      </c>
      <c r="BL219" s="18" t="s">
        <v>161</v>
      </c>
      <c r="BM219" s="246" t="s">
        <v>1150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1</v>
      </c>
      <c r="F220" s="252" t="s">
        <v>1151</v>
      </c>
      <c r="G220" s="249"/>
      <c r="H220" s="253">
        <v>1.585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85</v>
      </c>
      <c r="AY220" s="259" t="s">
        <v>244</v>
      </c>
    </row>
    <row r="221" spans="1:51" s="13" customFormat="1" ht="12">
      <c r="A221" s="13"/>
      <c r="B221" s="248"/>
      <c r="C221" s="249"/>
      <c r="D221" s="250" t="s">
        <v>251</v>
      </c>
      <c r="E221" s="251" t="s">
        <v>1</v>
      </c>
      <c r="F221" s="252" t="s">
        <v>1152</v>
      </c>
      <c r="G221" s="249"/>
      <c r="H221" s="253">
        <v>1.059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251</v>
      </c>
      <c r="AU221" s="259" t="s">
        <v>95</v>
      </c>
      <c r="AV221" s="13" t="s">
        <v>95</v>
      </c>
      <c r="AW221" s="13" t="s">
        <v>42</v>
      </c>
      <c r="AX221" s="13" t="s">
        <v>85</v>
      </c>
      <c r="AY221" s="259" t="s">
        <v>244</v>
      </c>
    </row>
    <row r="222" spans="1:51" s="13" customFormat="1" ht="12">
      <c r="A222" s="13"/>
      <c r="B222" s="248"/>
      <c r="C222" s="249"/>
      <c r="D222" s="250" t="s">
        <v>251</v>
      </c>
      <c r="E222" s="251" t="s">
        <v>1</v>
      </c>
      <c r="F222" s="252" t="s">
        <v>1153</v>
      </c>
      <c r="G222" s="249"/>
      <c r="H222" s="253">
        <v>1.392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251</v>
      </c>
      <c r="AU222" s="259" t="s">
        <v>95</v>
      </c>
      <c r="AV222" s="13" t="s">
        <v>95</v>
      </c>
      <c r="AW222" s="13" t="s">
        <v>42</v>
      </c>
      <c r="AX222" s="13" t="s">
        <v>85</v>
      </c>
      <c r="AY222" s="259" t="s">
        <v>244</v>
      </c>
    </row>
    <row r="223" spans="1:51" s="16" customFormat="1" ht="12">
      <c r="A223" s="16"/>
      <c r="B223" s="281"/>
      <c r="C223" s="282"/>
      <c r="D223" s="250" t="s">
        <v>251</v>
      </c>
      <c r="E223" s="283" t="s">
        <v>1</v>
      </c>
      <c r="F223" s="284" t="s">
        <v>320</v>
      </c>
      <c r="G223" s="282"/>
      <c r="H223" s="285">
        <v>4.036</v>
      </c>
      <c r="I223" s="286"/>
      <c r="J223" s="282"/>
      <c r="K223" s="282"/>
      <c r="L223" s="287"/>
      <c r="M223" s="288"/>
      <c r="N223" s="289"/>
      <c r="O223" s="289"/>
      <c r="P223" s="289"/>
      <c r="Q223" s="289"/>
      <c r="R223" s="289"/>
      <c r="S223" s="289"/>
      <c r="T223" s="290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91" t="s">
        <v>251</v>
      </c>
      <c r="AU223" s="291" t="s">
        <v>95</v>
      </c>
      <c r="AV223" s="16" t="s">
        <v>161</v>
      </c>
      <c r="AW223" s="16" t="s">
        <v>42</v>
      </c>
      <c r="AX223" s="16" t="s">
        <v>92</v>
      </c>
      <c r="AY223" s="291" t="s">
        <v>244</v>
      </c>
    </row>
    <row r="224" spans="1:63" s="12" customFormat="1" ht="22.8" customHeight="1">
      <c r="A224" s="12"/>
      <c r="B224" s="218"/>
      <c r="C224" s="219"/>
      <c r="D224" s="220" t="s">
        <v>84</v>
      </c>
      <c r="E224" s="232" t="s">
        <v>278</v>
      </c>
      <c r="F224" s="232" t="s">
        <v>412</v>
      </c>
      <c r="G224" s="219"/>
      <c r="H224" s="219"/>
      <c r="I224" s="222"/>
      <c r="J224" s="233">
        <f>BK224</f>
        <v>0</v>
      </c>
      <c r="K224" s="219"/>
      <c r="L224" s="224"/>
      <c r="M224" s="225"/>
      <c r="N224" s="226"/>
      <c r="O224" s="226"/>
      <c r="P224" s="227">
        <f>SUM(P225:P240)</f>
        <v>0</v>
      </c>
      <c r="Q224" s="226"/>
      <c r="R224" s="227">
        <f>SUM(R225:R240)</f>
        <v>11.3484</v>
      </c>
      <c r="S224" s="226"/>
      <c r="T224" s="228">
        <f>SUM(T225:T240)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9" t="s">
        <v>92</v>
      </c>
      <c r="AT224" s="230" t="s">
        <v>84</v>
      </c>
      <c r="AU224" s="230" t="s">
        <v>92</v>
      </c>
      <c r="AY224" s="229" t="s">
        <v>244</v>
      </c>
      <c r="BK224" s="231">
        <f>SUM(BK225:BK240)</f>
        <v>0</v>
      </c>
    </row>
    <row r="225" spans="1:65" s="2" customFormat="1" ht="24.15" customHeight="1">
      <c r="A225" s="40"/>
      <c r="B225" s="41"/>
      <c r="C225" s="234" t="s">
        <v>425</v>
      </c>
      <c r="D225" s="234" t="s">
        <v>246</v>
      </c>
      <c r="E225" s="235" t="s">
        <v>1154</v>
      </c>
      <c r="F225" s="236" t="s">
        <v>1155</v>
      </c>
      <c r="G225" s="237" t="s">
        <v>249</v>
      </c>
      <c r="H225" s="238">
        <v>31.84</v>
      </c>
      <c r="I225" s="239"/>
      <c r="J225" s="240">
        <f>ROUND(I225*H225,2)</f>
        <v>0</v>
      </c>
      <c r="K225" s="241"/>
      <c r="L225" s="46"/>
      <c r="M225" s="242" t="s">
        <v>1</v>
      </c>
      <c r="N225" s="243" t="s">
        <v>50</v>
      </c>
      <c r="O225" s="93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6" t="s">
        <v>161</v>
      </c>
      <c r="AT225" s="246" t="s">
        <v>246</v>
      </c>
      <c r="AU225" s="246" t="s">
        <v>95</v>
      </c>
      <c r="AY225" s="18" t="s">
        <v>244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8" t="s">
        <v>92</v>
      </c>
      <c r="BK225" s="247">
        <f>ROUND(I225*H225,2)</f>
        <v>0</v>
      </c>
      <c r="BL225" s="18" t="s">
        <v>161</v>
      </c>
      <c r="BM225" s="246" t="s">
        <v>1156</v>
      </c>
    </row>
    <row r="226" spans="1:51" s="13" customFormat="1" ht="12">
      <c r="A226" s="13"/>
      <c r="B226" s="248"/>
      <c r="C226" s="249"/>
      <c r="D226" s="250" t="s">
        <v>251</v>
      </c>
      <c r="E226" s="251" t="s">
        <v>417</v>
      </c>
      <c r="F226" s="252" t="s">
        <v>418</v>
      </c>
      <c r="G226" s="249"/>
      <c r="H226" s="253">
        <v>31.84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251</v>
      </c>
      <c r="AU226" s="259" t="s">
        <v>95</v>
      </c>
      <c r="AV226" s="13" t="s">
        <v>95</v>
      </c>
      <c r="AW226" s="13" t="s">
        <v>42</v>
      </c>
      <c r="AX226" s="13" t="s">
        <v>92</v>
      </c>
      <c r="AY226" s="259" t="s">
        <v>244</v>
      </c>
    </row>
    <row r="227" spans="1:65" s="2" customFormat="1" ht="24.15" customHeight="1">
      <c r="A227" s="40"/>
      <c r="B227" s="41"/>
      <c r="C227" s="234" t="s">
        <v>430</v>
      </c>
      <c r="D227" s="234" t="s">
        <v>246</v>
      </c>
      <c r="E227" s="235" t="s">
        <v>420</v>
      </c>
      <c r="F227" s="236" t="s">
        <v>421</v>
      </c>
      <c r="G227" s="237" t="s">
        <v>249</v>
      </c>
      <c r="H227" s="238">
        <v>65.28</v>
      </c>
      <c r="I227" s="239"/>
      <c r="J227" s="240">
        <f>ROUND(I227*H227,2)</f>
        <v>0</v>
      </c>
      <c r="K227" s="241"/>
      <c r="L227" s="46"/>
      <c r="M227" s="242" t="s">
        <v>1</v>
      </c>
      <c r="N227" s="243" t="s">
        <v>50</v>
      </c>
      <c r="O227" s="93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6" t="s">
        <v>161</v>
      </c>
      <c r="AT227" s="246" t="s">
        <v>246</v>
      </c>
      <c r="AU227" s="246" t="s">
        <v>95</v>
      </c>
      <c r="AY227" s="18" t="s">
        <v>244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8" t="s">
        <v>92</v>
      </c>
      <c r="BK227" s="247">
        <f>ROUND(I227*H227,2)</f>
        <v>0</v>
      </c>
      <c r="BL227" s="18" t="s">
        <v>161</v>
      </c>
      <c r="BM227" s="246" t="s">
        <v>1157</v>
      </c>
    </row>
    <row r="228" spans="1:51" s="13" customFormat="1" ht="12">
      <c r="A228" s="13"/>
      <c r="B228" s="248"/>
      <c r="C228" s="249"/>
      <c r="D228" s="250" t="s">
        <v>251</v>
      </c>
      <c r="E228" s="251" t="s">
        <v>423</v>
      </c>
      <c r="F228" s="252" t="s">
        <v>1158</v>
      </c>
      <c r="G228" s="249"/>
      <c r="H228" s="253">
        <v>65.28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251</v>
      </c>
      <c r="AU228" s="259" t="s">
        <v>95</v>
      </c>
      <c r="AV228" s="13" t="s">
        <v>95</v>
      </c>
      <c r="AW228" s="13" t="s">
        <v>42</v>
      </c>
      <c r="AX228" s="13" t="s">
        <v>92</v>
      </c>
      <c r="AY228" s="259" t="s">
        <v>244</v>
      </c>
    </row>
    <row r="229" spans="1:65" s="2" customFormat="1" ht="33" customHeight="1">
      <c r="A229" s="40"/>
      <c r="B229" s="41"/>
      <c r="C229" s="234" t="s">
        <v>435</v>
      </c>
      <c r="D229" s="234" t="s">
        <v>246</v>
      </c>
      <c r="E229" s="235" t="s">
        <v>426</v>
      </c>
      <c r="F229" s="236" t="s">
        <v>427</v>
      </c>
      <c r="G229" s="237" t="s">
        <v>249</v>
      </c>
      <c r="H229" s="238">
        <v>31.84</v>
      </c>
      <c r="I229" s="239"/>
      <c r="J229" s="240">
        <f>ROUND(I229*H229,2)</f>
        <v>0</v>
      </c>
      <c r="K229" s="241"/>
      <c r="L229" s="46"/>
      <c r="M229" s="242" t="s">
        <v>1</v>
      </c>
      <c r="N229" s="243" t="s">
        <v>50</v>
      </c>
      <c r="O229" s="93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6" t="s">
        <v>161</v>
      </c>
      <c r="AT229" s="246" t="s">
        <v>246</v>
      </c>
      <c r="AU229" s="246" t="s">
        <v>95</v>
      </c>
      <c r="AY229" s="18" t="s">
        <v>244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8" t="s">
        <v>92</v>
      </c>
      <c r="BK229" s="247">
        <f>ROUND(I229*H229,2)</f>
        <v>0</v>
      </c>
      <c r="BL229" s="18" t="s">
        <v>161</v>
      </c>
      <c r="BM229" s="246" t="s">
        <v>1159</v>
      </c>
    </row>
    <row r="230" spans="1:51" s="13" customFormat="1" ht="12">
      <c r="A230" s="13"/>
      <c r="B230" s="248"/>
      <c r="C230" s="249"/>
      <c r="D230" s="250" t="s">
        <v>251</v>
      </c>
      <c r="E230" s="251" t="s">
        <v>429</v>
      </c>
      <c r="F230" s="252" t="s">
        <v>152</v>
      </c>
      <c r="G230" s="249"/>
      <c r="H230" s="253">
        <v>31.84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251</v>
      </c>
      <c r="AU230" s="259" t="s">
        <v>95</v>
      </c>
      <c r="AV230" s="13" t="s">
        <v>95</v>
      </c>
      <c r="AW230" s="13" t="s">
        <v>42</v>
      </c>
      <c r="AX230" s="13" t="s">
        <v>92</v>
      </c>
      <c r="AY230" s="259" t="s">
        <v>244</v>
      </c>
    </row>
    <row r="231" spans="1:65" s="2" customFormat="1" ht="24.15" customHeight="1">
      <c r="A231" s="40"/>
      <c r="B231" s="41"/>
      <c r="C231" s="234" t="s">
        <v>440</v>
      </c>
      <c r="D231" s="234" t="s">
        <v>246</v>
      </c>
      <c r="E231" s="235" t="s">
        <v>431</v>
      </c>
      <c r="F231" s="236" t="s">
        <v>432</v>
      </c>
      <c r="G231" s="237" t="s">
        <v>249</v>
      </c>
      <c r="H231" s="238">
        <v>31.84</v>
      </c>
      <c r="I231" s="239"/>
      <c r="J231" s="240">
        <f>ROUND(I231*H231,2)</f>
        <v>0</v>
      </c>
      <c r="K231" s="241"/>
      <c r="L231" s="46"/>
      <c r="M231" s="242" t="s">
        <v>1</v>
      </c>
      <c r="N231" s="243" t="s">
        <v>50</v>
      </c>
      <c r="O231" s="93"/>
      <c r="P231" s="244">
        <f>O231*H231</f>
        <v>0</v>
      </c>
      <c r="Q231" s="244">
        <v>0.345</v>
      </c>
      <c r="R231" s="244">
        <f>Q231*H231</f>
        <v>10.9848</v>
      </c>
      <c r="S231" s="244">
        <v>0</v>
      </c>
      <c r="T231" s="24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6" t="s">
        <v>161</v>
      </c>
      <c r="AT231" s="246" t="s">
        <v>246</v>
      </c>
      <c r="AU231" s="246" t="s">
        <v>95</v>
      </c>
      <c r="AY231" s="18" t="s">
        <v>244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8" t="s">
        <v>92</v>
      </c>
      <c r="BK231" s="247">
        <f>ROUND(I231*H231,2)</f>
        <v>0</v>
      </c>
      <c r="BL231" s="18" t="s">
        <v>161</v>
      </c>
      <c r="BM231" s="246" t="s">
        <v>1160</v>
      </c>
    </row>
    <row r="232" spans="1:51" s="13" customFormat="1" ht="12">
      <c r="A232" s="13"/>
      <c r="B232" s="248"/>
      <c r="C232" s="249"/>
      <c r="D232" s="250" t="s">
        <v>251</v>
      </c>
      <c r="E232" s="251" t="s">
        <v>1</v>
      </c>
      <c r="F232" s="252" t="s">
        <v>434</v>
      </c>
      <c r="G232" s="249"/>
      <c r="H232" s="253">
        <v>31.84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251</v>
      </c>
      <c r="AU232" s="259" t="s">
        <v>95</v>
      </c>
      <c r="AV232" s="13" t="s">
        <v>95</v>
      </c>
      <c r="AW232" s="13" t="s">
        <v>42</v>
      </c>
      <c r="AX232" s="13" t="s">
        <v>92</v>
      </c>
      <c r="AY232" s="259" t="s">
        <v>244</v>
      </c>
    </row>
    <row r="233" spans="1:65" s="2" customFormat="1" ht="24.15" customHeight="1">
      <c r="A233" s="40"/>
      <c r="B233" s="41"/>
      <c r="C233" s="234" t="s">
        <v>445</v>
      </c>
      <c r="D233" s="234" t="s">
        <v>246</v>
      </c>
      <c r="E233" s="235" t="s">
        <v>436</v>
      </c>
      <c r="F233" s="236" t="s">
        <v>437</v>
      </c>
      <c r="G233" s="237" t="s">
        <v>249</v>
      </c>
      <c r="H233" s="238">
        <v>31.84</v>
      </c>
      <c r="I233" s="239"/>
      <c r="J233" s="240">
        <f>ROUND(I233*H233,2)</f>
        <v>0</v>
      </c>
      <c r="K233" s="241"/>
      <c r="L233" s="46"/>
      <c r="M233" s="242" t="s">
        <v>1</v>
      </c>
      <c r="N233" s="243" t="s">
        <v>50</v>
      </c>
      <c r="O233" s="93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6" t="s">
        <v>161</v>
      </c>
      <c r="AT233" s="246" t="s">
        <v>246</v>
      </c>
      <c r="AU233" s="246" t="s">
        <v>95</v>
      </c>
      <c r="AY233" s="18" t="s">
        <v>244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8" t="s">
        <v>92</v>
      </c>
      <c r="BK233" s="247">
        <f>ROUND(I233*H233,2)</f>
        <v>0</v>
      </c>
      <c r="BL233" s="18" t="s">
        <v>161</v>
      </c>
      <c r="BM233" s="246" t="s">
        <v>1161</v>
      </c>
    </row>
    <row r="234" spans="1:51" s="13" customFormat="1" ht="12">
      <c r="A234" s="13"/>
      <c r="B234" s="248"/>
      <c r="C234" s="249"/>
      <c r="D234" s="250" t="s">
        <v>251</v>
      </c>
      <c r="E234" s="251" t="s">
        <v>439</v>
      </c>
      <c r="F234" s="252" t="s">
        <v>152</v>
      </c>
      <c r="G234" s="249"/>
      <c r="H234" s="253">
        <v>31.84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251</v>
      </c>
      <c r="AU234" s="259" t="s">
        <v>95</v>
      </c>
      <c r="AV234" s="13" t="s">
        <v>95</v>
      </c>
      <c r="AW234" s="13" t="s">
        <v>42</v>
      </c>
      <c r="AX234" s="13" t="s">
        <v>92</v>
      </c>
      <c r="AY234" s="259" t="s">
        <v>244</v>
      </c>
    </row>
    <row r="235" spans="1:65" s="2" customFormat="1" ht="24.15" customHeight="1">
      <c r="A235" s="40"/>
      <c r="B235" s="41"/>
      <c r="C235" s="234" t="s">
        <v>451</v>
      </c>
      <c r="D235" s="234" t="s">
        <v>246</v>
      </c>
      <c r="E235" s="235" t="s">
        <v>441</v>
      </c>
      <c r="F235" s="236" t="s">
        <v>442</v>
      </c>
      <c r="G235" s="237" t="s">
        <v>249</v>
      </c>
      <c r="H235" s="238">
        <v>71.64</v>
      </c>
      <c r="I235" s="239"/>
      <c r="J235" s="240">
        <f>ROUND(I235*H235,2)</f>
        <v>0</v>
      </c>
      <c r="K235" s="241"/>
      <c r="L235" s="46"/>
      <c r="M235" s="242" t="s">
        <v>1</v>
      </c>
      <c r="N235" s="243" t="s">
        <v>50</v>
      </c>
      <c r="O235" s="93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6" t="s">
        <v>161</v>
      </c>
      <c r="AT235" s="246" t="s">
        <v>246</v>
      </c>
      <c r="AU235" s="246" t="s">
        <v>95</v>
      </c>
      <c r="AY235" s="18" t="s">
        <v>244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8" t="s">
        <v>92</v>
      </c>
      <c r="BK235" s="247">
        <f>ROUND(I235*H235,2)</f>
        <v>0</v>
      </c>
      <c r="BL235" s="18" t="s">
        <v>161</v>
      </c>
      <c r="BM235" s="246" t="s">
        <v>1162</v>
      </c>
    </row>
    <row r="236" spans="1:51" s="13" customFormat="1" ht="12">
      <c r="A236" s="13"/>
      <c r="B236" s="248"/>
      <c r="C236" s="249"/>
      <c r="D236" s="250" t="s">
        <v>251</v>
      </c>
      <c r="E236" s="251" t="s">
        <v>181</v>
      </c>
      <c r="F236" s="252" t="s">
        <v>444</v>
      </c>
      <c r="G236" s="249"/>
      <c r="H236" s="253">
        <v>71.64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251</v>
      </c>
      <c r="AU236" s="259" t="s">
        <v>95</v>
      </c>
      <c r="AV236" s="13" t="s">
        <v>95</v>
      </c>
      <c r="AW236" s="13" t="s">
        <v>42</v>
      </c>
      <c r="AX236" s="13" t="s">
        <v>92</v>
      </c>
      <c r="AY236" s="259" t="s">
        <v>244</v>
      </c>
    </row>
    <row r="237" spans="1:65" s="2" customFormat="1" ht="33" customHeight="1">
      <c r="A237" s="40"/>
      <c r="B237" s="41"/>
      <c r="C237" s="234" t="s">
        <v>456</v>
      </c>
      <c r="D237" s="234" t="s">
        <v>246</v>
      </c>
      <c r="E237" s="235" t="s">
        <v>446</v>
      </c>
      <c r="F237" s="236" t="s">
        <v>447</v>
      </c>
      <c r="G237" s="237" t="s">
        <v>249</v>
      </c>
      <c r="H237" s="238">
        <v>71.64</v>
      </c>
      <c r="I237" s="239"/>
      <c r="J237" s="240">
        <f>ROUND(I237*H237,2)</f>
        <v>0</v>
      </c>
      <c r="K237" s="241"/>
      <c r="L237" s="46"/>
      <c r="M237" s="242" t="s">
        <v>1</v>
      </c>
      <c r="N237" s="243" t="s">
        <v>50</v>
      </c>
      <c r="O237" s="93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6" t="s">
        <v>161</v>
      </c>
      <c r="AT237" s="246" t="s">
        <v>246</v>
      </c>
      <c r="AU237" s="246" t="s">
        <v>95</v>
      </c>
      <c r="AY237" s="18" t="s">
        <v>244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8" t="s">
        <v>92</v>
      </c>
      <c r="BK237" s="247">
        <f>ROUND(I237*H237,2)</f>
        <v>0</v>
      </c>
      <c r="BL237" s="18" t="s">
        <v>161</v>
      </c>
      <c r="BM237" s="246" t="s">
        <v>1163</v>
      </c>
    </row>
    <row r="238" spans="1:51" s="13" customFormat="1" ht="12">
      <c r="A238" s="13"/>
      <c r="B238" s="248"/>
      <c r="C238" s="249"/>
      <c r="D238" s="250" t="s">
        <v>251</v>
      </c>
      <c r="E238" s="251" t="s">
        <v>449</v>
      </c>
      <c r="F238" s="252" t="s">
        <v>181</v>
      </c>
      <c r="G238" s="249"/>
      <c r="H238" s="253">
        <v>71.64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251</v>
      </c>
      <c r="AU238" s="259" t="s">
        <v>95</v>
      </c>
      <c r="AV238" s="13" t="s">
        <v>95</v>
      </c>
      <c r="AW238" s="13" t="s">
        <v>42</v>
      </c>
      <c r="AX238" s="13" t="s">
        <v>92</v>
      </c>
      <c r="AY238" s="259" t="s">
        <v>244</v>
      </c>
    </row>
    <row r="239" spans="1:65" s="2" customFormat="1" ht="33" customHeight="1">
      <c r="A239" s="40"/>
      <c r="B239" s="41"/>
      <c r="C239" s="234" t="s">
        <v>460</v>
      </c>
      <c r="D239" s="234" t="s">
        <v>246</v>
      </c>
      <c r="E239" s="235" t="s">
        <v>1014</v>
      </c>
      <c r="F239" s="236" t="s">
        <v>1015</v>
      </c>
      <c r="G239" s="237" t="s">
        <v>249</v>
      </c>
      <c r="H239" s="238">
        <v>3.6</v>
      </c>
      <c r="I239" s="239"/>
      <c r="J239" s="240">
        <f>ROUND(I239*H239,2)</f>
        <v>0</v>
      </c>
      <c r="K239" s="241"/>
      <c r="L239" s="46"/>
      <c r="M239" s="242" t="s">
        <v>1</v>
      </c>
      <c r="N239" s="243" t="s">
        <v>50</v>
      </c>
      <c r="O239" s="93"/>
      <c r="P239" s="244">
        <f>O239*H239</f>
        <v>0</v>
      </c>
      <c r="Q239" s="244">
        <v>0.101</v>
      </c>
      <c r="R239" s="244">
        <f>Q239*H239</f>
        <v>0.36360000000000003</v>
      </c>
      <c r="S239" s="244">
        <v>0</v>
      </c>
      <c r="T239" s="24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6" t="s">
        <v>161</v>
      </c>
      <c r="AT239" s="246" t="s">
        <v>246</v>
      </c>
      <c r="AU239" s="246" t="s">
        <v>95</v>
      </c>
      <c r="AY239" s="18" t="s">
        <v>244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8" t="s">
        <v>92</v>
      </c>
      <c r="BK239" s="247">
        <f>ROUND(I239*H239,2)</f>
        <v>0</v>
      </c>
      <c r="BL239" s="18" t="s">
        <v>161</v>
      </c>
      <c r="BM239" s="246" t="s">
        <v>1164</v>
      </c>
    </row>
    <row r="240" spans="1:51" s="13" customFormat="1" ht="12">
      <c r="A240" s="13"/>
      <c r="B240" s="248"/>
      <c r="C240" s="249"/>
      <c r="D240" s="250" t="s">
        <v>251</v>
      </c>
      <c r="E240" s="251" t="s">
        <v>1</v>
      </c>
      <c r="F240" s="252" t="s">
        <v>933</v>
      </c>
      <c r="G240" s="249"/>
      <c r="H240" s="253">
        <v>3.6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251</v>
      </c>
      <c r="AU240" s="259" t="s">
        <v>95</v>
      </c>
      <c r="AV240" s="13" t="s">
        <v>95</v>
      </c>
      <c r="AW240" s="13" t="s">
        <v>42</v>
      </c>
      <c r="AX240" s="13" t="s">
        <v>92</v>
      </c>
      <c r="AY240" s="259" t="s">
        <v>244</v>
      </c>
    </row>
    <row r="241" spans="1:63" s="12" customFormat="1" ht="22.8" customHeight="1">
      <c r="A241" s="12"/>
      <c r="B241" s="218"/>
      <c r="C241" s="219"/>
      <c r="D241" s="220" t="s">
        <v>84</v>
      </c>
      <c r="E241" s="232" t="s">
        <v>295</v>
      </c>
      <c r="F241" s="232" t="s">
        <v>450</v>
      </c>
      <c r="G241" s="219"/>
      <c r="H241" s="219"/>
      <c r="I241" s="222"/>
      <c r="J241" s="233">
        <f>BK241</f>
        <v>0</v>
      </c>
      <c r="K241" s="219"/>
      <c r="L241" s="224"/>
      <c r="M241" s="225"/>
      <c r="N241" s="226"/>
      <c r="O241" s="226"/>
      <c r="P241" s="227">
        <f>SUM(P242:P314)</f>
        <v>0</v>
      </c>
      <c r="Q241" s="226"/>
      <c r="R241" s="227">
        <f>SUM(R242:R314)</f>
        <v>4.352692</v>
      </c>
      <c r="S241" s="226"/>
      <c r="T241" s="228">
        <f>SUM(T242:T314)</f>
        <v>0.54981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9" t="s">
        <v>92</v>
      </c>
      <c r="AT241" s="230" t="s">
        <v>84</v>
      </c>
      <c r="AU241" s="230" t="s">
        <v>92</v>
      </c>
      <c r="AY241" s="229" t="s">
        <v>244</v>
      </c>
      <c r="BK241" s="231">
        <f>SUM(BK242:BK314)</f>
        <v>0</v>
      </c>
    </row>
    <row r="242" spans="1:65" s="2" customFormat="1" ht="21.75" customHeight="1">
      <c r="A242" s="40"/>
      <c r="B242" s="41"/>
      <c r="C242" s="234" t="s">
        <v>464</v>
      </c>
      <c r="D242" s="234" t="s">
        <v>246</v>
      </c>
      <c r="E242" s="235" t="s">
        <v>452</v>
      </c>
      <c r="F242" s="236" t="s">
        <v>453</v>
      </c>
      <c r="G242" s="237" t="s">
        <v>275</v>
      </c>
      <c r="H242" s="238">
        <v>5.8</v>
      </c>
      <c r="I242" s="239"/>
      <c r="J242" s="240">
        <f>ROUND(I242*H242,2)</f>
        <v>0</v>
      </c>
      <c r="K242" s="241"/>
      <c r="L242" s="46"/>
      <c r="M242" s="242" t="s">
        <v>1</v>
      </c>
      <c r="N242" s="243" t="s">
        <v>50</v>
      </c>
      <c r="O242" s="93"/>
      <c r="P242" s="244">
        <f>O242*H242</f>
        <v>0</v>
      </c>
      <c r="Q242" s="244">
        <v>0</v>
      </c>
      <c r="R242" s="244">
        <f>Q242*H242</f>
        <v>0</v>
      </c>
      <c r="S242" s="244">
        <v>0.044</v>
      </c>
      <c r="T242" s="245">
        <f>S242*H242</f>
        <v>0.2552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6" t="s">
        <v>161</v>
      </c>
      <c r="AT242" s="246" t="s">
        <v>246</v>
      </c>
      <c r="AU242" s="246" t="s">
        <v>95</v>
      </c>
      <c r="AY242" s="18" t="s">
        <v>244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8" t="s">
        <v>92</v>
      </c>
      <c r="BK242" s="247">
        <f>ROUND(I242*H242,2)</f>
        <v>0</v>
      </c>
      <c r="BL242" s="18" t="s">
        <v>161</v>
      </c>
      <c r="BM242" s="246" t="s">
        <v>1165</v>
      </c>
    </row>
    <row r="243" spans="1:51" s="13" customFormat="1" ht="12">
      <c r="A243" s="13"/>
      <c r="B243" s="248"/>
      <c r="C243" s="249"/>
      <c r="D243" s="250" t="s">
        <v>251</v>
      </c>
      <c r="E243" s="251" t="s">
        <v>1081</v>
      </c>
      <c r="F243" s="252" t="s">
        <v>142</v>
      </c>
      <c r="G243" s="249"/>
      <c r="H243" s="253">
        <v>5.8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251</v>
      </c>
      <c r="AU243" s="259" t="s">
        <v>95</v>
      </c>
      <c r="AV243" s="13" t="s">
        <v>95</v>
      </c>
      <c r="AW243" s="13" t="s">
        <v>42</v>
      </c>
      <c r="AX243" s="13" t="s">
        <v>92</v>
      </c>
      <c r="AY243" s="259" t="s">
        <v>244</v>
      </c>
    </row>
    <row r="244" spans="1:65" s="2" customFormat="1" ht="24.15" customHeight="1">
      <c r="A244" s="40"/>
      <c r="B244" s="41"/>
      <c r="C244" s="234" t="s">
        <v>470</v>
      </c>
      <c r="D244" s="234" t="s">
        <v>246</v>
      </c>
      <c r="E244" s="235" t="s">
        <v>457</v>
      </c>
      <c r="F244" s="236" t="s">
        <v>458</v>
      </c>
      <c r="G244" s="237" t="s">
        <v>275</v>
      </c>
      <c r="H244" s="238">
        <v>5.8</v>
      </c>
      <c r="I244" s="239"/>
      <c r="J244" s="240">
        <f>ROUND(I244*H244,2)</f>
        <v>0</v>
      </c>
      <c r="K244" s="241"/>
      <c r="L244" s="46"/>
      <c r="M244" s="242" t="s">
        <v>1</v>
      </c>
      <c r="N244" s="243" t="s">
        <v>50</v>
      </c>
      <c r="O244" s="93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6" t="s">
        <v>161</v>
      </c>
      <c r="AT244" s="246" t="s">
        <v>246</v>
      </c>
      <c r="AU244" s="246" t="s">
        <v>95</v>
      </c>
      <c r="AY244" s="18" t="s">
        <v>244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8" t="s">
        <v>92</v>
      </c>
      <c r="BK244" s="247">
        <f>ROUND(I244*H244,2)</f>
        <v>0</v>
      </c>
      <c r="BL244" s="18" t="s">
        <v>161</v>
      </c>
      <c r="BM244" s="246" t="s">
        <v>1166</v>
      </c>
    </row>
    <row r="245" spans="1:51" s="13" customFormat="1" ht="12">
      <c r="A245" s="13"/>
      <c r="B245" s="248"/>
      <c r="C245" s="249"/>
      <c r="D245" s="250" t="s">
        <v>251</v>
      </c>
      <c r="E245" s="251" t="s">
        <v>1</v>
      </c>
      <c r="F245" s="252" t="s">
        <v>142</v>
      </c>
      <c r="G245" s="249"/>
      <c r="H245" s="253">
        <v>5.8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251</v>
      </c>
      <c r="AU245" s="259" t="s">
        <v>95</v>
      </c>
      <c r="AV245" s="13" t="s">
        <v>95</v>
      </c>
      <c r="AW245" s="13" t="s">
        <v>42</v>
      </c>
      <c r="AX245" s="13" t="s">
        <v>92</v>
      </c>
      <c r="AY245" s="259" t="s">
        <v>244</v>
      </c>
    </row>
    <row r="246" spans="1:65" s="2" customFormat="1" ht="24.15" customHeight="1">
      <c r="A246" s="40"/>
      <c r="B246" s="41"/>
      <c r="C246" s="292" t="s">
        <v>474</v>
      </c>
      <c r="D246" s="292" t="s">
        <v>375</v>
      </c>
      <c r="E246" s="293" t="s">
        <v>461</v>
      </c>
      <c r="F246" s="294" t="s">
        <v>462</v>
      </c>
      <c r="G246" s="295" t="s">
        <v>275</v>
      </c>
      <c r="H246" s="296">
        <v>5.8</v>
      </c>
      <c r="I246" s="297"/>
      <c r="J246" s="298">
        <f>ROUND(I246*H246,2)</f>
        <v>0</v>
      </c>
      <c r="K246" s="299"/>
      <c r="L246" s="300"/>
      <c r="M246" s="301" t="s">
        <v>1</v>
      </c>
      <c r="N246" s="302" t="s">
        <v>50</v>
      </c>
      <c r="O246" s="93"/>
      <c r="P246" s="244">
        <f>O246*H246</f>
        <v>0</v>
      </c>
      <c r="Q246" s="244">
        <v>0.0145</v>
      </c>
      <c r="R246" s="244">
        <f>Q246*H246</f>
        <v>0.08410000000000001</v>
      </c>
      <c r="S246" s="244">
        <v>0</v>
      </c>
      <c r="T246" s="24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6" t="s">
        <v>295</v>
      </c>
      <c r="AT246" s="246" t="s">
        <v>375</v>
      </c>
      <c r="AU246" s="246" t="s">
        <v>95</v>
      </c>
      <c r="AY246" s="18" t="s">
        <v>244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8" t="s">
        <v>92</v>
      </c>
      <c r="BK246" s="247">
        <f>ROUND(I246*H246,2)</f>
        <v>0</v>
      </c>
      <c r="BL246" s="18" t="s">
        <v>161</v>
      </c>
      <c r="BM246" s="246" t="s">
        <v>1167</v>
      </c>
    </row>
    <row r="247" spans="1:51" s="13" customFormat="1" ht="12">
      <c r="A247" s="13"/>
      <c r="B247" s="248"/>
      <c r="C247" s="249"/>
      <c r="D247" s="250" t="s">
        <v>251</v>
      </c>
      <c r="E247" s="251" t="s">
        <v>1</v>
      </c>
      <c r="F247" s="252" t="s">
        <v>142</v>
      </c>
      <c r="G247" s="249"/>
      <c r="H247" s="253">
        <v>5.8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251</v>
      </c>
      <c r="AU247" s="259" t="s">
        <v>95</v>
      </c>
      <c r="AV247" s="13" t="s">
        <v>95</v>
      </c>
      <c r="AW247" s="13" t="s">
        <v>42</v>
      </c>
      <c r="AX247" s="13" t="s">
        <v>92</v>
      </c>
      <c r="AY247" s="259" t="s">
        <v>244</v>
      </c>
    </row>
    <row r="248" spans="1:65" s="2" customFormat="1" ht="24.15" customHeight="1">
      <c r="A248" s="40"/>
      <c r="B248" s="41"/>
      <c r="C248" s="292" t="s">
        <v>478</v>
      </c>
      <c r="D248" s="292" t="s">
        <v>375</v>
      </c>
      <c r="E248" s="293" t="s">
        <v>465</v>
      </c>
      <c r="F248" s="294" t="s">
        <v>466</v>
      </c>
      <c r="G248" s="295" t="s">
        <v>467</v>
      </c>
      <c r="H248" s="296">
        <v>2</v>
      </c>
      <c r="I248" s="297"/>
      <c r="J248" s="298">
        <f>ROUND(I248*H248,2)</f>
        <v>0</v>
      </c>
      <c r="K248" s="299"/>
      <c r="L248" s="300"/>
      <c r="M248" s="301" t="s">
        <v>1</v>
      </c>
      <c r="N248" s="302" t="s">
        <v>50</v>
      </c>
      <c r="O248" s="93"/>
      <c r="P248" s="244">
        <f>O248*H248</f>
        <v>0</v>
      </c>
      <c r="Q248" s="244">
        <v>0.0001</v>
      </c>
      <c r="R248" s="244">
        <f>Q248*H248</f>
        <v>0.0002</v>
      </c>
      <c r="S248" s="244">
        <v>0</v>
      </c>
      <c r="T248" s="24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6" t="s">
        <v>295</v>
      </c>
      <c r="AT248" s="246" t="s">
        <v>375</v>
      </c>
      <c r="AU248" s="246" t="s">
        <v>95</v>
      </c>
      <c r="AY248" s="18" t="s">
        <v>244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8" t="s">
        <v>92</v>
      </c>
      <c r="BK248" s="247">
        <f>ROUND(I248*H248,2)</f>
        <v>0</v>
      </c>
      <c r="BL248" s="18" t="s">
        <v>161</v>
      </c>
      <c r="BM248" s="246" t="s">
        <v>1168</v>
      </c>
    </row>
    <row r="249" spans="1:65" s="2" customFormat="1" ht="24.15" customHeight="1">
      <c r="A249" s="40"/>
      <c r="B249" s="41"/>
      <c r="C249" s="234" t="s">
        <v>483</v>
      </c>
      <c r="D249" s="234" t="s">
        <v>246</v>
      </c>
      <c r="E249" s="235" t="s">
        <v>484</v>
      </c>
      <c r="F249" s="236" t="s">
        <v>485</v>
      </c>
      <c r="G249" s="237" t="s">
        <v>467</v>
      </c>
      <c r="H249" s="238">
        <v>7</v>
      </c>
      <c r="I249" s="239"/>
      <c r="J249" s="240">
        <f>ROUND(I249*H249,2)</f>
        <v>0</v>
      </c>
      <c r="K249" s="241"/>
      <c r="L249" s="46"/>
      <c r="M249" s="242" t="s">
        <v>1</v>
      </c>
      <c r="N249" s="243" t="s">
        <v>50</v>
      </c>
      <c r="O249" s="93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6" t="s">
        <v>161</v>
      </c>
      <c r="AT249" s="246" t="s">
        <v>246</v>
      </c>
      <c r="AU249" s="246" t="s">
        <v>95</v>
      </c>
      <c r="AY249" s="18" t="s">
        <v>244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8" t="s">
        <v>92</v>
      </c>
      <c r="BK249" s="247">
        <f>ROUND(I249*H249,2)</f>
        <v>0</v>
      </c>
      <c r="BL249" s="18" t="s">
        <v>161</v>
      </c>
      <c r="BM249" s="246" t="s">
        <v>1169</v>
      </c>
    </row>
    <row r="250" spans="1:65" s="2" customFormat="1" ht="24.15" customHeight="1">
      <c r="A250" s="40"/>
      <c r="B250" s="41"/>
      <c r="C250" s="292" t="s">
        <v>487</v>
      </c>
      <c r="D250" s="292" t="s">
        <v>375</v>
      </c>
      <c r="E250" s="293" t="s">
        <v>496</v>
      </c>
      <c r="F250" s="294" t="s">
        <v>497</v>
      </c>
      <c r="G250" s="295" t="s">
        <v>467</v>
      </c>
      <c r="H250" s="296">
        <v>2</v>
      </c>
      <c r="I250" s="297"/>
      <c r="J250" s="298">
        <f>ROUND(I250*H250,2)</f>
        <v>0</v>
      </c>
      <c r="K250" s="299"/>
      <c r="L250" s="300"/>
      <c r="M250" s="301" t="s">
        <v>1</v>
      </c>
      <c r="N250" s="302" t="s">
        <v>50</v>
      </c>
      <c r="O250" s="93"/>
      <c r="P250" s="244">
        <f>O250*H250</f>
        <v>0</v>
      </c>
      <c r="Q250" s="244">
        <v>0.0087</v>
      </c>
      <c r="R250" s="244">
        <f>Q250*H250</f>
        <v>0.0174</v>
      </c>
      <c r="S250" s="244">
        <v>0</v>
      </c>
      <c r="T250" s="24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6" t="s">
        <v>295</v>
      </c>
      <c r="AT250" s="246" t="s">
        <v>375</v>
      </c>
      <c r="AU250" s="246" t="s">
        <v>95</v>
      </c>
      <c r="AY250" s="18" t="s">
        <v>244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8" t="s">
        <v>92</v>
      </c>
      <c r="BK250" s="247">
        <f>ROUND(I250*H250,2)</f>
        <v>0</v>
      </c>
      <c r="BL250" s="18" t="s">
        <v>161</v>
      </c>
      <c r="BM250" s="246" t="s">
        <v>1170</v>
      </c>
    </row>
    <row r="251" spans="1:65" s="2" customFormat="1" ht="24.15" customHeight="1">
      <c r="A251" s="40"/>
      <c r="B251" s="41"/>
      <c r="C251" s="292" t="s">
        <v>491</v>
      </c>
      <c r="D251" s="292" t="s">
        <v>375</v>
      </c>
      <c r="E251" s="293" t="s">
        <v>500</v>
      </c>
      <c r="F251" s="294" t="s">
        <v>501</v>
      </c>
      <c r="G251" s="295" t="s">
        <v>467</v>
      </c>
      <c r="H251" s="296">
        <v>5</v>
      </c>
      <c r="I251" s="297"/>
      <c r="J251" s="298">
        <f>ROUND(I251*H251,2)</f>
        <v>0</v>
      </c>
      <c r="K251" s="299"/>
      <c r="L251" s="300"/>
      <c r="M251" s="301" t="s">
        <v>1</v>
      </c>
      <c r="N251" s="302" t="s">
        <v>50</v>
      </c>
      <c r="O251" s="93"/>
      <c r="P251" s="244">
        <f>O251*H251</f>
        <v>0</v>
      </c>
      <c r="Q251" s="244">
        <v>0.0072</v>
      </c>
      <c r="R251" s="244">
        <f>Q251*H251</f>
        <v>0.036</v>
      </c>
      <c r="S251" s="244">
        <v>0</v>
      </c>
      <c r="T251" s="24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6" t="s">
        <v>295</v>
      </c>
      <c r="AT251" s="246" t="s">
        <v>375</v>
      </c>
      <c r="AU251" s="246" t="s">
        <v>95</v>
      </c>
      <c r="AY251" s="18" t="s">
        <v>244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8" t="s">
        <v>92</v>
      </c>
      <c r="BK251" s="247">
        <f>ROUND(I251*H251,2)</f>
        <v>0</v>
      </c>
      <c r="BL251" s="18" t="s">
        <v>161</v>
      </c>
      <c r="BM251" s="246" t="s">
        <v>1171</v>
      </c>
    </row>
    <row r="252" spans="1:65" s="2" customFormat="1" ht="24.15" customHeight="1">
      <c r="A252" s="40"/>
      <c r="B252" s="41"/>
      <c r="C252" s="292" t="s">
        <v>495</v>
      </c>
      <c r="D252" s="292" t="s">
        <v>375</v>
      </c>
      <c r="E252" s="293" t="s">
        <v>1172</v>
      </c>
      <c r="F252" s="294" t="s">
        <v>1173</v>
      </c>
      <c r="G252" s="295" t="s">
        <v>467</v>
      </c>
      <c r="H252" s="296">
        <v>4</v>
      </c>
      <c r="I252" s="297"/>
      <c r="J252" s="298">
        <f>ROUND(I252*H252,2)</f>
        <v>0</v>
      </c>
      <c r="K252" s="299"/>
      <c r="L252" s="300"/>
      <c r="M252" s="301" t="s">
        <v>1</v>
      </c>
      <c r="N252" s="302" t="s">
        <v>50</v>
      </c>
      <c r="O252" s="93"/>
      <c r="P252" s="244">
        <f>O252*H252</f>
        <v>0</v>
      </c>
      <c r="Q252" s="244">
        <v>0.00021</v>
      </c>
      <c r="R252" s="244">
        <f>Q252*H252</f>
        <v>0.00084</v>
      </c>
      <c r="S252" s="244">
        <v>0</v>
      </c>
      <c r="T252" s="24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6" t="s">
        <v>295</v>
      </c>
      <c r="AT252" s="246" t="s">
        <v>375</v>
      </c>
      <c r="AU252" s="246" t="s">
        <v>95</v>
      </c>
      <c r="AY252" s="18" t="s">
        <v>244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8" t="s">
        <v>92</v>
      </c>
      <c r="BK252" s="247">
        <f>ROUND(I252*H252,2)</f>
        <v>0</v>
      </c>
      <c r="BL252" s="18" t="s">
        <v>161</v>
      </c>
      <c r="BM252" s="246" t="s">
        <v>1174</v>
      </c>
    </row>
    <row r="253" spans="1:65" s="2" customFormat="1" ht="24.15" customHeight="1">
      <c r="A253" s="40"/>
      <c r="B253" s="41"/>
      <c r="C253" s="234" t="s">
        <v>499</v>
      </c>
      <c r="D253" s="234" t="s">
        <v>246</v>
      </c>
      <c r="E253" s="235" t="s">
        <v>508</v>
      </c>
      <c r="F253" s="236" t="s">
        <v>509</v>
      </c>
      <c r="G253" s="237" t="s">
        <v>467</v>
      </c>
      <c r="H253" s="238">
        <v>14</v>
      </c>
      <c r="I253" s="239"/>
      <c r="J253" s="240">
        <f>ROUND(I253*H253,2)</f>
        <v>0</v>
      </c>
      <c r="K253" s="241"/>
      <c r="L253" s="46"/>
      <c r="M253" s="242" t="s">
        <v>1</v>
      </c>
      <c r="N253" s="243" t="s">
        <v>50</v>
      </c>
      <c r="O253" s="93"/>
      <c r="P253" s="244">
        <f>O253*H253</f>
        <v>0</v>
      </c>
      <c r="Q253" s="244">
        <v>0.00167</v>
      </c>
      <c r="R253" s="244">
        <f>Q253*H253</f>
        <v>0.02338</v>
      </c>
      <c r="S253" s="244">
        <v>0</v>
      </c>
      <c r="T253" s="24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6" t="s">
        <v>161</v>
      </c>
      <c r="AT253" s="246" t="s">
        <v>246</v>
      </c>
      <c r="AU253" s="246" t="s">
        <v>95</v>
      </c>
      <c r="AY253" s="18" t="s">
        <v>244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8" t="s">
        <v>92</v>
      </c>
      <c r="BK253" s="247">
        <f>ROUND(I253*H253,2)</f>
        <v>0</v>
      </c>
      <c r="BL253" s="18" t="s">
        <v>161</v>
      </c>
      <c r="BM253" s="246" t="s">
        <v>1175</v>
      </c>
    </row>
    <row r="254" spans="1:65" s="2" customFormat="1" ht="24.15" customHeight="1">
      <c r="A254" s="40"/>
      <c r="B254" s="41"/>
      <c r="C254" s="292" t="s">
        <v>503</v>
      </c>
      <c r="D254" s="292" t="s">
        <v>375</v>
      </c>
      <c r="E254" s="293" t="s">
        <v>1176</v>
      </c>
      <c r="F254" s="294" t="s">
        <v>1177</v>
      </c>
      <c r="G254" s="295" t="s">
        <v>467</v>
      </c>
      <c r="H254" s="296">
        <v>3</v>
      </c>
      <c r="I254" s="297"/>
      <c r="J254" s="298">
        <f>ROUND(I254*H254,2)</f>
        <v>0</v>
      </c>
      <c r="K254" s="299"/>
      <c r="L254" s="300"/>
      <c r="M254" s="301" t="s">
        <v>1</v>
      </c>
      <c r="N254" s="302" t="s">
        <v>50</v>
      </c>
      <c r="O254" s="93"/>
      <c r="P254" s="244">
        <f>O254*H254</f>
        <v>0</v>
      </c>
      <c r="Q254" s="244">
        <v>0.0065</v>
      </c>
      <c r="R254" s="244">
        <f>Q254*H254</f>
        <v>0.0195</v>
      </c>
      <c r="S254" s="244">
        <v>0</v>
      </c>
      <c r="T254" s="24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6" t="s">
        <v>295</v>
      </c>
      <c r="AT254" s="246" t="s">
        <v>375</v>
      </c>
      <c r="AU254" s="246" t="s">
        <v>95</v>
      </c>
      <c r="AY254" s="18" t="s">
        <v>244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18" t="s">
        <v>92</v>
      </c>
      <c r="BK254" s="247">
        <f>ROUND(I254*H254,2)</f>
        <v>0</v>
      </c>
      <c r="BL254" s="18" t="s">
        <v>161</v>
      </c>
      <c r="BM254" s="246" t="s">
        <v>1178</v>
      </c>
    </row>
    <row r="255" spans="1:65" s="2" customFormat="1" ht="16.5" customHeight="1">
      <c r="A255" s="40"/>
      <c r="B255" s="41"/>
      <c r="C255" s="292" t="s">
        <v>507</v>
      </c>
      <c r="D255" s="292" t="s">
        <v>375</v>
      </c>
      <c r="E255" s="293" t="s">
        <v>512</v>
      </c>
      <c r="F255" s="294" t="s">
        <v>513</v>
      </c>
      <c r="G255" s="295" t="s">
        <v>514</v>
      </c>
      <c r="H255" s="296">
        <v>1</v>
      </c>
      <c r="I255" s="297"/>
      <c r="J255" s="298">
        <f>ROUND(I255*H255,2)</f>
        <v>0</v>
      </c>
      <c r="K255" s="299"/>
      <c r="L255" s="300"/>
      <c r="M255" s="301" t="s">
        <v>1</v>
      </c>
      <c r="N255" s="302" t="s">
        <v>50</v>
      </c>
      <c r="O255" s="93"/>
      <c r="P255" s="244">
        <f>O255*H255</f>
        <v>0</v>
      </c>
      <c r="Q255" s="244">
        <v>0.0163</v>
      </c>
      <c r="R255" s="244">
        <f>Q255*H255</f>
        <v>0.0163</v>
      </c>
      <c r="S255" s="244">
        <v>0</v>
      </c>
      <c r="T255" s="24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6" t="s">
        <v>295</v>
      </c>
      <c r="AT255" s="246" t="s">
        <v>375</v>
      </c>
      <c r="AU255" s="246" t="s">
        <v>95</v>
      </c>
      <c r="AY255" s="18" t="s">
        <v>244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8" t="s">
        <v>92</v>
      </c>
      <c r="BK255" s="247">
        <f>ROUND(I255*H255,2)</f>
        <v>0</v>
      </c>
      <c r="BL255" s="18" t="s">
        <v>161</v>
      </c>
      <c r="BM255" s="246" t="s">
        <v>1179</v>
      </c>
    </row>
    <row r="256" spans="1:65" s="2" customFormat="1" ht="24.15" customHeight="1">
      <c r="A256" s="40"/>
      <c r="B256" s="41"/>
      <c r="C256" s="292" t="s">
        <v>511</v>
      </c>
      <c r="D256" s="292" t="s">
        <v>375</v>
      </c>
      <c r="E256" s="293" t="s">
        <v>517</v>
      </c>
      <c r="F256" s="294" t="s">
        <v>518</v>
      </c>
      <c r="G256" s="295" t="s">
        <v>467</v>
      </c>
      <c r="H256" s="296">
        <v>5</v>
      </c>
      <c r="I256" s="297"/>
      <c r="J256" s="298">
        <f>ROUND(I256*H256,2)</f>
        <v>0</v>
      </c>
      <c r="K256" s="299"/>
      <c r="L256" s="300"/>
      <c r="M256" s="301" t="s">
        <v>1</v>
      </c>
      <c r="N256" s="302" t="s">
        <v>50</v>
      </c>
      <c r="O256" s="93"/>
      <c r="P256" s="244">
        <f>O256*H256</f>
        <v>0</v>
      </c>
      <c r="Q256" s="244">
        <v>0.0077</v>
      </c>
      <c r="R256" s="244">
        <f>Q256*H256</f>
        <v>0.0385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295</v>
      </c>
      <c r="AT256" s="246" t="s">
        <v>375</v>
      </c>
      <c r="AU256" s="246" t="s">
        <v>95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1180</v>
      </c>
    </row>
    <row r="257" spans="1:65" s="2" customFormat="1" ht="24.15" customHeight="1">
      <c r="A257" s="40"/>
      <c r="B257" s="41"/>
      <c r="C257" s="292" t="s">
        <v>516</v>
      </c>
      <c r="D257" s="292" t="s">
        <v>375</v>
      </c>
      <c r="E257" s="293" t="s">
        <v>1181</v>
      </c>
      <c r="F257" s="294" t="s">
        <v>1182</v>
      </c>
      <c r="G257" s="295" t="s">
        <v>467</v>
      </c>
      <c r="H257" s="296">
        <v>1</v>
      </c>
      <c r="I257" s="297"/>
      <c r="J257" s="298">
        <f>ROUND(I257*H257,2)</f>
        <v>0</v>
      </c>
      <c r="K257" s="299"/>
      <c r="L257" s="300"/>
      <c r="M257" s="301" t="s">
        <v>1</v>
      </c>
      <c r="N257" s="302" t="s">
        <v>50</v>
      </c>
      <c r="O257" s="93"/>
      <c r="P257" s="244">
        <f>O257*H257</f>
        <v>0</v>
      </c>
      <c r="Q257" s="244">
        <v>0.0122</v>
      </c>
      <c r="R257" s="244">
        <f>Q257*H257</f>
        <v>0.0122</v>
      </c>
      <c r="S257" s="244">
        <v>0</v>
      </c>
      <c r="T257" s="24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6" t="s">
        <v>295</v>
      </c>
      <c r="AT257" s="246" t="s">
        <v>375</v>
      </c>
      <c r="AU257" s="246" t="s">
        <v>95</v>
      </c>
      <c r="AY257" s="18" t="s">
        <v>244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8" t="s">
        <v>92</v>
      </c>
      <c r="BK257" s="247">
        <f>ROUND(I257*H257,2)</f>
        <v>0</v>
      </c>
      <c r="BL257" s="18" t="s">
        <v>161</v>
      </c>
      <c r="BM257" s="246" t="s">
        <v>1183</v>
      </c>
    </row>
    <row r="258" spans="1:65" s="2" customFormat="1" ht="33" customHeight="1">
      <c r="A258" s="40"/>
      <c r="B258" s="41"/>
      <c r="C258" s="292" t="s">
        <v>520</v>
      </c>
      <c r="D258" s="292" t="s">
        <v>375</v>
      </c>
      <c r="E258" s="293" t="s">
        <v>521</v>
      </c>
      <c r="F258" s="294" t="s">
        <v>522</v>
      </c>
      <c r="G258" s="295" t="s">
        <v>467</v>
      </c>
      <c r="H258" s="296">
        <v>4</v>
      </c>
      <c r="I258" s="297"/>
      <c r="J258" s="298">
        <f>ROUND(I258*H258,2)</f>
        <v>0</v>
      </c>
      <c r="K258" s="299"/>
      <c r="L258" s="300"/>
      <c r="M258" s="301" t="s">
        <v>1</v>
      </c>
      <c r="N258" s="302" t="s">
        <v>50</v>
      </c>
      <c r="O258" s="93"/>
      <c r="P258" s="244">
        <f>O258*H258</f>
        <v>0</v>
      </c>
      <c r="Q258" s="244">
        <v>0.0069</v>
      </c>
      <c r="R258" s="244">
        <f>Q258*H258</f>
        <v>0.0276</v>
      </c>
      <c r="S258" s="244">
        <v>0</v>
      </c>
      <c r="T258" s="24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295</v>
      </c>
      <c r="AT258" s="246" t="s">
        <v>375</v>
      </c>
      <c r="AU258" s="246" t="s">
        <v>95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1184</v>
      </c>
    </row>
    <row r="259" spans="1:65" s="2" customFormat="1" ht="24.15" customHeight="1">
      <c r="A259" s="40"/>
      <c r="B259" s="41"/>
      <c r="C259" s="234" t="s">
        <v>524</v>
      </c>
      <c r="D259" s="234" t="s">
        <v>246</v>
      </c>
      <c r="E259" s="235" t="s">
        <v>537</v>
      </c>
      <c r="F259" s="236" t="s">
        <v>538</v>
      </c>
      <c r="G259" s="237" t="s">
        <v>467</v>
      </c>
      <c r="H259" s="238">
        <v>2</v>
      </c>
      <c r="I259" s="239"/>
      <c r="J259" s="240">
        <f>ROUND(I259*H259,2)</f>
        <v>0</v>
      </c>
      <c r="K259" s="241"/>
      <c r="L259" s="46"/>
      <c r="M259" s="242" t="s">
        <v>1</v>
      </c>
      <c r="N259" s="243" t="s">
        <v>50</v>
      </c>
      <c r="O259" s="93"/>
      <c r="P259" s="244">
        <f>O259*H259</f>
        <v>0</v>
      </c>
      <c r="Q259" s="244">
        <v>0.00171</v>
      </c>
      <c r="R259" s="244">
        <f>Q259*H259</f>
        <v>0.00342</v>
      </c>
      <c r="S259" s="244">
        <v>0</v>
      </c>
      <c r="T259" s="24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6" t="s">
        <v>161</v>
      </c>
      <c r="AT259" s="246" t="s">
        <v>246</v>
      </c>
      <c r="AU259" s="246" t="s">
        <v>95</v>
      </c>
      <c r="AY259" s="18" t="s">
        <v>244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8" t="s">
        <v>92</v>
      </c>
      <c r="BK259" s="247">
        <f>ROUND(I259*H259,2)</f>
        <v>0</v>
      </c>
      <c r="BL259" s="18" t="s">
        <v>161</v>
      </c>
      <c r="BM259" s="246" t="s">
        <v>1185</v>
      </c>
    </row>
    <row r="260" spans="1:65" s="2" customFormat="1" ht="24.15" customHeight="1">
      <c r="A260" s="40"/>
      <c r="B260" s="41"/>
      <c r="C260" s="292" t="s">
        <v>528</v>
      </c>
      <c r="D260" s="292" t="s">
        <v>375</v>
      </c>
      <c r="E260" s="293" t="s">
        <v>1186</v>
      </c>
      <c r="F260" s="294" t="s">
        <v>1187</v>
      </c>
      <c r="G260" s="295" t="s">
        <v>467</v>
      </c>
      <c r="H260" s="296">
        <v>2</v>
      </c>
      <c r="I260" s="297"/>
      <c r="J260" s="298">
        <f>ROUND(I260*H260,2)</f>
        <v>0</v>
      </c>
      <c r="K260" s="299"/>
      <c r="L260" s="300"/>
      <c r="M260" s="301" t="s">
        <v>1</v>
      </c>
      <c r="N260" s="302" t="s">
        <v>50</v>
      </c>
      <c r="O260" s="93"/>
      <c r="P260" s="244">
        <f>O260*H260</f>
        <v>0</v>
      </c>
      <c r="Q260" s="244">
        <v>0.025</v>
      </c>
      <c r="R260" s="244">
        <f>Q260*H260</f>
        <v>0.05</v>
      </c>
      <c r="S260" s="244">
        <v>0</v>
      </c>
      <c r="T260" s="24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6" t="s">
        <v>295</v>
      </c>
      <c r="AT260" s="246" t="s">
        <v>375</v>
      </c>
      <c r="AU260" s="246" t="s">
        <v>95</v>
      </c>
      <c r="AY260" s="18" t="s">
        <v>244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8" t="s">
        <v>92</v>
      </c>
      <c r="BK260" s="247">
        <f>ROUND(I260*H260,2)</f>
        <v>0</v>
      </c>
      <c r="BL260" s="18" t="s">
        <v>161</v>
      </c>
      <c r="BM260" s="246" t="s">
        <v>1188</v>
      </c>
    </row>
    <row r="261" spans="1:65" s="2" customFormat="1" ht="24.15" customHeight="1">
      <c r="A261" s="40"/>
      <c r="B261" s="41"/>
      <c r="C261" s="234" t="s">
        <v>532</v>
      </c>
      <c r="D261" s="234" t="s">
        <v>246</v>
      </c>
      <c r="E261" s="235" t="s">
        <v>569</v>
      </c>
      <c r="F261" s="236" t="s">
        <v>570</v>
      </c>
      <c r="G261" s="237" t="s">
        <v>275</v>
      </c>
      <c r="H261" s="238">
        <v>38</v>
      </c>
      <c r="I261" s="239"/>
      <c r="J261" s="240">
        <f>ROUND(I261*H261,2)</f>
        <v>0</v>
      </c>
      <c r="K261" s="241"/>
      <c r="L261" s="46"/>
      <c r="M261" s="242" t="s">
        <v>1</v>
      </c>
      <c r="N261" s="243" t="s">
        <v>50</v>
      </c>
      <c r="O261" s="93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6" t="s">
        <v>161</v>
      </c>
      <c r="AT261" s="246" t="s">
        <v>246</v>
      </c>
      <c r="AU261" s="246" t="s">
        <v>95</v>
      </c>
      <c r="AY261" s="18" t="s">
        <v>244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8" t="s">
        <v>92</v>
      </c>
      <c r="BK261" s="247">
        <f>ROUND(I261*H261,2)</f>
        <v>0</v>
      </c>
      <c r="BL261" s="18" t="s">
        <v>161</v>
      </c>
      <c r="BM261" s="246" t="s">
        <v>1189</v>
      </c>
    </row>
    <row r="262" spans="1:51" s="13" customFormat="1" ht="12">
      <c r="A262" s="13"/>
      <c r="B262" s="248"/>
      <c r="C262" s="249"/>
      <c r="D262" s="250" t="s">
        <v>251</v>
      </c>
      <c r="E262" s="251" t="s">
        <v>1</v>
      </c>
      <c r="F262" s="252" t="s">
        <v>134</v>
      </c>
      <c r="G262" s="249"/>
      <c r="H262" s="253">
        <v>38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251</v>
      </c>
      <c r="AU262" s="259" t="s">
        <v>95</v>
      </c>
      <c r="AV262" s="13" t="s">
        <v>95</v>
      </c>
      <c r="AW262" s="13" t="s">
        <v>42</v>
      </c>
      <c r="AX262" s="13" t="s">
        <v>92</v>
      </c>
      <c r="AY262" s="259" t="s">
        <v>244</v>
      </c>
    </row>
    <row r="263" spans="1:65" s="2" customFormat="1" ht="21.75" customHeight="1">
      <c r="A263" s="40"/>
      <c r="B263" s="41"/>
      <c r="C263" s="292" t="s">
        <v>536</v>
      </c>
      <c r="D263" s="292" t="s">
        <v>375</v>
      </c>
      <c r="E263" s="293" t="s">
        <v>573</v>
      </c>
      <c r="F263" s="294" t="s">
        <v>574</v>
      </c>
      <c r="G263" s="295" t="s">
        <v>275</v>
      </c>
      <c r="H263" s="296">
        <v>38</v>
      </c>
      <c r="I263" s="297"/>
      <c r="J263" s="298">
        <f>ROUND(I263*H263,2)</f>
        <v>0</v>
      </c>
      <c r="K263" s="299"/>
      <c r="L263" s="300"/>
      <c r="M263" s="301" t="s">
        <v>1</v>
      </c>
      <c r="N263" s="302" t="s">
        <v>50</v>
      </c>
      <c r="O263" s="93"/>
      <c r="P263" s="244">
        <f>O263*H263</f>
        <v>0</v>
      </c>
      <c r="Q263" s="244">
        <v>0.00028</v>
      </c>
      <c r="R263" s="244">
        <f>Q263*H263</f>
        <v>0.010639999999999998</v>
      </c>
      <c r="S263" s="244">
        <v>0</v>
      </c>
      <c r="T263" s="24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6" t="s">
        <v>295</v>
      </c>
      <c r="AT263" s="246" t="s">
        <v>375</v>
      </c>
      <c r="AU263" s="246" t="s">
        <v>95</v>
      </c>
      <c r="AY263" s="18" t="s">
        <v>244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8" t="s">
        <v>92</v>
      </c>
      <c r="BK263" s="247">
        <f>ROUND(I263*H263,2)</f>
        <v>0</v>
      </c>
      <c r="BL263" s="18" t="s">
        <v>161</v>
      </c>
      <c r="BM263" s="246" t="s">
        <v>1190</v>
      </c>
    </row>
    <row r="264" spans="1:51" s="13" customFormat="1" ht="12">
      <c r="A264" s="13"/>
      <c r="B264" s="248"/>
      <c r="C264" s="249"/>
      <c r="D264" s="250" t="s">
        <v>251</v>
      </c>
      <c r="E264" s="251" t="s">
        <v>1</v>
      </c>
      <c r="F264" s="252" t="s">
        <v>134</v>
      </c>
      <c r="G264" s="249"/>
      <c r="H264" s="253">
        <v>38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251</v>
      </c>
      <c r="AU264" s="259" t="s">
        <v>95</v>
      </c>
      <c r="AV264" s="13" t="s">
        <v>95</v>
      </c>
      <c r="AW264" s="13" t="s">
        <v>42</v>
      </c>
      <c r="AX264" s="13" t="s">
        <v>92</v>
      </c>
      <c r="AY264" s="259" t="s">
        <v>244</v>
      </c>
    </row>
    <row r="265" spans="1:65" s="2" customFormat="1" ht="24.15" customHeight="1">
      <c r="A265" s="40"/>
      <c r="B265" s="41"/>
      <c r="C265" s="234" t="s">
        <v>540</v>
      </c>
      <c r="D265" s="234" t="s">
        <v>246</v>
      </c>
      <c r="E265" s="235" t="s">
        <v>577</v>
      </c>
      <c r="F265" s="236" t="s">
        <v>578</v>
      </c>
      <c r="G265" s="237" t="s">
        <v>467</v>
      </c>
      <c r="H265" s="238">
        <v>56</v>
      </c>
      <c r="I265" s="239"/>
      <c r="J265" s="240">
        <f>ROUND(I265*H265,2)</f>
        <v>0</v>
      </c>
      <c r="K265" s="241"/>
      <c r="L265" s="46"/>
      <c r="M265" s="242" t="s">
        <v>1</v>
      </c>
      <c r="N265" s="243" t="s">
        <v>50</v>
      </c>
      <c r="O265" s="93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6" t="s">
        <v>161</v>
      </c>
      <c r="AT265" s="246" t="s">
        <v>246</v>
      </c>
      <c r="AU265" s="246" t="s">
        <v>95</v>
      </c>
      <c r="AY265" s="18" t="s">
        <v>244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8" t="s">
        <v>92</v>
      </c>
      <c r="BK265" s="247">
        <f>ROUND(I265*H265,2)</f>
        <v>0</v>
      </c>
      <c r="BL265" s="18" t="s">
        <v>161</v>
      </c>
      <c r="BM265" s="246" t="s">
        <v>1191</v>
      </c>
    </row>
    <row r="266" spans="1:65" s="2" customFormat="1" ht="16.5" customHeight="1">
      <c r="A266" s="40"/>
      <c r="B266" s="41"/>
      <c r="C266" s="292" t="s">
        <v>544</v>
      </c>
      <c r="D266" s="292" t="s">
        <v>375</v>
      </c>
      <c r="E266" s="293" t="s">
        <v>582</v>
      </c>
      <c r="F266" s="294" t="s">
        <v>583</v>
      </c>
      <c r="G266" s="295" t="s">
        <v>467</v>
      </c>
      <c r="H266" s="296">
        <v>56</v>
      </c>
      <c r="I266" s="297"/>
      <c r="J266" s="298">
        <f>ROUND(I266*H266,2)</f>
        <v>0</v>
      </c>
      <c r="K266" s="299"/>
      <c r="L266" s="300"/>
      <c r="M266" s="301" t="s">
        <v>1</v>
      </c>
      <c r="N266" s="302" t="s">
        <v>50</v>
      </c>
      <c r="O266" s="93"/>
      <c r="P266" s="244">
        <f>O266*H266</f>
        <v>0</v>
      </c>
      <c r="Q266" s="244">
        <v>7E-05</v>
      </c>
      <c r="R266" s="244">
        <f>Q266*H266</f>
        <v>0.00392</v>
      </c>
      <c r="S266" s="244">
        <v>0</v>
      </c>
      <c r="T266" s="24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6" t="s">
        <v>295</v>
      </c>
      <c r="AT266" s="246" t="s">
        <v>375</v>
      </c>
      <c r="AU266" s="246" t="s">
        <v>95</v>
      </c>
      <c r="AY266" s="18" t="s">
        <v>244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8" t="s">
        <v>92</v>
      </c>
      <c r="BK266" s="247">
        <f>ROUND(I266*H266,2)</f>
        <v>0</v>
      </c>
      <c r="BL266" s="18" t="s">
        <v>161</v>
      </c>
      <c r="BM266" s="246" t="s">
        <v>1192</v>
      </c>
    </row>
    <row r="267" spans="1:65" s="2" customFormat="1" ht="24.15" customHeight="1">
      <c r="A267" s="40"/>
      <c r="B267" s="41"/>
      <c r="C267" s="234" t="s">
        <v>548</v>
      </c>
      <c r="D267" s="234" t="s">
        <v>246</v>
      </c>
      <c r="E267" s="235" t="s">
        <v>586</v>
      </c>
      <c r="F267" s="236" t="s">
        <v>587</v>
      </c>
      <c r="G267" s="237" t="s">
        <v>467</v>
      </c>
      <c r="H267" s="238">
        <v>32</v>
      </c>
      <c r="I267" s="239"/>
      <c r="J267" s="240">
        <f>ROUND(I267*H267,2)</f>
        <v>0</v>
      </c>
      <c r="K267" s="241"/>
      <c r="L267" s="46"/>
      <c r="M267" s="242" t="s">
        <v>1</v>
      </c>
      <c r="N267" s="243" t="s">
        <v>50</v>
      </c>
      <c r="O267" s="93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6" t="s">
        <v>161</v>
      </c>
      <c r="AT267" s="246" t="s">
        <v>246</v>
      </c>
      <c r="AU267" s="246" t="s">
        <v>95</v>
      </c>
      <c r="AY267" s="18" t="s">
        <v>244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8" t="s">
        <v>92</v>
      </c>
      <c r="BK267" s="247">
        <f>ROUND(I267*H267,2)</f>
        <v>0</v>
      </c>
      <c r="BL267" s="18" t="s">
        <v>161</v>
      </c>
      <c r="BM267" s="246" t="s">
        <v>1193</v>
      </c>
    </row>
    <row r="268" spans="1:65" s="2" customFormat="1" ht="21.75" customHeight="1">
      <c r="A268" s="40"/>
      <c r="B268" s="41"/>
      <c r="C268" s="292" t="s">
        <v>552</v>
      </c>
      <c r="D268" s="292" t="s">
        <v>375</v>
      </c>
      <c r="E268" s="293" t="s">
        <v>594</v>
      </c>
      <c r="F268" s="294" t="s">
        <v>595</v>
      </c>
      <c r="G268" s="295" t="s">
        <v>514</v>
      </c>
      <c r="H268" s="296">
        <v>1</v>
      </c>
      <c r="I268" s="297"/>
      <c r="J268" s="298">
        <f>ROUND(I268*H268,2)</f>
        <v>0</v>
      </c>
      <c r="K268" s="299"/>
      <c r="L268" s="300"/>
      <c r="M268" s="301" t="s">
        <v>1</v>
      </c>
      <c r="N268" s="302" t="s">
        <v>50</v>
      </c>
      <c r="O268" s="93"/>
      <c r="P268" s="244">
        <f>O268*H268</f>
        <v>0</v>
      </c>
      <c r="Q268" s="244">
        <v>6E-05</v>
      </c>
      <c r="R268" s="244">
        <f>Q268*H268</f>
        <v>6E-05</v>
      </c>
      <c r="S268" s="244">
        <v>0</v>
      </c>
      <c r="T268" s="24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6" t="s">
        <v>295</v>
      </c>
      <c r="AT268" s="246" t="s">
        <v>375</v>
      </c>
      <c r="AU268" s="246" t="s">
        <v>95</v>
      </c>
      <c r="AY268" s="18" t="s">
        <v>244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8" t="s">
        <v>92</v>
      </c>
      <c r="BK268" s="247">
        <f>ROUND(I268*H268,2)</f>
        <v>0</v>
      </c>
      <c r="BL268" s="18" t="s">
        <v>161</v>
      </c>
      <c r="BM268" s="246" t="s">
        <v>1194</v>
      </c>
    </row>
    <row r="269" spans="1:65" s="2" customFormat="1" ht="24.15" customHeight="1">
      <c r="A269" s="40"/>
      <c r="B269" s="41"/>
      <c r="C269" s="292" t="s">
        <v>556</v>
      </c>
      <c r="D269" s="292" t="s">
        <v>375</v>
      </c>
      <c r="E269" s="293" t="s">
        <v>602</v>
      </c>
      <c r="F269" s="294" t="s">
        <v>603</v>
      </c>
      <c r="G269" s="295" t="s">
        <v>514</v>
      </c>
      <c r="H269" s="296">
        <v>2</v>
      </c>
      <c r="I269" s="297"/>
      <c r="J269" s="298">
        <f>ROUND(I269*H269,2)</f>
        <v>0</v>
      </c>
      <c r="K269" s="299"/>
      <c r="L269" s="300"/>
      <c r="M269" s="301" t="s">
        <v>1</v>
      </c>
      <c r="N269" s="302" t="s">
        <v>50</v>
      </c>
      <c r="O269" s="93"/>
      <c r="P269" s="244">
        <f>O269*H269</f>
        <v>0</v>
      </c>
      <c r="Q269" s="244">
        <v>0.00018</v>
      </c>
      <c r="R269" s="244">
        <f>Q269*H269</f>
        <v>0.00036</v>
      </c>
      <c r="S269" s="244">
        <v>0</v>
      </c>
      <c r="T269" s="24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6" t="s">
        <v>295</v>
      </c>
      <c r="AT269" s="246" t="s">
        <v>375</v>
      </c>
      <c r="AU269" s="246" t="s">
        <v>95</v>
      </c>
      <c r="AY269" s="18" t="s">
        <v>244</v>
      </c>
      <c r="BE269" s="247">
        <f>IF(N269="základní",J269,0)</f>
        <v>0</v>
      </c>
      <c r="BF269" s="247">
        <f>IF(N269="snížená",J269,0)</f>
        <v>0</v>
      </c>
      <c r="BG269" s="247">
        <f>IF(N269="zákl. přenesená",J269,0)</f>
        <v>0</v>
      </c>
      <c r="BH269" s="247">
        <f>IF(N269="sníž. přenesená",J269,0)</f>
        <v>0</v>
      </c>
      <c r="BI269" s="247">
        <f>IF(N269="nulová",J269,0)</f>
        <v>0</v>
      </c>
      <c r="BJ269" s="18" t="s">
        <v>92</v>
      </c>
      <c r="BK269" s="247">
        <f>ROUND(I269*H269,2)</f>
        <v>0</v>
      </c>
      <c r="BL269" s="18" t="s">
        <v>161</v>
      </c>
      <c r="BM269" s="246" t="s">
        <v>1195</v>
      </c>
    </row>
    <row r="270" spans="1:65" s="2" customFormat="1" ht="24.15" customHeight="1">
      <c r="A270" s="40"/>
      <c r="B270" s="41"/>
      <c r="C270" s="292" t="s">
        <v>560</v>
      </c>
      <c r="D270" s="292" t="s">
        <v>375</v>
      </c>
      <c r="E270" s="293" t="s">
        <v>598</v>
      </c>
      <c r="F270" s="294" t="s">
        <v>599</v>
      </c>
      <c r="G270" s="295" t="s">
        <v>514</v>
      </c>
      <c r="H270" s="296">
        <v>2</v>
      </c>
      <c r="I270" s="297"/>
      <c r="J270" s="298">
        <f>ROUND(I270*H270,2)</f>
        <v>0</v>
      </c>
      <c r="K270" s="299"/>
      <c r="L270" s="300"/>
      <c r="M270" s="301" t="s">
        <v>1</v>
      </c>
      <c r="N270" s="302" t="s">
        <v>50</v>
      </c>
      <c r="O270" s="93"/>
      <c r="P270" s="244">
        <f>O270*H270</f>
        <v>0</v>
      </c>
      <c r="Q270" s="244">
        <v>0.00031</v>
      </c>
      <c r="R270" s="244">
        <f>Q270*H270</f>
        <v>0.00062</v>
      </c>
      <c r="S270" s="244">
        <v>0</v>
      </c>
      <c r="T270" s="24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6" t="s">
        <v>295</v>
      </c>
      <c r="AT270" s="246" t="s">
        <v>375</v>
      </c>
      <c r="AU270" s="246" t="s">
        <v>95</v>
      </c>
      <c r="AY270" s="18" t="s">
        <v>244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8" t="s">
        <v>92</v>
      </c>
      <c r="BK270" s="247">
        <f>ROUND(I270*H270,2)</f>
        <v>0</v>
      </c>
      <c r="BL270" s="18" t="s">
        <v>161</v>
      </c>
      <c r="BM270" s="246" t="s">
        <v>1196</v>
      </c>
    </row>
    <row r="271" spans="1:65" s="2" customFormat="1" ht="24.15" customHeight="1">
      <c r="A271" s="40"/>
      <c r="B271" s="41"/>
      <c r="C271" s="292" t="s">
        <v>564</v>
      </c>
      <c r="D271" s="292" t="s">
        <v>375</v>
      </c>
      <c r="E271" s="293" t="s">
        <v>590</v>
      </c>
      <c r="F271" s="294" t="s">
        <v>591</v>
      </c>
      <c r="G271" s="295" t="s">
        <v>514</v>
      </c>
      <c r="H271" s="296">
        <v>27</v>
      </c>
      <c r="I271" s="297"/>
      <c r="J271" s="298">
        <f>ROUND(I271*H271,2)</f>
        <v>0</v>
      </c>
      <c r="K271" s="299"/>
      <c r="L271" s="300"/>
      <c r="M271" s="301" t="s">
        <v>1</v>
      </c>
      <c r="N271" s="302" t="s">
        <v>50</v>
      </c>
      <c r="O271" s="93"/>
      <c r="P271" s="244">
        <f>O271*H271</f>
        <v>0</v>
      </c>
      <c r="Q271" s="244">
        <v>0.00067</v>
      </c>
      <c r="R271" s="244">
        <f>Q271*H271</f>
        <v>0.018090000000000002</v>
      </c>
      <c r="S271" s="244">
        <v>0</v>
      </c>
      <c r="T271" s="24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6" t="s">
        <v>295</v>
      </c>
      <c r="AT271" s="246" t="s">
        <v>375</v>
      </c>
      <c r="AU271" s="246" t="s">
        <v>95</v>
      </c>
      <c r="AY271" s="18" t="s">
        <v>244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8" t="s">
        <v>92</v>
      </c>
      <c r="BK271" s="247">
        <f>ROUND(I271*H271,2)</f>
        <v>0</v>
      </c>
      <c r="BL271" s="18" t="s">
        <v>161</v>
      </c>
      <c r="BM271" s="246" t="s">
        <v>1197</v>
      </c>
    </row>
    <row r="272" spans="1:65" s="2" customFormat="1" ht="21.75" customHeight="1">
      <c r="A272" s="40"/>
      <c r="B272" s="41"/>
      <c r="C272" s="234" t="s">
        <v>568</v>
      </c>
      <c r="D272" s="234" t="s">
        <v>246</v>
      </c>
      <c r="E272" s="235" t="s">
        <v>1198</v>
      </c>
      <c r="F272" s="236" t="s">
        <v>1199</v>
      </c>
      <c r="G272" s="237" t="s">
        <v>467</v>
      </c>
      <c r="H272" s="238">
        <v>29</v>
      </c>
      <c r="I272" s="239"/>
      <c r="J272" s="240">
        <f>ROUND(I272*H272,2)</f>
        <v>0</v>
      </c>
      <c r="K272" s="241"/>
      <c r="L272" s="46"/>
      <c r="M272" s="242" t="s">
        <v>1</v>
      </c>
      <c r="N272" s="243" t="s">
        <v>50</v>
      </c>
      <c r="O272" s="93"/>
      <c r="P272" s="244">
        <f>O272*H272</f>
        <v>0</v>
      </c>
      <c r="Q272" s="244">
        <v>0.00038</v>
      </c>
      <c r="R272" s="244">
        <f>Q272*H272</f>
        <v>0.01102</v>
      </c>
      <c r="S272" s="244">
        <v>0.00038</v>
      </c>
      <c r="T272" s="245">
        <f>S272*H272</f>
        <v>0.01102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6" t="s">
        <v>161</v>
      </c>
      <c r="AT272" s="246" t="s">
        <v>246</v>
      </c>
      <c r="AU272" s="246" t="s">
        <v>95</v>
      </c>
      <c r="AY272" s="18" t="s">
        <v>244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8" t="s">
        <v>92</v>
      </c>
      <c r="BK272" s="247">
        <f>ROUND(I272*H272,2)</f>
        <v>0</v>
      </c>
      <c r="BL272" s="18" t="s">
        <v>161</v>
      </c>
      <c r="BM272" s="246" t="s">
        <v>1200</v>
      </c>
    </row>
    <row r="273" spans="1:65" s="2" customFormat="1" ht="24.15" customHeight="1">
      <c r="A273" s="40"/>
      <c r="B273" s="41"/>
      <c r="C273" s="234" t="s">
        <v>572</v>
      </c>
      <c r="D273" s="234" t="s">
        <v>246</v>
      </c>
      <c r="E273" s="235" t="s">
        <v>1201</v>
      </c>
      <c r="F273" s="236" t="s">
        <v>1202</v>
      </c>
      <c r="G273" s="237" t="s">
        <v>467</v>
      </c>
      <c r="H273" s="238">
        <v>29</v>
      </c>
      <c r="I273" s="239"/>
      <c r="J273" s="240">
        <f>ROUND(I273*H273,2)</f>
        <v>0</v>
      </c>
      <c r="K273" s="241"/>
      <c r="L273" s="46"/>
      <c r="M273" s="242" t="s">
        <v>1</v>
      </c>
      <c r="N273" s="243" t="s">
        <v>50</v>
      </c>
      <c r="O273" s="93"/>
      <c r="P273" s="244">
        <f>O273*H273</f>
        <v>0</v>
      </c>
      <c r="Q273" s="244">
        <v>2E-05</v>
      </c>
      <c r="R273" s="244">
        <f>Q273*H273</f>
        <v>0.00058</v>
      </c>
      <c r="S273" s="244">
        <v>0.00242</v>
      </c>
      <c r="T273" s="245">
        <f>S273*H273</f>
        <v>0.07017999999999999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6" t="s">
        <v>161</v>
      </c>
      <c r="AT273" s="246" t="s">
        <v>246</v>
      </c>
      <c r="AU273" s="246" t="s">
        <v>95</v>
      </c>
      <c r="AY273" s="18" t="s">
        <v>244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8" t="s">
        <v>92</v>
      </c>
      <c r="BK273" s="247">
        <f>ROUND(I273*H273,2)</f>
        <v>0</v>
      </c>
      <c r="BL273" s="18" t="s">
        <v>161</v>
      </c>
      <c r="BM273" s="246" t="s">
        <v>1203</v>
      </c>
    </row>
    <row r="274" spans="1:65" s="2" customFormat="1" ht="37.8" customHeight="1">
      <c r="A274" s="40"/>
      <c r="B274" s="41"/>
      <c r="C274" s="292" t="s">
        <v>576</v>
      </c>
      <c r="D274" s="292" t="s">
        <v>375</v>
      </c>
      <c r="E274" s="293" t="s">
        <v>614</v>
      </c>
      <c r="F274" s="294" t="s">
        <v>615</v>
      </c>
      <c r="G274" s="295" t="s">
        <v>514</v>
      </c>
      <c r="H274" s="296">
        <v>29</v>
      </c>
      <c r="I274" s="297"/>
      <c r="J274" s="298">
        <f>ROUND(I274*H274,2)</f>
        <v>0</v>
      </c>
      <c r="K274" s="299"/>
      <c r="L274" s="300"/>
      <c r="M274" s="301" t="s">
        <v>1</v>
      </c>
      <c r="N274" s="302" t="s">
        <v>50</v>
      </c>
      <c r="O274" s="93"/>
      <c r="P274" s="244">
        <f>O274*H274</f>
        <v>0</v>
      </c>
      <c r="Q274" s="244">
        <v>0.003</v>
      </c>
      <c r="R274" s="244">
        <f>Q274*H274</f>
        <v>0.08700000000000001</v>
      </c>
      <c r="S274" s="244">
        <v>0</v>
      </c>
      <c r="T274" s="24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6" t="s">
        <v>295</v>
      </c>
      <c r="AT274" s="246" t="s">
        <v>375</v>
      </c>
      <c r="AU274" s="246" t="s">
        <v>95</v>
      </c>
      <c r="AY274" s="18" t="s">
        <v>244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8" t="s">
        <v>92</v>
      </c>
      <c r="BK274" s="247">
        <f>ROUND(I274*H274,2)</f>
        <v>0</v>
      </c>
      <c r="BL274" s="18" t="s">
        <v>161</v>
      </c>
      <c r="BM274" s="246" t="s">
        <v>1204</v>
      </c>
    </row>
    <row r="275" spans="1:65" s="2" customFormat="1" ht="37.8" customHeight="1">
      <c r="A275" s="40"/>
      <c r="B275" s="41"/>
      <c r="C275" s="292" t="s">
        <v>581</v>
      </c>
      <c r="D275" s="292" t="s">
        <v>375</v>
      </c>
      <c r="E275" s="293" t="s">
        <v>618</v>
      </c>
      <c r="F275" s="294" t="s">
        <v>619</v>
      </c>
      <c r="G275" s="295" t="s">
        <v>514</v>
      </c>
      <c r="H275" s="296">
        <v>29</v>
      </c>
      <c r="I275" s="297"/>
      <c r="J275" s="298">
        <f>ROUND(I275*H275,2)</f>
        <v>0</v>
      </c>
      <c r="K275" s="299"/>
      <c r="L275" s="300"/>
      <c r="M275" s="301" t="s">
        <v>1</v>
      </c>
      <c r="N275" s="302" t="s">
        <v>50</v>
      </c>
      <c r="O275" s="93"/>
      <c r="P275" s="244">
        <f>O275*H275</f>
        <v>0</v>
      </c>
      <c r="Q275" s="244">
        <v>0.005</v>
      </c>
      <c r="R275" s="244">
        <f>Q275*H275</f>
        <v>0.145</v>
      </c>
      <c r="S275" s="244">
        <v>0</v>
      </c>
      <c r="T275" s="24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6" t="s">
        <v>295</v>
      </c>
      <c r="AT275" s="246" t="s">
        <v>375</v>
      </c>
      <c r="AU275" s="246" t="s">
        <v>95</v>
      </c>
      <c r="AY275" s="18" t="s">
        <v>244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8" t="s">
        <v>92</v>
      </c>
      <c r="BK275" s="247">
        <f>ROUND(I275*H275,2)</f>
        <v>0</v>
      </c>
      <c r="BL275" s="18" t="s">
        <v>161</v>
      </c>
      <c r="BM275" s="246" t="s">
        <v>1205</v>
      </c>
    </row>
    <row r="276" spans="1:65" s="2" customFormat="1" ht="21.75" customHeight="1">
      <c r="A276" s="40"/>
      <c r="B276" s="41"/>
      <c r="C276" s="234" t="s">
        <v>585</v>
      </c>
      <c r="D276" s="234" t="s">
        <v>246</v>
      </c>
      <c r="E276" s="235" t="s">
        <v>622</v>
      </c>
      <c r="F276" s="236" t="s">
        <v>623</v>
      </c>
      <c r="G276" s="237" t="s">
        <v>467</v>
      </c>
      <c r="H276" s="238">
        <v>6</v>
      </c>
      <c r="I276" s="239"/>
      <c r="J276" s="240">
        <f>ROUND(I276*H276,2)</f>
        <v>0</v>
      </c>
      <c r="K276" s="241"/>
      <c r="L276" s="46"/>
      <c r="M276" s="242" t="s">
        <v>1</v>
      </c>
      <c r="N276" s="243" t="s">
        <v>50</v>
      </c>
      <c r="O276" s="93"/>
      <c r="P276" s="244">
        <f>O276*H276</f>
        <v>0</v>
      </c>
      <c r="Q276" s="244">
        <v>0.00162</v>
      </c>
      <c r="R276" s="244">
        <f>Q276*H276</f>
        <v>0.00972</v>
      </c>
      <c r="S276" s="244">
        <v>0</v>
      </c>
      <c r="T276" s="24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6" t="s">
        <v>161</v>
      </c>
      <c r="AT276" s="246" t="s">
        <v>246</v>
      </c>
      <c r="AU276" s="246" t="s">
        <v>95</v>
      </c>
      <c r="AY276" s="18" t="s">
        <v>244</v>
      </c>
      <c r="BE276" s="247">
        <f>IF(N276="základní",J276,0)</f>
        <v>0</v>
      </c>
      <c r="BF276" s="247">
        <f>IF(N276="snížená",J276,0)</f>
        <v>0</v>
      </c>
      <c r="BG276" s="247">
        <f>IF(N276="zákl. přenesená",J276,0)</f>
        <v>0</v>
      </c>
      <c r="BH276" s="247">
        <f>IF(N276="sníž. přenesená",J276,0)</f>
        <v>0</v>
      </c>
      <c r="BI276" s="247">
        <f>IF(N276="nulová",J276,0)</f>
        <v>0</v>
      </c>
      <c r="BJ276" s="18" t="s">
        <v>92</v>
      </c>
      <c r="BK276" s="247">
        <f>ROUND(I276*H276,2)</f>
        <v>0</v>
      </c>
      <c r="BL276" s="18" t="s">
        <v>161</v>
      </c>
      <c r="BM276" s="246" t="s">
        <v>1206</v>
      </c>
    </row>
    <row r="277" spans="1:65" s="2" customFormat="1" ht="24.15" customHeight="1">
      <c r="A277" s="40"/>
      <c r="B277" s="41"/>
      <c r="C277" s="292" t="s">
        <v>589</v>
      </c>
      <c r="D277" s="292" t="s">
        <v>375</v>
      </c>
      <c r="E277" s="293" t="s">
        <v>626</v>
      </c>
      <c r="F277" s="294" t="s">
        <v>627</v>
      </c>
      <c r="G277" s="295" t="s">
        <v>467</v>
      </c>
      <c r="H277" s="296">
        <v>6</v>
      </c>
      <c r="I277" s="297"/>
      <c r="J277" s="298">
        <f>ROUND(I277*H277,2)</f>
        <v>0</v>
      </c>
      <c r="K277" s="299"/>
      <c r="L277" s="300"/>
      <c r="M277" s="301" t="s">
        <v>1</v>
      </c>
      <c r="N277" s="302" t="s">
        <v>50</v>
      </c>
      <c r="O277" s="93"/>
      <c r="P277" s="244">
        <f>O277*H277</f>
        <v>0</v>
      </c>
      <c r="Q277" s="244">
        <v>0.015</v>
      </c>
      <c r="R277" s="244">
        <f>Q277*H277</f>
        <v>0.09</v>
      </c>
      <c r="S277" s="244">
        <v>0</v>
      </c>
      <c r="T277" s="24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6" t="s">
        <v>295</v>
      </c>
      <c r="AT277" s="246" t="s">
        <v>375</v>
      </c>
      <c r="AU277" s="246" t="s">
        <v>95</v>
      </c>
      <c r="AY277" s="18" t="s">
        <v>244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8" t="s">
        <v>92</v>
      </c>
      <c r="BK277" s="247">
        <f>ROUND(I277*H277,2)</f>
        <v>0</v>
      </c>
      <c r="BL277" s="18" t="s">
        <v>161</v>
      </c>
      <c r="BM277" s="246" t="s">
        <v>1207</v>
      </c>
    </row>
    <row r="278" spans="1:65" s="2" customFormat="1" ht="24.15" customHeight="1">
      <c r="A278" s="40"/>
      <c r="B278" s="41"/>
      <c r="C278" s="292" t="s">
        <v>593</v>
      </c>
      <c r="D278" s="292" t="s">
        <v>375</v>
      </c>
      <c r="E278" s="293" t="s">
        <v>1208</v>
      </c>
      <c r="F278" s="294" t="s">
        <v>1209</v>
      </c>
      <c r="G278" s="295" t="s">
        <v>467</v>
      </c>
      <c r="H278" s="296">
        <v>2</v>
      </c>
      <c r="I278" s="297"/>
      <c r="J278" s="298">
        <f>ROUND(I278*H278,2)</f>
        <v>0</v>
      </c>
      <c r="K278" s="299"/>
      <c r="L278" s="300"/>
      <c r="M278" s="301" t="s">
        <v>1</v>
      </c>
      <c r="N278" s="302" t="s">
        <v>50</v>
      </c>
      <c r="O278" s="93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6" t="s">
        <v>295</v>
      </c>
      <c r="AT278" s="246" t="s">
        <v>375</v>
      </c>
      <c r="AU278" s="246" t="s">
        <v>95</v>
      </c>
      <c r="AY278" s="18" t="s">
        <v>244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18" t="s">
        <v>92</v>
      </c>
      <c r="BK278" s="247">
        <f>ROUND(I278*H278,2)</f>
        <v>0</v>
      </c>
      <c r="BL278" s="18" t="s">
        <v>161</v>
      </c>
      <c r="BM278" s="246" t="s">
        <v>1210</v>
      </c>
    </row>
    <row r="279" spans="1:65" s="2" customFormat="1" ht="24.15" customHeight="1">
      <c r="A279" s="40"/>
      <c r="B279" s="41"/>
      <c r="C279" s="292" t="s">
        <v>597</v>
      </c>
      <c r="D279" s="292" t="s">
        <v>375</v>
      </c>
      <c r="E279" s="293" t="s">
        <v>630</v>
      </c>
      <c r="F279" s="294" t="s">
        <v>631</v>
      </c>
      <c r="G279" s="295" t="s">
        <v>467</v>
      </c>
      <c r="H279" s="296">
        <v>4</v>
      </c>
      <c r="I279" s="297"/>
      <c r="J279" s="298">
        <f>ROUND(I279*H279,2)</f>
        <v>0</v>
      </c>
      <c r="K279" s="299"/>
      <c r="L279" s="300"/>
      <c r="M279" s="301" t="s">
        <v>1</v>
      </c>
      <c r="N279" s="302" t="s">
        <v>50</v>
      </c>
      <c r="O279" s="93"/>
      <c r="P279" s="244">
        <f>O279*H279</f>
        <v>0</v>
      </c>
      <c r="Q279" s="244">
        <v>0.006</v>
      </c>
      <c r="R279" s="244">
        <f>Q279*H279</f>
        <v>0.024</v>
      </c>
      <c r="S279" s="244">
        <v>0</v>
      </c>
      <c r="T279" s="24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6" t="s">
        <v>295</v>
      </c>
      <c r="AT279" s="246" t="s">
        <v>375</v>
      </c>
      <c r="AU279" s="246" t="s">
        <v>95</v>
      </c>
      <c r="AY279" s="18" t="s">
        <v>244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8" t="s">
        <v>92</v>
      </c>
      <c r="BK279" s="247">
        <f>ROUND(I279*H279,2)</f>
        <v>0</v>
      </c>
      <c r="BL279" s="18" t="s">
        <v>161</v>
      </c>
      <c r="BM279" s="246" t="s">
        <v>1211</v>
      </c>
    </row>
    <row r="280" spans="1:65" s="2" customFormat="1" ht="21.75" customHeight="1">
      <c r="A280" s="40"/>
      <c r="B280" s="41"/>
      <c r="C280" s="292" t="s">
        <v>601</v>
      </c>
      <c r="D280" s="292" t="s">
        <v>375</v>
      </c>
      <c r="E280" s="293" t="s">
        <v>674</v>
      </c>
      <c r="F280" s="294" t="s">
        <v>675</v>
      </c>
      <c r="G280" s="295" t="s">
        <v>275</v>
      </c>
      <c r="H280" s="296">
        <v>10.8</v>
      </c>
      <c r="I280" s="297"/>
      <c r="J280" s="298">
        <f>ROUND(I280*H280,2)</f>
        <v>0</v>
      </c>
      <c r="K280" s="299"/>
      <c r="L280" s="300"/>
      <c r="M280" s="301" t="s">
        <v>1</v>
      </c>
      <c r="N280" s="302" t="s">
        <v>50</v>
      </c>
      <c r="O280" s="93"/>
      <c r="P280" s="244">
        <f>O280*H280</f>
        <v>0</v>
      </c>
      <c r="Q280" s="244">
        <v>0.0015</v>
      </c>
      <c r="R280" s="244">
        <f>Q280*H280</f>
        <v>0.016200000000000003</v>
      </c>
      <c r="S280" s="244">
        <v>0</v>
      </c>
      <c r="T280" s="24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6" t="s">
        <v>295</v>
      </c>
      <c r="AT280" s="246" t="s">
        <v>375</v>
      </c>
      <c r="AU280" s="246" t="s">
        <v>95</v>
      </c>
      <c r="AY280" s="18" t="s">
        <v>244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8" t="s">
        <v>92</v>
      </c>
      <c r="BK280" s="247">
        <f>ROUND(I280*H280,2)</f>
        <v>0</v>
      </c>
      <c r="BL280" s="18" t="s">
        <v>161</v>
      </c>
      <c r="BM280" s="246" t="s">
        <v>1212</v>
      </c>
    </row>
    <row r="281" spans="1:51" s="13" customFormat="1" ht="12">
      <c r="A281" s="13"/>
      <c r="B281" s="248"/>
      <c r="C281" s="249"/>
      <c r="D281" s="250" t="s">
        <v>251</v>
      </c>
      <c r="E281" s="251" t="s">
        <v>1</v>
      </c>
      <c r="F281" s="252" t="s">
        <v>1213</v>
      </c>
      <c r="G281" s="249"/>
      <c r="H281" s="253">
        <v>10.8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9" t="s">
        <v>251</v>
      </c>
      <c r="AU281" s="259" t="s">
        <v>95</v>
      </c>
      <c r="AV281" s="13" t="s">
        <v>95</v>
      </c>
      <c r="AW281" s="13" t="s">
        <v>42</v>
      </c>
      <c r="AX281" s="13" t="s">
        <v>92</v>
      </c>
      <c r="AY281" s="259" t="s">
        <v>244</v>
      </c>
    </row>
    <row r="282" spans="1:65" s="2" customFormat="1" ht="21.75" customHeight="1">
      <c r="A282" s="40"/>
      <c r="B282" s="41"/>
      <c r="C282" s="234" t="s">
        <v>605</v>
      </c>
      <c r="D282" s="234" t="s">
        <v>246</v>
      </c>
      <c r="E282" s="235" t="s">
        <v>634</v>
      </c>
      <c r="F282" s="236" t="s">
        <v>635</v>
      </c>
      <c r="G282" s="237" t="s">
        <v>467</v>
      </c>
      <c r="H282" s="238">
        <v>1</v>
      </c>
      <c r="I282" s="239"/>
      <c r="J282" s="240">
        <f>ROUND(I282*H282,2)</f>
        <v>0</v>
      </c>
      <c r="K282" s="241"/>
      <c r="L282" s="46"/>
      <c r="M282" s="242" t="s">
        <v>1</v>
      </c>
      <c r="N282" s="243" t="s">
        <v>50</v>
      </c>
      <c r="O282" s="93"/>
      <c r="P282" s="244">
        <f>O282*H282</f>
        <v>0</v>
      </c>
      <c r="Q282" s="244">
        <v>0</v>
      </c>
      <c r="R282" s="244">
        <f>Q282*H282</f>
        <v>0</v>
      </c>
      <c r="S282" s="244">
        <v>0.0173</v>
      </c>
      <c r="T282" s="245">
        <f>S282*H282</f>
        <v>0.0173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6" t="s">
        <v>161</v>
      </c>
      <c r="AT282" s="246" t="s">
        <v>246</v>
      </c>
      <c r="AU282" s="246" t="s">
        <v>95</v>
      </c>
      <c r="AY282" s="18" t="s">
        <v>244</v>
      </c>
      <c r="BE282" s="247">
        <f>IF(N282="základní",J282,0)</f>
        <v>0</v>
      </c>
      <c r="BF282" s="247">
        <f>IF(N282="snížená",J282,0)</f>
        <v>0</v>
      </c>
      <c r="BG282" s="247">
        <f>IF(N282="zákl. přenesená",J282,0)</f>
        <v>0</v>
      </c>
      <c r="BH282" s="247">
        <f>IF(N282="sníž. přenesená",J282,0)</f>
        <v>0</v>
      </c>
      <c r="BI282" s="247">
        <f>IF(N282="nulová",J282,0)</f>
        <v>0</v>
      </c>
      <c r="BJ282" s="18" t="s">
        <v>92</v>
      </c>
      <c r="BK282" s="247">
        <f>ROUND(I282*H282,2)</f>
        <v>0</v>
      </c>
      <c r="BL282" s="18" t="s">
        <v>161</v>
      </c>
      <c r="BM282" s="246" t="s">
        <v>1214</v>
      </c>
    </row>
    <row r="283" spans="1:51" s="13" customFormat="1" ht="12">
      <c r="A283" s="13"/>
      <c r="B283" s="248"/>
      <c r="C283" s="249"/>
      <c r="D283" s="250" t="s">
        <v>251</v>
      </c>
      <c r="E283" s="251" t="s">
        <v>207</v>
      </c>
      <c r="F283" s="252" t="s">
        <v>92</v>
      </c>
      <c r="G283" s="249"/>
      <c r="H283" s="253">
        <v>1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251</v>
      </c>
      <c r="AU283" s="259" t="s">
        <v>95</v>
      </c>
      <c r="AV283" s="13" t="s">
        <v>95</v>
      </c>
      <c r="AW283" s="13" t="s">
        <v>42</v>
      </c>
      <c r="AX283" s="13" t="s">
        <v>92</v>
      </c>
      <c r="AY283" s="259" t="s">
        <v>244</v>
      </c>
    </row>
    <row r="284" spans="1:65" s="2" customFormat="1" ht="24.15" customHeight="1">
      <c r="A284" s="40"/>
      <c r="B284" s="41"/>
      <c r="C284" s="234" t="s">
        <v>609</v>
      </c>
      <c r="D284" s="234" t="s">
        <v>246</v>
      </c>
      <c r="E284" s="235" t="s">
        <v>638</v>
      </c>
      <c r="F284" s="236" t="s">
        <v>639</v>
      </c>
      <c r="G284" s="237" t="s">
        <v>467</v>
      </c>
      <c r="H284" s="238">
        <v>5</v>
      </c>
      <c r="I284" s="239"/>
      <c r="J284" s="240">
        <f>ROUND(I284*H284,2)</f>
        <v>0</v>
      </c>
      <c r="K284" s="241"/>
      <c r="L284" s="46"/>
      <c r="M284" s="242" t="s">
        <v>1</v>
      </c>
      <c r="N284" s="243" t="s">
        <v>50</v>
      </c>
      <c r="O284" s="93"/>
      <c r="P284" s="244">
        <f>O284*H284</f>
        <v>0</v>
      </c>
      <c r="Q284" s="244">
        <v>0</v>
      </c>
      <c r="R284" s="244">
        <f>Q284*H284</f>
        <v>0</v>
      </c>
      <c r="S284" s="244">
        <v>0.0183</v>
      </c>
      <c r="T284" s="245">
        <f>S284*H284</f>
        <v>0.0915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6" t="s">
        <v>161</v>
      </c>
      <c r="AT284" s="246" t="s">
        <v>246</v>
      </c>
      <c r="AU284" s="246" t="s">
        <v>95</v>
      </c>
      <c r="AY284" s="18" t="s">
        <v>244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8" t="s">
        <v>92</v>
      </c>
      <c r="BK284" s="247">
        <f>ROUND(I284*H284,2)</f>
        <v>0</v>
      </c>
      <c r="BL284" s="18" t="s">
        <v>161</v>
      </c>
      <c r="BM284" s="246" t="s">
        <v>1215</v>
      </c>
    </row>
    <row r="285" spans="1:51" s="13" customFormat="1" ht="12">
      <c r="A285" s="13"/>
      <c r="B285" s="248"/>
      <c r="C285" s="249"/>
      <c r="D285" s="250" t="s">
        <v>251</v>
      </c>
      <c r="E285" s="251" t="s">
        <v>208</v>
      </c>
      <c r="F285" s="252" t="s">
        <v>1216</v>
      </c>
      <c r="G285" s="249"/>
      <c r="H285" s="253">
        <v>5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251</v>
      </c>
      <c r="AU285" s="259" t="s">
        <v>95</v>
      </c>
      <c r="AV285" s="13" t="s">
        <v>95</v>
      </c>
      <c r="AW285" s="13" t="s">
        <v>42</v>
      </c>
      <c r="AX285" s="13" t="s">
        <v>92</v>
      </c>
      <c r="AY285" s="259" t="s">
        <v>244</v>
      </c>
    </row>
    <row r="286" spans="1:65" s="2" customFormat="1" ht="16.5" customHeight="1">
      <c r="A286" s="40"/>
      <c r="B286" s="41"/>
      <c r="C286" s="234" t="s">
        <v>613</v>
      </c>
      <c r="D286" s="234" t="s">
        <v>246</v>
      </c>
      <c r="E286" s="235" t="s">
        <v>642</v>
      </c>
      <c r="F286" s="236" t="s">
        <v>643</v>
      </c>
      <c r="G286" s="237" t="s">
        <v>467</v>
      </c>
      <c r="H286" s="238">
        <v>1</v>
      </c>
      <c r="I286" s="239"/>
      <c r="J286" s="240">
        <f>ROUND(I286*H286,2)</f>
        <v>0</v>
      </c>
      <c r="K286" s="241"/>
      <c r="L286" s="46"/>
      <c r="M286" s="242" t="s">
        <v>1</v>
      </c>
      <c r="N286" s="243" t="s">
        <v>50</v>
      </c>
      <c r="O286" s="93"/>
      <c r="P286" s="244">
        <f>O286*H286</f>
        <v>0</v>
      </c>
      <c r="Q286" s="244">
        <v>0.00136</v>
      </c>
      <c r="R286" s="244">
        <f>Q286*H286</f>
        <v>0.00136</v>
      </c>
      <c r="S286" s="244">
        <v>0</v>
      </c>
      <c r="T286" s="24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6" t="s">
        <v>161</v>
      </c>
      <c r="AT286" s="246" t="s">
        <v>246</v>
      </c>
      <c r="AU286" s="246" t="s">
        <v>95</v>
      </c>
      <c r="AY286" s="18" t="s">
        <v>244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8" t="s">
        <v>92</v>
      </c>
      <c r="BK286" s="247">
        <f>ROUND(I286*H286,2)</f>
        <v>0</v>
      </c>
      <c r="BL286" s="18" t="s">
        <v>161</v>
      </c>
      <c r="BM286" s="246" t="s">
        <v>1217</v>
      </c>
    </row>
    <row r="287" spans="1:65" s="2" customFormat="1" ht="16.5" customHeight="1">
      <c r="A287" s="40"/>
      <c r="B287" s="41"/>
      <c r="C287" s="234" t="s">
        <v>617</v>
      </c>
      <c r="D287" s="234" t="s">
        <v>246</v>
      </c>
      <c r="E287" s="235" t="s">
        <v>1218</v>
      </c>
      <c r="F287" s="236" t="s">
        <v>1219</v>
      </c>
      <c r="G287" s="237" t="s">
        <v>467</v>
      </c>
      <c r="H287" s="238">
        <v>1</v>
      </c>
      <c r="I287" s="239"/>
      <c r="J287" s="240">
        <f>ROUND(I287*H287,2)</f>
        <v>0</v>
      </c>
      <c r="K287" s="241"/>
      <c r="L287" s="46"/>
      <c r="M287" s="242" t="s">
        <v>1</v>
      </c>
      <c r="N287" s="243" t="s">
        <v>50</v>
      </c>
      <c r="O287" s="93"/>
      <c r="P287" s="244">
        <f>O287*H287</f>
        <v>0</v>
      </c>
      <c r="Q287" s="244">
        <v>0.00136</v>
      </c>
      <c r="R287" s="244">
        <f>Q287*H287</f>
        <v>0.00136</v>
      </c>
      <c r="S287" s="244">
        <v>0.00461</v>
      </c>
      <c r="T287" s="245">
        <f>S287*H287</f>
        <v>0.00461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6" t="s">
        <v>161</v>
      </c>
      <c r="AT287" s="246" t="s">
        <v>246</v>
      </c>
      <c r="AU287" s="246" t="s">
        <v>95</v>
      </c>
      <c r="AY287" s="18" t="s">
        <v>244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8" t="s">
        <v>92</v>
      </c>
      <c r="BK287" s="247">
        <f>ROUND(I287*H287,2)</f>
        <v>0</v>
      </c>
      <c r="BL287" s="18" t="s">
        <v>161</v>
      </c>
      <c r="BM287" s="246" t="s">
        <v>1220</v>
      </c>
    </row>
    <row r="288" spans="1:65" s="2" customFormat="1" ht="37.8" customHeight="1">
      <c r="A288" s="40"/>
      <c r="B288" s="41"/>
      <c r="C288" s="292" t="s">
        <v>621</v>
      </c>
      <c r="D288" s="292" t="s">
        <v>375</v>
      </c>
      <c r="E288" s="293" t="s">
        <v>646</v>
      </c>
      <c r="F288" s="294" t="s">
        <v>647</v>
      </c>
      <c r="G288" s="295" t="s">
        <v>514</v>
      </c>
      <c r="H288" s="296">
        <v>2</v>
      </c>
      <c r="I288" s="297"/>
      <c r="J288" s="298">
        <f>ROUND(I288*H288,2)</f>
        <v>0</v>
      </c>
      <c r="K288" s="299"/>
      <c r="L288" s="300"/>
      <c r="M288" s="301" t="s">
        <v>1</v>
      </c>
      <c r="N288" s="302" t="s">
        <v>50</v>
      </c>
      <c r="O288" s="93"/>
      <c r="P288" s="244">
        <f>O288*H288</f>
        <v>0</v>
      </c>
      <c r="Q288" s="244">
        <v>0.0365</v>
      </c>
      <c r="R288" s="244">
        <f>Q288*H288</f>
        <v>0.073</v>
      </c>
      <c r="S288" s="244">
        <v>0</v>
      </c>
      <c r="T288" s="24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6" t="s">
        <v>295</v>
      </c>
      <c r="AT288" s="246" t="s">
        <v>375</v>
      </c>
      <c r="AU288" s="246" t="s">
        <v>95</v>
      </c>
      <c r="AY288" s="18" t="s">
        <v>244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8" t="s">
        <v>92</v>
      </c>
      <c r="BK288" s="247">
        <f>ROUND(I288*H288,2)</f>
        <v>0</v>
      </c>
      <c r="BL288" s="18" t="s">
        <v>161</v>
      </c>
      <c r="BM288" s="246" t="s">
        <v>1221</v>
      </c>
    </row>
    <row r="289" spans="1:65" s="2" customFormat="1" ht="24.15" customHeight="1">
      <c r="A289" s="40"/>
      <c r="B289" s="41"/>
      <c r="C289" s="292" t="s">
        <v>625</v>
      </c>
      <c r="D289" s="292" t="s">
        <v>375</v>
      </c>
      <c r="E289" s="293" t="s">
        <v>650</v>
      </c>
      <c r="F289" s="294" t="s">
        <v>651</v>
      </c>
      <c r="G289" s="295" t="s">
        <v>514</v>
      </c>
      <c r="H289" s="296">
        <v>1</v>
      </c>
      <c r="I289" s="297"/>
      <c r="J289" s="298">
        <f>ROUND(I289*H289,2)</f>
        <v>0</v>
      </c>
      <c r="K289" s="299"/>
      <c r="L289" s="300"/>
      <c r="M289" s="301" t="s">
        <v>1</v>
      </c>
      <c r="N289" s="302" t="s">
        <v>50</v>
      </c>
      <c r="O289" s="93"/>
      <c r="P289" s="244">
        <f>O289*H289</f>
        <v>0</v>
      </c>
      <c r="Q289" s="244">
        <v>0.032</v>
      </c>
      <c r="R289" s="244">
        <f>Q289*H289</f>
        <v>0.032</v>
      </c>
      <c r="S289" s="244">
        <v>0</v>
      </c>
      <c r="T289" s="24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6" t="s">
        <v>295</v>
      </c>
      <c r="AT289" s="246" t="s">
        <v>375</v>
      </c>
      <c r="AU289" s="246" t="s">
        <v>95</v>
      </c>
      <c r="AY289" s="18" t="s">
        <v>244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8" t="s">
        <v>92</v>
      </c>
      <c r="BK289" s="247">
        <f>ROUND(I289*H289,2)</f>
        <v>0</v>
      </c>
      <c r="BL289" s="18" t="s">
        <v>161</v>
      </c>
      <c r="BM289" s="246" t="s">
        <v>1222</v>
      </c>
    </row>
    <row r="290" spans="1:65" s="2" customFormat="1" ht="24.15" customHeight="1">
      <c r="A290" s="40"/>
      <c r="B290" s="41"/>
      <c r="C290" s="234" t="s">
        <v>629</v>
      </c>
      <c r="D290" s="234" t="s">
        <v>246</v>
      </c>
      <c r="E290" s="235" t="s">
        <v>654</v>
      </c>
      <c r="F290" s="236" t="s">
        <v>655</v>
      </c>
      <c r="G290" s="237" t="s">
        <v>467</v>
      </c>
      <c r="H290" s="238">
        <v>29</v>
      </c>
      <c r="I290" s="239"/>
      <c r="J290" s="240">
        <f>ROUND(I290*H290,2)</f>
        <v>0</v>
      </c>
      <c r="K290" s="241"/>
      <c r="L290" s="46"/>
      <c r="M290" s="242" t="s">
        <v>1</v>
      </c>
      <c r="N290" s="243" t="s">
        <v>50</v>
      </c>
      <c r="O290" s="93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6" t="s">
        <v>161</v>
      </c>
      <c r="AT290" s="246" t="s">
        <v>246</v>
      </c>
      <c r="AU290" s="246" t="s">
        <v>95</v>
      </c>
      <c r="AY290" s="18" t="s">
        <v>244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8" t="s">
        <v>92</v>
      </c>
      <c r="BK290" s="247">
        <f>ROUND(I290*H290,2)</f>
        <v>0</v>
      </c>
      <c r="BL290" s="18" t="s">
        <v>161</v>
      </c>
      <c r="BM290" s="246" t="s">
        <v>1223</v>
      </c>
    </row>
    <row r="291" spans="1:65" s="2" customFormat="1" ht="24.15" customHeight="1">
      <c r="A291" s="40"/>
      <c r="B291" s="41"/>
      <c r="C291" s="292" t="s">
        <v>633</v>
      </c>
      <c r="D291" s="292" t="s">
        <v>375</v>
      </c>
      <c r="E291" s="293" t="s">
        <v>658</v>
      </c>
      <c r="F291" s="294" t="s">
        <v>659</v>
      </c>
      <c r="G291" s="295" t="s">
        <v>514</v>
      </c>
      <c r="H291" s="296">
        <v>27</v>
      </c>
      <c r="I291" s="297"/>
      <c r="J291" s="298">
        <f>ROUND(I291*H291,2)</f>
        <v>0</v>
      </c>
      <c r="K291" s="299"/>
      <c r="L291" s="300"/>
      <c r="M291" s="301" t="s">
        <v>1</v>
      </c>
      <c r="N291" s="302" t="s">
        <v>50</v>
      </c>
      <c r="O291" s="93"/>
      <c r="P291" s="244">
        <f>O291*H291</f>
        <v>0</v>
      </c>
      <c r="Q291" s="244">
        <v>0.0023</v>
      </c>
      <c r="R291" s="244">
        <f>Q291*H291</f>
        <v>0.0621</v>
      </c>
      <c r="S291" s="244">
        <v>0</v>
      </c>
      <c r="T291" s="24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6" t="s">
        <v>295</v>
      </c>
      <c r="AT291" s="246" t="s">
        <v>375</v>
      </c>
      <c r="AU291" s="246" t="s">
        <v>95</v>
      </c>
      <c r="AY291" s="18" t="s">
        <v>244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8" t="s">
        <v>92</v>
      </c>
      <c r="BK291" s="247">
        <f>ROUND(I291*H291,2)</f>
        <v>0</v>
      </c>
      <c r="BL291" s="18" t="s">
        <v>161</v>
      </c>
      <c r="BM291" s="246" t="s">
        <v>1224</v>
      </c>
    </row>
    <row r="292" spans="1:65" s="2" customFormat="1" ht="24.15" customHeight="1">
      <c r="A292" s="40"/>
      <c r="B292" s="41"/>
      <c r="C292" s="292" t="s">
        <v>637</v>
      </c>
      <c r="D292" s="292" t="s">
        <v>375</v>
      </c>
      <c r="E292" s="293" t="s">
        <v>1225</v>
      </c>
      <c r="F292" s="294" t="s">
        <v>1226</v>
      </c>
      <c r="G292" s="295" t="s">
        <v>514</v>
      </c>
      <c r="H292" s="296">
        <v>2</v>
      </c>
      <c r="I292" s="297"/>
      <c r="J292" s="298">
        <f>ROUND(I292*H292,2)</f>
        <v>0</v>
      </c>
      <c r="K292" s="299"/>
      <c r="L292" s="300"/>
      <c r="M292" s="301" t="s">
        <v>1</v>
      </c>
      <c r="N292" s="302" t="s">
        <v>50</v>
      </c>
      <c r="O292" s="93"/>
      <c r="P292" s="244">
        <f>O292*H292</f>
        <v>0</v>
      </c>
      <c r="Q292" s="244">
        <v>0.003</v>
      </c>
      <c r="R292" s="244">
        <f>Q292*H292</f>
        <v>0.006</v>
      </c>
      <c r="S292" s="244">
        <v>0</v>
      </c>
      <c r="T292" s="24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6" t="s">
        <v>295</v>
      </c>
      <c r="AT292" s="246" t="s">
        <v>375</v>
      </c>
      <c r="AU292" s="246" t="s">
        <v>95</v>
      </c>
      <c r="AY292" s="18" t="s">
        <v>244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8" t="s">
        <v>92</v>
      </c>
      <c r="BK292" s="247">
        <f>ROUND(I292*H292,2)</f>
        <v>0</v>
      </c>
      <c r="BL292" s="18" t="s">
        <v>161</v>
      </c>
      <c r="BM292" s="246" t="s">
        <v>1227</v>
      </c>
    </row>
    <row r="293" spans="1:65" s="2" customFormat="1" ht="16.5" customHeight="1">
      <c r="A293" s="40"/>
      <c r="B293" s="41"/>
      <c r="C293" s="234" t="s">
        <v>641</v>
      </c>
      <c r="D293" s="234" t="s">
        <v>246</v>
      </c>
      <c r="E293" s="235" t="s">
        <v>679</v>
      </c>
      <c r="F293" s="236" t="s">
        <v>680</v>
      </c>
      <c r="G293" s="237" t="s">
        <v>275</v>
      </c>
      <c r="H293" s="238">
        <v>5.8</v>
      </c>
      <c r="I293" s="239"/>
      <c r="J293" s="240">
        <f>ROUND(I293*H293,2)</f>
        <v>0</v>
      </c>
      <c r="K293" s="241"/>
      <c r="L293" s="46"/>
      <c r="M293" s="242" t="s">
        <v>1</v>
      </c>
      <c r="N293" s="243" t="s">
        <v>50</v>
      </c>
      <c r="O293" s="93"/>
      <c r="P293" s="244">
        <f>O293*H293</f>
        <v>0</v>
      </c>
      <c r="Q293" s="244">
        <v>0</v>
      </c>
      <c r="R293" s="244">
        <f>Q293*H293</f>
        <v>0</v>
      </c>
      <c r="S293" s="244">
        <v>0</v>
      </c>
      <c r="T293" s="24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6" t="s">
        <v>161</v>
      </c>
      <c r="AT293" s="246" t="s">
        <v>246</v>
      </c>
      <c r="AU293" s="246" t="s">
        <v>95</v>
      </c>
      <c r="AY293" s="18" t="s">
        <v>244</v>
      </c>
      <c r="BE293" s="247">
        <f>IF(N293="základní",J293,0)</f>
        <v>0</v>
      </c>
      <c r="BF293" s="247">
        <f>IF(N293="snížená",J293,0)</f>
        <v>0</v>
      </c>
      <c r="BG293" s="247">
        <f>IF(N293="zákl. přenesená",J293,0)</f>
        <v>0</v>
      </c>
      <c r="BH293" s="247">
        <f>IF(N293="sníž. přenesená",J293,0)</f>
        <v>0</v>
      </c>
      <c r="BI293" s="247">
        <f>IF(N293="nulová",J293,0)</f>
        <v>0</v>
      </c>
      <c r="BJ293" s="18" t="s">
        <v>92</v>
      </c>
      <c r="BK293" s="247">
        <f>ROUND(I293*H293,2)</f>
        <v>0</v>
      </c>
      <c r="BL293" s="18" t="s">
        <v>161</v>
      </c>
      <c r="BM293" s="246" t="s">
        <v>1228</v>
      </c>
    </row>
    <row r="294" spans="1:51" s="13" customFormat="1" ht="12">
      <c r="A294" s="13"/>
      <c r="B294" s="248"/>
      <c r="C294" s="249"/>
      <c r="D294" s="250" t="s">
        <v>251</v>
      </c>
      <c r="E294" s="251" t="s">
        <v>1</v>
      </c>
      <c r="F294" s="252" t="s">
        <v>142</v>
      </c>
      <c r="G294" s="249"/>
      <c r="H294" s="253">
        <v>5.8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9" t="s">
        <v>251</v>
      </c>
      <c r="AU294" s="259" t="s">
        <v>95</v>
      </c>
      <c r="AV294" s="13" t="s">
        <v>95</v>
      </c>
      <c r="AW294" s="13" t="s">
        <v>42</v>
      </c>
      <c r="AX294" s="13" t="s">
        <v>92</v>
      </c>
      <c r="AY294" s="259" t="s">
        <v>244</v>
      </c>
    </row>
    <row r="295" spans="1:65" s="2" customFormat="1" ht="24.15" customHeight="1">
      <c r="A295" s="40"/>
      <c r="B295" s="41"/>
      <c r="C295" s="234" t="s">
        <v>645</v>
      </c>
      <c r="D295" s="234" t="s">
        <v>246</v>
      </c>
      <c r="E295" s="235" t="s">
        <v>683</v>
      </c>
      <c r="F295" s="236" t="s">
        <v>684</v>
      </c>
      <c r="G295" s="237" t="s">
        <v>275</v>
      </c>
      <c r="H295" s="238">
        <v>5.8</v>
      </c>
      <c r="I295" s="239"/>
      <c r="J295" s="240">
        <f>ROUND(I295*H295,2)</f>
        <v>0</v>
      </c>
      <c r="K295" s="241"/>
      <c r="L295" s="46"/>
      <c r="M295" s="242" t="s">
        <v>1</v>
      </c>
      <c r="N295" s="243" t="s">
        <v>50</v>
      </c>
      <c r="O295" s="93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6" t="s">
        <v>161</v>
      </c>
      <c r="AT295" s="246" t="s">
        <v>246</v>
      </c>
      <c r="AU295" s="246" t="s">
        <v>95</v>
      </c>
      <c r="AY295" s="18" t="s">
        <v>244</v>
      </c>
      <c r="BE295" s="247">
        <f>IF(N295="základní",J295,0)</f>
        <v>0</v>
      </c>
      <c r="BF295" s="247">
        <f>IF(N295="snížená",J295,0)</f>
        <v>0</v>
      </c>
      <c r="BG295" s="247">
        <f>IF(N295="zákl. přenesená",J295,0)</f>
        <v>0</v>
      </c>
      <c r="BH295" s="247">
        <f>IF(N295="sníž. přenesená",J295,0)</f>
        <v>0</v>
      </c>
      <c r="BI295" s="247">
        <f>IF(N295="nulová",J295,0)</f>
        <v>0</v>
      </c>
      <c r="BJ295" s="18" t="s">
        <v>92</v>
      </c>
      <c r="BK295" s="247">
        <f>ROUND(I295*H295,2)</f>
        <v>0</v>
      </c>
      <c r="BL295" s="18" t="s">
        <v>161</v>
      </c>
      <c r="BM295" s="246" t="s">
        <v>1229</v>
      </c>
    </row>
    <row r="296" spans="1:51" s="13" customFormat="1" ht="12">
      <c r="A296" s="13"/>
      <c r="B296" s="248"/>
      <c r="C296" s="249"/>
      <c r="D296" s="250" t="s">
        <v>251</v>
      </c>
      <c r="E296" s="251" t="s">
        <v>1</v>
      </c>
      <c r="F296" s="252" t="s">
        <v>142</v>
      </c>
      <c r="G296" s="249"/>
      <c r="H296" s="253">
        <v>5.8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251</v>
      </c>
      <c r="AU296" s="259" t="s">
        <v>95</v>
      </c>
      <c r="AV296" s="13" t="s">
        <v>95</v>
      </c>
      <c r="AW296" s="13" t="s">
        <v>42</v>
      </c>
      <c r="AX296" s="13" t="s">
        <v>92</v>
      </c>
      <c r="AY296" s="259" t="s">
        <v>244</v>
      </c>
    </row>
    <row r="297" spans="1:65" s="2" customFormat="1" ht="24.15" customHeight="1">
      <c r="A297" s="40"/>
      <c r="B297" s="41"/>
      <c r="C297" s="234" t="s">
        <v>649</v>
      </c>
      <c r="D297" s="234" t="s">
        <v>246</v>
      </c>
      <c r="E297" s="235" t="s">
        <v>687</v>
      </c>
      <c r="F297" s="236" t="s">
        <v>688</v>
      </c>
      <c r="G297" s="237" t="s">
        <v>275</v>
      </c>
      <c r="H297" s="238">
        <v>5.8</v>
      </c>
      <c r="I297" s="239"/>
      <c r="J297" s="240">
        <f>ROUND(I297*H297,2)</f>
        <v>0</v>
      </c>
      <c r="K297" s="241"/>
      <c r="L297" s="46"/>
      <c r="M297" s="242" t="s">
        <v>1</v>
      </c>
      <c r="N297" s="243" t="s">
        <v>50</v>
      </c>
      <c r="O297" s="93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6" t="s">
        <v>161</v>
      </c>
      <c r="AT297" s="246" t="s">
        <v>246</v>
      </c>
      <c r="AU297" s="246" t="s">
        <v>95</v>
      </c>
      <c r="AY297" s="18" t="s">
        <v>244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8" t="s">
        <v>92</v>
      </c>
      <c r="BK297" s="247">
        <f>ROUND(I297*H297,2)</f>
        <v>0</v>
      </c>
      <c r="BL297" s="18" t="s">
        <v>161</v>
      </c>
      <c r="BM297" s="246" t="s">
        <v>1230</v>
      </c>
    </row>
    <row r="298" spans="1:51" s="13" customFormat="1" ht="12">
      <c r="A298" s="13"/>
      <c r="B298" s="248"/>
      <c r="C298" s="249"/>
      <c r="D298" s="250" t="s">
        <v>251</v>
      </c>
      <c r="E298" s="251" t="s">
        <v>1</v>
      </c>
      <c r="F298" s="252" t="s">
        <v>142</v>
      </c>
      <c r="G298" s="249"/>
      <c r="H298" s="253">
        <v>5.8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251</v>
      </c>
      <c r="AU298" s="259" t="s">
        <v>95</v>
      </c>
      <c r="AV298" s="13" t="s">
        <v>95</v>
      </c>
      <c r="AW298" s="13" t="s">
        <v>42</v>
      </c>
      <c r="AX298" s="13" t="s">
        <v>92</v>
      </c>
      <c r="AY298" s="259" t="s">
        <v>244</v>
      </c>
    </row>
    <row r="299" spans="1:65" s="2" customFormat="1" ht="24.15" customHeight="1">
      <c r="A299" s="40"/>
      <c r="B299" s="41"/>
      <c r="C299" s="234" t="s">
        <v>653</v>
      </c>
      <c r="D299" s="234" t="s">
        <v>246</v>
      </c>
      <c r="E299" s="235" t="s">
        <v>692</v>
      </c>
      <c r="F299" s="236" t="s">
        <v>693</v>
      </c>
      <c r="G299" s="237" t="s">
        <v>467</v>
      </c>
      <c r="H299" s="238">
        <v>4</v>
      </c>
      <c r="I299" s="239"/>
      <c r="J299" s="240">
        <f>ROUND(I299*H299,2)</f>
        <v>0</v>
      </c>
      <c r="K299" s="241"/>
      <c r="L299" s="46"/>
      <c r="M299" s="242" t="s">
        <v>1</v>
      </c>
      <c r="N299" s="243" t="s">
        <v>50</v>
      </c>
      <c r="O299" s="93"/>
      <c r="P299" s="244">
        <f>O299*H299</f>
        <v>0</v>
      </c>
      <c r="Q299" s="244">
        <v>0.45937</v>
      </c>
      <c r="R299" s="244">
        <f>Q299*H299</f>
        <v>1.83748</v>
      </c>
      <c r="S299" s="244">
        <v>0</v>
      </c>
      <c r="T299" s="24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6" t="s">
        <v>161</v>
      </c>
      <c r="AT299" s="246" t="s">
        <v>246</v>
      </c>
      <c r="AU299" s="246" t="s">
        <v>95</v>
      </c>
      <c r="AY299" s="18" t="s">
        <v>244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18" t="s">
        <v>92</v>
      </c>
      <c r="BK299" s="247">
        <f>ROUND(I299*H299,2)</f>
        <v>0</v>
      </c>
      <c r="BL299" s="18" t="s">
        <v>161</v>
      </c>
      <c r="BM299" s="246" t="s">
        <v>1231</v>
      </c>
    </row>
    <row r="300" spans="1:51" s="13" customFormat="1" ht="12">
      <c r="A300" s="13"/>
      <c r="B300" s="248"/>
      <c r="C300" s="249"/>
      <c r="D300" s="250" t="s">
        <v>251</v>
      </c>
      <c r="E300" s="251" t="s">
        <v>1</v>
      </c>
      <c r="F300" s="252" t="s">
        <v>695</v>
      </c>
      <c r="G300" s="249"/>
      <c r="H300" s="253">
        <v>4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251</v>
      </c>
      <c r="AU300" s="259" t="s">
        <v>95</v>
      </c>
      <c r="AV300" s="13" t="s">
        <v>95</v>
      </c>
      <c r="AW300" s="13" t="s">
        <v>42</v>
      </c>
      <c r="AX300" s="13" t="s">
        <v>92</v>
      </c>
      <c r="AY300" s="259" t="s">
        <v>244</v>
      </c>
    </row>
    <row r="301" spans="1:65" s="2" customFormat="1" ht="24.15" customHeight="1">
      <c r="A301" s="40"/>
      <c r="B301" s="41"/>
      <c r="C301" s="234" t="s">
        <v>657</v>
      </c>
      <c r="D301" s="234" t="s">
        <v>246</v>
      </c>
      <c r="E301" s="235" t="s">
        <v>697</v>
      </c>
      <c r="F301" s="236" t="s">
        <v>698</v>
      </c>
      <c r="G301" s="237" t="s">
        <v>467</v>
      </c>
      <c r="H301" s="238">
        <v>1</v>
      </c>
      <c r="I301" s="239"/>
      <c r="J301" s="240">
        <f>ROUND(I301*H301,2)</f>
        <v>0</v>
      </c>
      <c r="K301" s="241"/>
      <c r="L301" s="46"/>
      <c r="M301" s="242" t="s">
        <v>1</v>
      </c>
      <c r="N301" s="243" t="s">
        <v>50</v>
      </c>
      <c r="O301" s="93"/>
      <c r="P301" s="244">
        <f>O301*H301</f>
        <v>0</v>
      </c>
      <c r="Q301" s="244">
        <v>0</v>
      </c>
      <c r="R301" s="244">
        <f>Q301*H301</f>
        <v>0</v>
      </c>
      <c r="S301" s="244">
        <v>0.1</v>
      </c>
      <c r="T301" s="245">
        <f>S301*H301</f>
        <v>0.1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6" t="s">
        <v>161</v>
      </c>
      <c r="AT301" s="246" t="s">
        <v>246</v>
      </c>
      <c r="AU301" s="246" t="s">
        <v>95</v>
      </c>
      <c r="AY301" s="18" t="s">
        <v>244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8" t="s">
        <v>92</v>
      </c>
      <c r="BK301" s="247">
        <f>ROUND(I301*H301,2)</f>
        <v>0</v>
      </c>
      <c r="BL301" s="18" t="s">
        <v>161</v>
      </c>
      <c r="BM301" s="246" t="s">
        <v>1232</v>
      </c>
    </row>
    <row r="302" spans="1:51" s="13" customFormat="1" ht="12">
      <c r="A302" s="13"/>
      <c r="B302" s="248"/>
      <c r="C302" s="249"/>
      <c r="D302" s="250" t="s">
        <v>251</v>
      </c>
      <c r="E302" s="251" t="s">
        <v>204</v>
      </c>
      <c r="F302" s="252" t="s">
        <v>92</v>
      </c>
      <c r="G302" s="249"/>
      <c r="H302" s="253">
        <v>1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251</v>
      </c>
      <c r="AU302" s="259" t="s">
        <v>95</v>
      </c>
      <c r="AV302" s="13" t="s">
        <v>95</v>
      </c>
      <c r="AW302" s="13" t="s">
        <v>42</v>
      </c>
      <c r="AX302" s="13" t="s">
        <v>92</v>
      </c>
      <c r="AY302" s="259" t="s">
        <v>244</v>
      </c>
    </row>
    <row r="303" spans="1:65" s="2" customFormat="1" ht="16.5" customHeight="1">
      <c r="A303" s="40"/>
      <c r="B303" s="41"/>
      <c r="C303" s="234" t="s">
        <v>661</v>
      </c>
      <c r="D303" s="234" t="s">
        <v>246</v>
      </c>
      <c r="E303" s="235" t="s">
        <v>701</v>
      </c>
      <c r="F303" s="236" t="s">
        <v>702</v>
      </c>
      <c r="G303" s="237" t="s">
        <v>467</v>
      </c>
      <c r="H303" s="238">
        <v>29</v>
      </c>
      <c r="I303" s="239"/>
      <c r="J303" s="240">
        <f>ROUND(I303*H303,2)</f>
        <v>0</v>
      </c>
      <c r="K303" s="241"/>
      <c r="L303" s="46"/>
      <c r="M303" s="242" t="s">
        <v>1</v>
      </c>
      <c r="N303" s="243" t="s">
        <v>50</v>
      </c>
      <c r="O303" s="93"/>
      <c r="P303" s="244">
        <f>O303*H303</f>
        <v>0</v>
      </c>
      <c r="Q303" s="244">
        <v>0.04</v>
      </c>
      <c r="R303" s="244">
        <f>Q303*H303</f>
        <v>1.16</v>
      </c>
      <c r="S303" s="244">
        <v>0</v>
      </c>
      <c r="T303" s="24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6" t="s">
        <v>161</v>
      </c>
      <c r="AT303" s="246" t="s">
        <v>246</v>
      </c>
      <c r="AU303" s="246" t="s">
        <v>95</v>
      </c>
      <c r="AY303" s="18" t="s">
        <v>244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8" t="s">
        <v>92</v>
      </c>
      <c r="BK303" s="247">
        <f>ROUND(I303*H303,2)</f>
        <v>0</v>
      </c>
      <c r="BL303" s="18" t="s">
        <v>161</v>
      </c>
      <c r="BM303" s="246" t="s">
        <v>1233</v>
      </c>
    </row>
    <row r="304" spans="1:65" s="2" customFormat="1" ht="16.5" customHeight="1">
      <c r="A304" s="40"/>
      <c r="B304" s="41"/>
      <c r="C304" s="234" t="s">
        <v>665</v>
      </c>
      <c r="D304" s="234" t="s">
        <v>246</v>
      </c>
      <c r="E304" s="235" t="s">
        <v>705</v>
      </c>
      <c r="F304" s="236" t="s">
        <v>706</v>
      </c>
      <c r="G304" s="237" t="s">
        <v>467</v>
      </c>
      <c r="H304" s="238">
        <v>3</v>
      </c>
      <c r="I304" s="239"/>
      <c r="J304" s="240">
        <f>ROUND(I304*H304,2)</f>
        <v>0</v>
      </c>
      <c r="K304" s="241"/>
      <c r="L304" s="46"/>
      <c r="M304" s="242" t="s">
        <v>1</v>
      </c>
      <c r="N304" s="243" t="s">
        <v>50</v>
      </c>
      <c r="O304" s="93"/>
      <c r="P304" s="244">
        <f>O304*H304</f>
        <v>0</v>
      </c>
      <c r="Q304" s="244">
        <v>0.04</v>
      </c>
      <c r="R304" s="244">
        <f>Q304*H304</f>
        <v>0.12</v>
      </c>
      <c r="S304" s="244">
        <v>0</v>
      </c>
      <c r="T304" s="24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46" t="s">
        <v>161</v>
      </c>
      <c r="AT304" s="246" t="s">
        <v>246</v>
      </c>
      <c r="AU304" s="246" t="s">
        <v>95</v>
      </c>
      <c r="AY304" s="18" t="s">
        <v>244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8" t="s">
        <v>92</v>
      </c>
      <c r="BK304" s="247">
        <f>ROUND(I304*H304,2)</f>
        <v>0</v>
      </c>
      <c r="BL304" s="18" t="s">
        <v>161</v>
      </c>
      <c r="BM304" s="246" t="s">
        <v>1234</v>
      </c>
    </row>
    <row r="305" spans="1:65" s="2" customFormat="1" ht="24.15" customHeight="1">
      <c r="A305" s="40"/>
      <c r="B305" s="41"/>
      <c r="C305" s="292" t="s">
        <v>669</v>
      </c>
      <c r="D305" s="292" t="s">
        <v>375</v>
      </c>
      <c r="E305" s="293" t="s">
        <v>709</v>
      </c>
      <c r="F305" s="294" t="s">
        <v>710</v>
      </c>
      <c r="G305" s="295" t="s">
        <v>514</v>
      </c>
      <c r="H305" s="296">
        <v>32</v>
      </c>
      <c r="I305" s="297"/>
      <c r="J305" s="298">
        <f>ROUND(I305*H305,2)</f>
        <v>0</v>
      </c>
      <c r="K305" s="299"/>
      <c r="L305" s="300"/>
      <c r="M305" s="301" t="s">
        <v>1</v>
      </c>
      <c r="N305" s="302" t="s">
        <v>50</v>
      </c>
      <c r="O305" s="93"/>
      <c r="P305" s="244">
        <f>O305*H305</f>
        <v>0</v>
      </c>
      <c r="Q305" s="244">
        <v>0.0049</v>
      </c>
      <c r="R305" s="244">
        <f>Q305*H305</f>
        <v>0.1568</v>
      </c>
      <c r="S305" s="244">
        <v>0</v>
      </c>
      <c r="T305" s="24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6" t="s">
        <v>295</v>
      </c>
      <c r="AT305" s="246" t="s">
        <v>375</v>
      </c>
      <c r="AU305" s="246" t="s">
        <v>95</v>
      </c>
      <c r="AY305" s="18" t="s">
        <v>244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18" t="s">
        <v>92</v>
      </c>
      <c r="BK305" s="247">
        <f>ROUND(I305*H305,2)</f>
        <v>0</v>
      </c>
      <c r="BL305" s="18" t="s">
        <v>161</v>
      </c>
      <c r="BM305" s="246" t="s">
        <v>1235</v>
      </c>
    </row>
    <row r="306" spans="1:51" s="13" customFormat="1" ht="12">
      <c r="A306" s="13"/>
      <c r="B306" s="248"/>
      <c r="C306" s="249"/>
      <c r="D306" s="250" t="s">
        <v>251</v>
      </c>
      <c r="E306" s="251" t="s">
        <v>1</v>
      </c>
      <c r="F306" s="252" t="s">
        <v>1236</v>
      </c>
      <c r="G306" s="249"/>
      <c r="H306" s="253">
        <v>32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251</v>
      </c>
      <c r="AU306" s="259" t="s">
        <v>95</v>
      </c>
      <c r="AV306" s="13" t="s">
        <v>95</v>
      </c>
      <c r="AW306" s="13" t="s">
        <v>42</v>
      </c>
      <c r="AX306" s="13" t="s">
        <v>92</v>
      </c>
      <c r="AY306" s="259" t="s">
        <v>244</v>
      </c>
    </row>
    <row r="307" spans="1:65" s="2" customFormat="1" ht="16.5" customHeight="1">
      <c r="A307" s="40"/>
      <c r="B307" s="41"/>
      <c r="C307" s="234" t="s">
        <v>673</v>
      </c>
      <c r="D307" s="234" t="s">
        <v>246</v>
      </c>
      <c r="E307" s="235" t="s">
        <v>714</v>
      </c>
      <c r="F307" s="236" t="s">
        <v>715</v>
      </c>
      <c r="G307" s="237" t="s">
        <v>467</v>
      </c>
      <c r="H307" s="238">
        <v>2</v>
      </c>
      <c r="I307" s="239"/>
      <c r="J307" s="240">
        <f>ROUND(I307*H307,2)</f>
        <v>0</v>
      </c>
      <c r="K307" s="241"/>
      <c r="L307" s="46"/>
      <c r="M307" s="242" t="s">
        <v>1</v>
      </c>
      <c r="N307" s="243" t="s">
        <v>50</v>
      </c>
      <c r="O307" s="93"/>
      <c r="P307" s="244">
        <f>O307*H307</f>
        <v>0</v>
      </c>
      <c r="Q307" s="244">
        <v>0.05</v>
      </c>
      <c r="R307" s="244">
        <f>Q307*H307</f>
        <v>0.1</v>
      </c>
      <c r="S307" s="244">
        <v>0</v>
      </c>
      <c r="T307" s="24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6" t="s">
        <v>161</v>
      </c>
      <c r="AT307" s="246" t="s">
        <v>246</v>
      </c>
      <c r="AU307" s="246" t="s">
        <v>95</v>
      </c>
      <c r="AY307" s="18" t="s">
        <v>244</v>
      </c>
      <c r="BE307" s="247">
        <f>IF(N307="základní",J307,0)</f>
        <v>0</v>
      </c>
      <c r="BF307" s="247">
        <f>IF(N307="snížená",J307,0)</f>
        <v>0</v>
      </c>
      <c r="BG307" s="247">
        <f>IF(N307="zákl. přenesená",J307,0)</f>
        <v>0</v>
      </c>
      <c r="BH307" s="247">
        <f>IF(N307="sníž. přenesená",J307,0)</f>
        <v>0</v>
      </c>
      <c r="BI307" s="247">
        <f>IF(N307="nulová",J307,0)</f>
        <v>0</v>
      </c>
      <c r="BJ307" s="18" t="s">
        <v>92</v>
      </c>
      <c r="BK307" s="247">
        <f>ROUND(I307*H307,2)</f>
        <v>0</v>
      </c>
      <c r="BL307" s="18" t="s">
        <v>161</v>
      </c>
      <c r="BM307" s="246" t="s">
        <v>1237</v>
      </c>
    </row>
    <row r="308" spans="1:65" s="2" customFormat="1" ht="24.15" customHeight="1">
      <c r="A308" s="40"/>
      <c r="B308" s="41"/>
      <c r="C308" s="292" t="s">
        <v>678</v>
      </c>
      <c r="D308" s="292" t="s">
        <v>375</v>
      </c>
      <c r="E308" s="293" t="s">
        <v>722</v>
      </c>
      <c r="F308" s="294" t="s">
        <v>723</v>
      </c>
      <c r="G308" s="295" t="s">
        <v>514</v>
      </c>
      <c r="H308" s="296">
        <v>2</v>
      </c>
      <c r="I308" s="297"/>
      <c r="J308" s="298">
        <f>ROUND(I308*H308,2)</f>
        <v>0</v>
      </c>
      <c r="K308" s="299"/>
      <c r="L308" s="300"/>
      <c r="M308" s="301" t="s">
        <v>1</v>
      </c>
      <c r="N308" s="302" t="s">
        <v>50</v>
      </c>
      <c r="O308" s="93"/>
      <c r="P308" s="244">
        <f>O308*H308</f>
        <v>0</v>
      </c>
      <c r="Q308" s="244">
        <v>0.024</v>
      </c>
      <c r="R308" s="244">
        <f>Q308*H308</f>
        <v>0.048</v>
      </c>
      <c r="S308" s="244">
        <v>0</v>
      </c>
      <c r="T308" s="24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6" t="s">
        <v>295</v>
      </c>
      <c r="AT308" s="246" t="s">
        <v>375</v>
      </c>
      <c r="AU308" s="246" t="s">
        <v>95</v>
      </c>
      <c r="AY308" s="18" t="s">
        <v>244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18" t="s">
        <v>92</v>
      </c>
      <c r="BK308" s="247">
        <f>ROUND(I308*H308,2)</f>
        <v>0</v>
      </c>
      <c r="BL308" s="18" t="s">
        <v>161</v>
      </c>
      <c r="BM308" s="246" t="s">
        <v>1238</v>
      </c>
    </row>
    <row r="309" spans="1:65" s="2" customFormat="1" ht="24.15" customHeight="1">
      <c r="A309" s="40"/>
      <c r="B309" s="41"/>
      <c r="C309" s="292" t="s">
        <v>682</v>
      </c>
      <c r="D309" s="292" t="s">
        <v>375</v>
      </c>
      <c r="E309" s="293" t="s">
        <v>718</v>
      </c>
      <c r="F309" s="294" t="s">
        <v>719</v>
      </c>
      <c r="G309" s="295" t="s">
        <v>514</v>
      </c>
      <c r="H309" s="296">
        <v>2</v>
      </c>
      <c r="I309" s="297"/>
      <c r="J309" s="298">
        <f>ROUND(I309*H309,2)</f>
        <v>0</v>
      </c>
      <c r="K309" s="299"/>
      <c r="L309" s="300"/>
      <c r="M309" s="301" t="s">
        <v>1</v>
      </c>
      <c r="N309" s="302" t="s">
        <v>50</v>
      </c>
      <c r="O309" s="93"/>
      <c r="P309" s="244">
        <f>O309*H309</f>
        <v>0</v>
      </c>
      <c r="Q309" s="244">
        <v>0.002</v>
      </c>
      <c r="R309" s="244">
        <f>Q309*H309</f>
        <v>0.004</v>
      </c>
      <c r="S309" s="244">
        <v>0</v>
      </c>
      <c r="T309" s="24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6" t="s">
        <v>295</v>
      </c>
      <c r="AT309" s="246" t="s">
        <v>375</v>
      </c>
      <c r="AU309" s="246" t="s">
        <v>95</v>
      </c>
      <c r="AY309" s="18" t="s">
        <v>244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8" t="s">
        <v>92</v>
      </c>
      <c r="BK309" s="247">
        <f>ROUND(I309*H309,2)</f>
        <v>0</v>
      </c>
      <c r="BL309" s="18" t="s">
        <v>161</v>
      </c>
      <c r="BM309" s="246" t="s">
        <v>1239</v>
      </c>
    </row>
    <row r="310" spans="1:65" s="2" customFormat="1" ht="21.75" customHeight="1">
      <c r="A310" s="40"/>
      <c r="B310" s="41"/>
      <c r="C310" s="234" t="s">
        <v>686</v>
      </c>
      <c r="D310" s="234" t="s">
        <v>246</v>
      </c>
      <c r="E310" s="235" t="s">
        <v>726</v>
      </c>
      <c r="F310" s="236" t="s">
        <v>727</v>
      </c>
      <c r="G310" s="237" t="s">
        <v>275</v>
      </c>
      <c r="H310" s="238">
        <v>43.8</v>
      </c>
      <c r="I310" s="239"/>
      <c r="J310" s="240">
        <f>ROUND(I310*H310,2)</f>
        <v>0</v>
      </c>
      <c r="K310" s="241"/>
      <c r="L310" s="46"/>
      <c r="M310" s="242" t="s">
        <v>1</v>
      </c>
      <c r="N310" s="243" t="s">
        <v>50</v>
      </c>
      <c r="O310" s="93"/>
      <c r="P310" s="244">
        <f>O310*H310</f>
        <v>0</v>
      </c>
      <c r="Q310" s="244">
        <v>9E-05</v>
      </c>
      <c r="R310" s="244">
        <f>Q310*H310</f>
        <v>0.003942</v>
      </c>
      <c r="S310" s="244">
        <v>0</v>
      </c>
      <c r="T310" s="24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6" t="s">
        <v>161</v>
      </c>
      <c r="AT310" s="246" t="s">
        <v>246</v>
      </c>
      <c r="AU310" s="246" t="s">
        <v>95</v>
      </c>
      <c r="AY310" s="18" t="s">
        <v>244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18" t="s">
        <v>92</v>
      </c>
      <c r="BK310" s="247">
        <f>ROUND(I310*H310,2)</f>
        <v>0</v>
      </c>
      <c r="BL310" s="18" t="s">
        <v>161</v>
      </c>
      <c r="BM310" s="246" t="s">
        <v>1240</v>
      </c>
    </row>
    <row r="311" spans="1:51" s="13" customFormat="1" ht="12">
      <c r="A311" s="13"/>
      <c r="B311" s="248"/>
      <c r="C311" s="249"/>
      <c r="D311" s="250" t="s">
        <v>251</v>
      </c>
      <c r="E311" s="251" t="s">
        <v>1</v>
      </c>
      <c r="F311" s="252" t="s">
        <v>1241</v>
      </c>
      <c r="G311" s="249"/>
      <c r="H311" s="253">
        <v>43.8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9" t="s">
        <v>251</v>
      </c>
      <c r="AU311" s="259" t="s">
        <v>95</v>
      </c>
      <c r="AV311" s="13" t="s">
        <v>95</v>
      </c>
      <c r="AW311" s="13" t="s">
        <v>42</v>
      </c>
      <c r="AX311" s="13" t="s">
        <v>92</v>
      </c>
      <c r="AY311" s="259" t="s">
        <v>244</v>
      </c>
    </row>
    <row r="312" spans="1:65" s="2" customFormat="1" ht="21.75" customHeight="1">
      <c r="A312" s="40"/>
      <c r="B312" s="41"/>
      <c r="C312" s="234" t="s">
        <v>691</v>
      </c>
      <c r="D312" s="234" t="s">
        <v>246</v>
      </c>
      <c r="E312" s="235" t="s">
        <v>731</v>
      </c>
      <c r="F312" s="236" t="s">
        <v>732</v>
      </c>
      <c r="G312" s="237" t="s">
        <v>467</v>
      </c>
      <c r="H312" s="238">
        <v>1</v>
      </c>
      <c r="I312" s="239"/>
      <c r="J312" s="240">
        <f>ROUND(I312*H312,2)</f>
        <v>0</v>
      </c>
      <c r="K312" s="241"/>
      <c r="L312" s="46"/>
      <c r="M312" s="242" t="s">
        <v>1</v>
      </c>
      <c r="N312" s="243" t="s">
        <v>50</v>
      </c>
      <c r="O312" s="93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6" t="s">
        <v>161</v>
      </c>
      <c r="AT312" s="246" t="s">
        <v>246</v>
      </c>
      <c r="AU312" s="246" t="s">
        <v>95</v>
      </c>
      <c r="AY312" s="18" t="s">
        <v>244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18" t="s">
        <v>92</v>
      </c>
      <c r="BK312" s="247">
        <f>ROUND(I312*H312,2)</f>
        <v>0</v>
      </c>
      <c r="BL312" s="18" t="s">
        <v>161</v>
      </c>
      <c r="BM312" s="246" t="s">
        <v>1242</v>
      </c>
    </row>
    <row r="313" spans="1:65" s="2" customFormat="1" ht="16.5" customHeight="1">
      <c r="A313" s="40"/>
      <c r="B313" s="41"/>
      <c r="C313" s="234" t="s">
        <v>696</v>
      </c>
      <c r="D313" s="234" t="s">
        <v>246</v>
      </c>
      <c r="E313" s="235" t="s">
        <v>735</v>
      </c>
      <c r="F313" s="236" t="s">
        <v>736</v>
      </c>
      <c r="G313" s="237" t="s">
        <v>275</v>
      </c>
      <c r="H313" s="238">
        <v>5.8</v>
      </c>
      <c r="I313" s="239"/>
      <c r="J313" s="240">
        <f>ROUND(I313*H313,2)</f>
        <v>0</v>
      </c>
      <c r="K313" s="241"/>
      <c r="L313" s="46"/>
      <c r="M313" s="242" t="s">
        <v>1</v>
      </c>
      <c r="N313" s="243" t="s">
        <v>50</v>
      </c>
      <c r="O313" s="93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46" t="s">
        <v>161</v>
      </c>
      <c r="AT313" s="246" t="s">
        <v>246</v>
      </c>
      <c r="AU313" s="246" t="s">
        <v>95</v>
      </c>
      <c r="AY313" s="18" t="s">
        <v>244</v>
      </c>
      <c r="BE313" s="247">
        <f>IF(N313="základní",J313,0)</f>
        <v>0</v>
      </c>
      <c r="BF313" s="247">
        <f>IF(N313="snížená",J313,0)</f>
        <v>0</v>
      </c>
      <c r="BG313" s="247">
        <f>IF(N313="zákl. přenesená",J313,0)</f>
        <v>0</v>
      </c>
      <c r="BH313" s="247">
        <f>IF(N313="sníž. přenesená",J313,0)</f>
        <v>0</v>
      </c>
      <c r="BI313" s="247">
        <f>IF(N313="nulová",J313,0)</f>
        <v>0</v>
      </c>
      <c r="BJ313" s="18" t="s">
        <v>92</v>
      </c>
      <c r="BK313" s="247">
        <f>ROUND(I313*H313,2)</f>
        <v>0</v>
      </c>
      <c r="BL313" s="18" t="s">
        <v>161</v>
      </c>
      <c r="BM313" s="246" t="s">
        <v>1243</v>
      </c>
    </row>
    <row r="314" spans="1:51" s="13" customFormat="1" ht="12">
      <c r="A314" s="13"/>
      <c r="B314" s="248"/>
      <c r="C314" s="249"/>
      <c r="D314" s="250" t="s">
        <v>251</v>
      </c>
      <c r="E314" s="251" t="s">
        <v>1</v>
      </c>
      <c r="F314" s="252" t="s">
        <v>142</v>
      </c>
      <c r="G314" s="249"/>
      <c r="H314" s="253">
        <v>5.8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251</v>
      </c>
      <c r="AU314" s="259" t="s">
        <v>95</v>
      </c>
      <c r="AV314" s="13" t="s">
        <v>95</v>
      </c>
      <c r="AW314" s="13" t="s">
        <v>42</v>
      </c>
      <c r="AX314" s="13" t="s">
        <v>92</v>
      </c>
      <c r="AY314" s="259" t="s">
        <v>244</v>
      </c>
    </row>
    <row r="315" spans="1:63" s="12" customFormat="1" ht="22.8" customHeight="1">
      <c r="A315" s="12"/>
      <c r="B315" s="218"/>
      <c r="C315" s="219"/>
      <c r="D315" s="220" t="s">
        <v>84</v>
      </c>
      <c r="E315" s="232" t="s">
        <v>300</v>
      </c>
      <c r="F315" s="232" t="s">
        <v>738</v>
      </c>
      <c r="G315" s="219"/>
      <c r="H315" s="219"/>
      <c r="I315" s="222"/>
      <c r="J315" s="233">
        <f>BK315</f>
        <v>0</v>
      </c>
      <c r="K315" s="219"/>
      <c r="L315" s="224"/>
      <c r="M315" s="225"/>
      <c r="N315" s="226"/>
      <c r="O315" s="226"/>
      <c r="P315" s="227">
        <f>SUM(P316:P325)</f>
        <v>0</v>
      </c>
      <c r="Q315" s="226"/>
      <c r="R315" s="227">
        <f>SUM(R316:R325)</f>
        <v>5.582092</v>
      </c>
      <c r="S315" s="226"/>
      <c r="T315" s="228">
        <f>SUM(T316:T325)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9" t="s">
        <v>92</v>
      </c>
      <c r="AT315" s="230" t="s">
        <v>84</v>
      </c>
      <c r="AU315" s="230" t="s">
        <v>92</v>
      </c>
      <c r="AY315" s="229" t="s">
        <v>244</v>
      </c>
      <c r="BK315" s="231">
        <f>SUM(BK316:BK325)</f>
        <v>0</v>
      </c>
    </row>
    <row r="316" spans="1:65" s="2" customFormat="1" ht="24.15" customHeight="1">
      <c r="A316" s="40"/>
      <c r="B316" s="41"/>
      <c r="C316" s="234" t="s">
        <v>700</v>
      </c>
      <c r="D316" s="234" t="s">
        <v>246</v>
      </c>
      <c r="E316" s="235" t="s">
        <v>740</v>
      </c>
      <c r="F316" s="236" t="s">
        <v>741</v>
      </c>
      <c r="G316" s="237" t="s">
        <v>275</v>
      </c>
      <c r="H316" s="238">
        <v>39.6</v>
      </c>
      <c r="I316" s="239"/>
      <c r="J316" s="240">
        <f>ROUND(I316*H316,2)</f>
        <v>0</v>
      </c>
      <c r="K316" s="241"/>
      <c r="L316" s="46"/>
      <c r="M316" s="242" t="s">
        <v>1</v>
      </c>
      <c r="N316" s="243" t="s">
        <v>50</v>
      </c>
      <c r="O316" s="93"/>
      <c r="P316" s="244">
        <f>O316*H316</f>
        <v>0</v>
      </c>
      <c r="Q316" s="244">
        <v>0.14067</v>
      </c>
      <c r="R316" s="244">
        <f>Q316*H316</f>
        <v>5.570532</v>
      </c>
      <c r="S316" s="244">
        <v>0</v>
      </c>
      <c r="T316" s="24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6" t="s">
        <v>161</v>
      </c>
      <c r="AT316" s="246" t="s">
        <v>246</v>
      </c>
      <c r="AU316" s="246" t="s">
        <v>95</v>
      </c>
      <c r="AY316" s="18" t="s">
        <v>244</v>
      </c>
      <c r="BE316" s="247">
        <f>IF(N316="základní",J316,0)</f>
        <v>0</v>
      </c>
      <c r="BF316" s="247">
        <f>IF(N316="snížená",J316,0)</f>
        <v>0</v>
      </c>
      <c r="BG316" s="247">
        <f>IF(N316="zákl. přenesená",J316,0)</f>
        <v>0</v>
      </c>
      <c r="BH316" s="247">
        <f>IF(N316="sníž. přenesená",J316,0)</f>
        <v>0</v>
      </c>
      <c r="BI316" s="247">
        <f>IF(N316="nulová",J316,0)</f>
        <v>0</v>
      </c>
      <c r="BJ316" s="18" t="s">
        <v>92</v>
      </c>
      <c r="BK316" s="247">
        <f>ROUND(I316*H316,2)</f>
        <v>0</v>
      </c>
      <c r="BL316" s="18" t="s">
        <v>161</v>
      </c>
      <c r="BM316" s="246" t="s">
        <v>1244</v>
      </c>
    </row>
    <row r="317" spans="1:51" s="13" customFormat="1" ht="12">
      <c r="A317" s="13"/>
      <c r="B317" s="248"/>
      <c r="C317" s="249"/>
      <c r="D317" s="250" t="s">
        <v>251</v>
      </c>
      <c r="E317" s="251" t="s">
        <v>1</v>
      </c>
      <c r="F317" s="252" t="s">
        <v>156</v>
      </c>
      <c r="G317" s="249"/>
      <c r="H317" s="253">
        <v>39.6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251</v>
      </c>
      <c r="AU317" s="259" t="s">
        <v>95</v>
      </c>
      <c r="AV317" s="13" t="s">
        <v>95</v>
      </c>
      <c r="AW317" s="13" t="s">
        <v>42</v>
      </c>
      <c r="AX317" s="13" t="s">
        <v>92</v>
      </c>
      <c r="AY317" s="259" t="s">
        <v>244</v>
      </c>
    </row>
    <row r="318" spans="1:65" s="2" customFormat="1" ht="24.15" customHeight="1">
      <c r="A318" s="40"/>
      <c r="B318" s="41"/>
      <c r="C318" s="234" t="s">
        <v>704</v>
      </c>
      <c r="D318" s="234" t="s">
        <v>246</v>
      </c>
      <c r="E318" s="235" t="s">
        <v>744</v>
      </c>
      <c r="F318" s="236" t="s">
        <v>745</v>
      </c>
      <c r="G318" s="237" t="s">
        <v>275</v>
      </c>
      <c r="H318" s="238">
        <v>68</v>
      </c>
      <c r="I318" s="239"/>
      <c r="J318" s="240">
        <f>ROUND(I318*H318,2)</f>
        <v>0</v>
      </c>
      <c r="K318" s="241"/>
      <c r="L318" s="46"/>
      <c r="M318" s="242" t="s">
        <v>1</v>
      </c>
      <c r="N318" s="243" t="s">
        <v>50</v>
      </c>
      <c r="O318" s="93"/>
      <c r="P318" s="244">
        <f>O318*H318</f>
        <v>0</v>
      </c>
      <c r="Q318" s="244">
        <v>0.00017</v>
      </c>
      <c r="R318" s="244">
        <f>Q318*H318</f>
        <v>0.01156</v>
      </c>
      <c r="S318" s="244">
        <v>0</v>
      </c>
      <c r="T318" s="24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6" t="s">
        <v>161</v>
      </c>
      <c r="AT318" s="246" t="s">
        <v>246</v>
      </c>
      <c r="AU318" s="246" t="s">
        <v>95</v>
      </c>
      <c r="AY318" s="18" t="s">
        <v>244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8" t="s">
        <v>92</v>
      </c>
      <c r="BK318" s="247">
        <f>ROUND(I318*H318,2)</f>
        <v>0</v>
      </c>
      <c r="BL318" s="18" t="s">
        <v>161</v>
      </c>
      <c r="BM318" s="246" t="s">
        <v>1245</v>
      </c>
    </row>
    <row r="319" spans="1:51" s="13" customFormat="1" ht="12">
      <c r="A319" s="13"/>
      <c r="B319" s="248"/>
      <c r="C319" s="249"/>
      <c r="D319" s="250" t="s">
        <v>251</v>
      </c>
      <c r="E319" s="251" t="s">
        <v>927</v>
      </c>
      <c r="F319" s="252" t="s">
        <v>1025</v>
      </c>
      <c r="G319" s="249"/>
      <c r="H319" s="253">
        <v>68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251</v>
      </c>
      <c r="AU319" s="259" t="s">
        <v>95</v>
      </c>
      <c r="AV319" s="13" t="s">
        <v>95</v>
      </c>
      <c r="AW319" s="13" t="s">
        <v>42</v>
      </c>
      <c r="AX319" s="13" t="s">
        <v>92</v>
      </c>
      <c r="AY319" s="259" t="s">
        <v>244</v>
      </c>
    </row>
    <row r="320" spans="1:65" s="2" customFormat="1" ht="16.5" customHeight="1">
      <c r="A320" s="40"/>
      <c r="B320" s="41"/>
      <c r="C320" s="234" t="s">
        <v>708</v>
      </c>
      <c r="D320" s="234" t="s">
        <v>246</v>
      </c>
      <c r="E320" s="235" t="s">
        <v>749</v>
      </c>
      <c r="F320" s="236" t="s">
        <v>750</v>
      </c>
      <c r="G320" s="237" t="s">
        <v>275</v>
      </c>
      <c r="H320" s="238">
        <v>136</v>
      </c>
      <c r="I320" s="239"/>
      <c r="J320" s="240">
        <f>ROUND(I320*H320,2)</f>
        <v>0</v>
      </c>
      <c r="K320" s="241"/>
      <c r="L320" s="46"/>
      <c r="M320" s="242" t="s">
        <v>1</v>
      </c>
      <c r="N320" s="243" t="s">
        <v>50</v>
      </c>
      <c r="O320" s="93"/>
      <c r="P320" s="244">
        <f>O320*H320</f>
        <v>0</v>
      </c>
      <c r="Q320" s="244">
        <v>0</v>
      </c>
      <c r="R320" s="244">
        <f>Q320*H320</f>
        <v>0</v>
      </c>
      <c r="S320" s="244">
        <v>0</v>
      </c>
      <c r="T320" s="24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6" t="s">
        <v>161</v>
      </c>
      <c r="AT320" s="246" t="s">
        <v>246</v>
      </c>
      <c r="AU320" s="246" t="s">
        <v>95</v>
      </c>
      <c r="AY320" s="18" t="s">
        <v>244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18" t="s">
        <v>92</v>
      </c>
      <c r="BK320" s="247">
        <f>ROUND(I320*H320,2)</f>
        <v>0</v>
      </c>
      <c r="BL320" s="18" t="s">
        <v>161</v>
      </c>
      <c r="BM320" s="246" t="s">
        <v>1246</v>
      </c>
    </row>
    <row r="321" spans="1:51" s="13" customFormat="1" ht="12">
      <c r="A321" s="13"/>
      <c r="B321" s="248"/>
      <c r="C321" s="249"/>
      <c r="D321" s="250" t="s">
        <v>251</v>
      </c>
      <c r="E321" s="251" t="s">
        <v>1</v>
      </c>
      <c r="F321" s="252" t="s">
        <v>1027</v>
      </c>
      <c r="G321" s="249"/>
      <c r="H321" s="253">
        <v>136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251</v>
      </c>
      <c r="AU321" s="259" t="s">
        <v>95</v>
      </c>
      <c r="AV321" s="13" t="s">
        <v>95</v>
      </c>
      <c r="AW321" s="13" t="s">
        <v>42</v>
      </c>
      <c r="AX321" s="13" t="s">
        <v>92</v>
      </c>
      <c r="AY321" s="259" t="s">
        <v>244</v>
      </c>
    </row>
    <row r="322" spans="1:65" s="2" customFormat="1" ht="21.75" customHeight="1">
      <c r="A322" s="40"/>
      <c r="B322" s="41"/>
      <c r="C322" s="234" t="s">
        <v>713</v>
      </c>
      <c r="D322" s="234" t="s">
        <v>246</v>
      </c>
      <c r="E322" s="235" t="s">
        <v>754</v>
      </c>
      <c r="F322" s="236" t="s">
        <v>755</v>
      </c>
      <c r="G322" s="237" t="s">
        <v>275</v>
      </c>
      <c r="H322" s="238">
        <v>39.6</v>
      </c>
      <c r="I322" s="239"/>
      <c r="J322" s="240">
        <f>ROUND(I322*H322,2)</f>
        <v>0</v>
      </c>
      <c r="K322" s="241"/>
      <c r="L322" s="46"/>
      <c r="M322" s="242" t="s">
        <v>1</v>
      </c>
      <c r="N322" s="243" t="s">
        <v>50</v>
      </c>
      <c r="O322" s="93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6" t="s">
        <v>161</v>
      </c>
      <c r="AT322" s="246" t="s">
        <v>246</v>
      </c>
      <c r="AU322" s="246" t="s">
        <v>95</v>
      </c>
      <c r="AY322" s="18" t="s">
        <v>244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8" t="s">
        <v>92</v>
      </c>
      <c r="BK322" s="247">
        <f>ROUND(I322*H322,2)</f>
        <v>0</v>
      </c>
      <c r="BL322" s="18" t="s">
        <v>161</v>
      </c>
      <c r="BM322" s="246" t="s">
        <v>1247</v>
      </c>
    </row>
    <row r="323" spans="1:51" s="13" customFormat="1" ht="12">
      <c r="A323" s="13"/>
      <c r="B323" s="248"/>
      <c r="C323" s="249"/>
      <c r="D323" s="250" t="s">
        <v>251</v>
      </c>
      <c r="E323" s="251" t="s">
        <v>1</v>
      </c>
      <c r="F323" s="252" t="s">
        <v>156</v>
      </c>
      <c r="G323" s="249"/>
      <c r="H323" s="253">
        <v>39.6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251</v>
      </c>
      <c r="AU323" s="259" t="s">
        <v>95</v>
      </c>
      <c r="AV323" s="13" t="s">
        <v>95</v>
      </c>
      <c r="AW323" s="13" t="s">
        <v>42</v>
      </c>
      <c r="AX323" s="13" t="s">
        <v>92</v>
      </c>
      <c r="AY323" s="259" t="s">
        <v>244</v>
      </c>
    </row>
    <row r="324" spans="1:65" s="2" customFormat="1" ht="33" customHeight="1">
      <c r="A324" s="40"/>
      <c r="B324" s="41"/>
      <c r="C324" s="234" t="s">
        <v>717</v>
      </c>
      <c r="D324" s="234" t="s">
        <v>246</v>
      </c>
      <c r="E324" s="235" t="s">
        <v>1029</v>
      </c>
      <c r="F324" s="236" t="s">
        <v>1030</v>
      </c>
      <c r="G324" s="237" t="s">
        <v>249</v>
      </c>
      <c r="H324" s="238">
        <v>3.6</v>
      </c>
      <c r="I324" s="239"/>
      <c r="J324" s="240">
        <f>ROUND(I324*H324,2)</f>
        <v>0</v>
      </c>
      <c r="K324" s="241"/>
      <c r="L324" s="46"/>
      <c r="M324" s="242" t="s">
        <v>1</v>
      </c>
      <c r="N324" s="243" t="s">
        <v>50</v>
      </c>
      <c r="O324" s="93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46" t="s">
        <v>161</v>
      </c>
      <c r="AT324" s="246" t="s">
        <v>246</v>
      </c>
      <c r="AU324" s="246" t="s">
        <v>95</v>
      </c>
      <c r="AY324" s="18" t="s">
        <v>244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8" t="s">
        <v>92</v>
      </c>
      <c r="BK324" s="247">
        <f>ROUND(I324*H324,2)</f>
        <v>0</v>
      </c>
      <c r="BL324" s="18" t="s">
        <v>161</v>
      </c>
      <c r="BM324" s="246" t="s">
        <v>1248</v>
      </c>
    </row>
    <row r="325" spans="1:51" s="13" customFormat="1" ht="12">
      <c r="A325" s="13"/>
      <c r="B325" s="248"/>
      <c r="C325" s="249"/>
      <c r="D325" s="250" t="s">
        <v>251</v>
      </c>
      <c r="E325" s="251" t="s">
        <v>1</v>
      </c>
      <c r="F325" s="252" t="s">
        <v>933</v>
      </c>
      <c r="G325" s="249"/>
      <c r="H325" s="253">
        <v>3.6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9" t="s">
        <v>251</v>
      </c>
      <c r="AU325" s="259" t="s">
        <v>95</v>
      </c>
      <c r="AV325" s="13" t="s">
        <v>95</v>
      </c>
      <c r="AW325" s="13" t="s">
        <v>42</v>
      </c>
      <c r="AX325" s="13" t="s">
        <v>92</v>
      </c>
      <c r="AY325" s="259" t="s">
        <v>244</v>
      </c>
    </row>
    <row r="326" spans="1:63" s="12" customFormat="1" ht="22.8" customHeight="1">
      <c r="A326" s="12"/>
      <c r="B326" s="218"/>
      <c r="C326" s="219"/>
      <c r="D326" s="220" t="s">
        <v>84</v>
      </c>
      <c r="E326" s="232" t="s">
        <v>801</v>
      </c>
      <c r="F326" s="232" t="s">
        <v>802</v>
      </c>
      <c r="G326" s="219"/>
      <c r="H326" s="219"/>
      <c r="I326" s="222"/>
      <c r="J326" s="233">
        <f>BK326</f>
        <v>0</v>
      </c>
      <c r="K326" s="219"/>
      <c r="L326" s="224"/>
      <c r="M326" s="225"/>
      <c r="N326" s="226"/>
      <c r="O326" s="226"/>
      <c r="P326" s="227">
        <f>SUM(P327:P351)</f>
        <v>0</v>
      </c>
      <c r="Q326" s="226"/>
      <c r="R326" s="227">
        <f>SUM(R327:R351)</f>
        <v>0</v>
      </c>
      <c r="S326" s="226"/>
      <c r="T326" s="228">
        <f>SUM(T327:T351)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29" t="s">
        <v>92</v>
      </c>
      <c r="AT326" s="230" t="s">
        <v>84</v>
      </c>
      <c r="AU326" s="230" t="s">
        <v>92</v>
      </c>
      <c r="AY326" s="229" t="s">
        <v>244</v>
      </c>
      <c r="BK326" s="231">
        <f>SUM(BK327:BK351)</f>
        <v>0</v>
      </c>
    </row>
    <row r="327" spans="1:65" s="2" customFormat="1" ht="21.75" customHeight="1">
      <c r="A327" s="40"/>
      <c r="B327" s="41"/>
      <c r="C327" s="234" t="s">
        <v>721</v>
      </c>
      <c r="D327" s="234" t="s">
        <v>246</v>
      </c>
      <c r="E327" s="235" t="s">
        <v>804</v>
      </c>
      <c r="F327" s="236" t="s">
        <v>805</v>
      </c>
      <c r="G327" s="237" t="s">
        <v>363</v>
      </c>
      <c r="H327" s="238">
        <v>43.249</v>
      </c>
      <c r="I327" s="239"/>
      <c r="J327" s="240">
        <f>ROUND(I327*H327,2)</f>
        <v>0</v>
      </c>
      <c r="K327" s="241"/>
      <c r="L327" s="46"/>
      <c r="M327" s="242" t="s">
        <v>1</v>
      </c>
      <c r="N327" s="243" t="s">
        <v>50</v>
      </c>
      <c r="O327" s="93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6" t="s">
        <v>161</v>
      </c>
      <c r="AT327" s="246" t="s">
        <v>246</v>
      </c>
      <c r="AU327" s="246" t="s">
        <v>95</v>
      </c>
      <c r="AY327" s="18" t="s">
        <v>244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18" t="s">
        <v>92</v>
      </c>
      <c r="BK327" s="247">
        <f>ROUND(I327*H327,2)</f>
        <v>0</v>
      </c>
      <c r="BL327" s="18" t="s">
        <v>161</v>
      </c>
      <c r="BM327" s="246" t="s">
        <v>1249</v>
      </c>
    </row>
    <row r="328" spans="1:51" s="13" customFormat="1" ht="12">
      <c r="A328" s="13"/>
      <c r="B328" s="248"/>
      <c r="C328" s="249"/>
      <c r="D328" s="250" t="s">
        <v>251</v>
      </c>
      <c r="E328" s="251" t="s">
        <v>189</v>
      </c>
      <c r="F328" s="252" t="s">
        <v>807</v>
      </c>
      <c r="G328" s="249"/>
      <c r="H328" s="253">
        <v>43.249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251</v>
      </c>
      <c r="AU328" s="259" t="s">
        <v>95</v>
      </c>
      <c r="AV328" s="13" t="s">
        <v>95</v>
      </c>
      <c r="AW328" s="13" t="s">
        <v>42</v>
      </c>
      <c r="AX328" s="13" t="s">
        <v>92</v>
      </c>
      <c r="AY328" s="259" t="s">
        <v>244</v>
      </c>
    </row>
    <row r="329" spans="1:65" s="2" customFormat="1" ht="24.15" customHeight="1">
      <c r="A329" s="40"/>
      <c r="B329" s="41"/>
      <c r="C329" s="234" t="s">
        <v>725</v>
      </c>
      <c r="D329" s="234" t="s">
        <v>246</v>
      </c>
      <c r="E329" s="235" t="s">
        <v>809</v>
      </c>
      <c r="F329" s="236" t="s">
        <v>810</v>
      </c>
      <c r="G329" s="237" t="s">
        <v>363</v>
      </c>
      <c r="H329" s="238">
        <v>1340.719</v>
      </c>
      <c r="I329" s="239"/>
      <c r="J329" s="240">
        <f>ROUND(I329*H329,2)</f>
        <v>0</v>
      </c>
      <c r="K329" s="241"/>
      <c r="L329" s="46"/>
      <c r="M329" s="242" t="s">
        <v>1</v>
      </c>
      <c r="N329" s="243" t="s">
        <v>50</v>
      </c>
      <c r="O329" s="93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6" t="s">
        <v>161</v>
      </c>
      <c r="AT329" s="246" t="s">
        <v>246</v>
      </c>
      <c r="AU329" s="246" t="s">
        <v>95</v>
      </c>
      <c r="AY329" s="18" t="s">
        <v>244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18" t="s">
        <v>92</v>
      </c>
      <c r="BK329" s="247">
        <f>ROUND(I329*H329,2)</f>
        <v>0</v>
      </c>
      <c r="BL329" s="18" t="s">
        <v>161</v>
      </c>
      <c r="BM329" s="246" t="s">
        <v>1250</v>
      </c>
    </row>
    <row r="330" spans="1:51" s="15" customFormat="1" ht="12">
      <c r="A330" s="15"/>
      <c r="B330" s="271"/>
      <c r="C330" s="272"/>
      <c r="D330" s="250" t="s">
        <v>251</v>
      </c>
      <c r="E330" s="273" t="s">
        <v>1</v>
      </c>
      <c r="F330" s="274" t="s">
        <v>341</v>
      </c>
      <c r="G330" s="272"/>
      <c r="H330" s="273" t="s">
        <v>1</v>
      </c>
      <c r="I330" s="275"/>
      <c r="J330" s="272"/>
      <c r="K330" s="272"/>
      <c r="L330" s="276"/>
      <c r="M330" s="277"/>
      <c r="N330" s="278"/>
      <c r="O330" s="278"/>
      <c r="P330" s="278"/>
      <c r="Q330" s="278"/>
      <c r="R330" s="278"/>
      <c r="S330" s="278"/>
      <c r="T330" s="27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0" t="s">
        <v>251</v>
      </c>
      <c r="AU330" s="280" t="s">
        <v>95</v>
      </c>
      <c r="AV330" s="15" t="s">
        <v>92</v>
      </c>
      <c r="AW330" s="15" t="s">
        <v>42</v>
      </c>
      <c r="AX330" s="15" t="s">
        <v>85</v>
      </c>
      <c r="AY330" s="280" t="s">
        <v>244</v>
      </c>
    </row>
    <row r="331" spans="1:51" s="13" customFormat="1" ht="12">
      <c r="A331" s="13"/>
      <c r="B331" s="248"/>
      <c r="C331" s="249"/>
      <c r="D331" s="250" t="s">
        <v>251</v>
      </c>
      <c r="E331" s="251" t="s">
        <v>1</v>
      </c>
      <c r="F331" s="252" t="s">
        <v>812</v>
      </c>
      <c r="G331" s="249"/>
      <c r="H331" s="253">
        <v>1340.719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251</v>
      </c>
      <c r="AU331" s="259" t="s">
        <v>95</v>
      </c>
      <c r="AV331" s="13" t="s">
        <v>95</v>
      </c>
      <c r="AW331" s="13" t="s">
        <v>42</v>
      </c>
      <c r="AX331" s="13" t="s">
        <v>92</v>
      </c>
      <c r="AY331" s="259" t="s">
        <v>244</v>
      </c>
    </row>
    <row r="332" spans="1:65" s="2" customFormat="1" ht="21.75" customHeight="1">
      <c r="A332" s="40"/>
      <c r="B332" s="41"/>
      <c r="C332" s="234" t="s">
        <v>730</v>
      </c>
      <c r="D332" s="234" t="s">
        <v>246</v>
      </c>
      <c r="E332" s="235" t="s">
        <v>814</v>
      </c>
      <c r="F332" s="236" t="s">
        <v>815</v>
      </c>
      <c r="G332" s="237" t="s">
        <v>363</v>
      </c>
      <c r="H332" s="238">
        <v>12.652</v>
      </c>
      <c r="I332" s="239"/>
      <c r="J332" s="240">
        <f>ROUND(I332*H332,2)</f>
        <v>0</v>
      </c>
      <c r="K332" s="241"/>
      <c r="L332" s="46"/>
      <c r="M332" s="242" t="s">
        <v>1</v>
      </c>
      <c r="N332" s="243" t="s">
        <v>50</v>
      </c>
      <c r="O332" s="93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6" t="s">
        <v>161</v>
      </c>
      <c r="AT332" s="246" t="s">
        <v>246</v>
      </c>
      <c r="AU332" s="246" t="s">
        <v>95</v>
      </c>
      <c r="AY332" s="18" t="s">
        <v>244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18" t="s">
        <v>92</v>
      </c>
      <c r="BK332" s="247">
        <f>ROUND(I332*H332,2)</f>
        <v>0</v>
      </c>
      <c r="BL332" s="18" t="s">
        <v>161</v>
      </c>
      <c r="BM332" s="246" t="s">
        <v>1251</v>
      </c>
    </row>
    <row r="333" spans="1:51" s="13" customFormat="1" ht="12">
      <c r="A333" s="13"/>
      <c r="B333" s="248"/>
      <c r="C333" s="249"/>
      <c r="D333" s="250" t="s">
        <v>251</v>
      </c>
      <c r="E333" s="251" t="s">
        <v>1</v>
      </c>
      <c r="F333" s="252" t="s">
        <v>191</v>
      </c>
      <c r="G333" s="249"/>
      <c r="H333" s="253">
        <v>12.652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251</v>
      </c>
      <c r="AU333" s="259" t="s">
        <v>95</v>
      </c>
      <c r="AV333" s="13" t="s">
        <v>95</v>
      </c>
      <c r="AW333" s="13" t="s">
        <v>42</v>
      </c>
      <c r="AX333" s="13" t="s">
        <v>92</v>
      </c>
      <c r="AY333" s="259" t="s">
        <v>244</v>
      </c>
    </row>
    <row r="334" spans="1:65" s="2" customFormat="1" ht="24.15" customHeight="1">
      <c r="A334" s="40"/>
      <c r="B334" s="41"/>
      <c r="C334" s="234" t="s">
        <v>734</v>
      </c>
      <c r="D334" s="234" t="s">
        <v>246</v>
      </c>
      <c r="E334" s="235" t="s">
        <v>818</v>
      </c>
      <c r="F334" s="236" t="s">
        <v>819</v>
      </c>
      <c r="G334" s="237" t="s">
        <v>363</v>
      </c>
      <c r="H334" s="238">
        <v>392.212</v>
      </c>
      <c r="I334" s="239"/>
      <c r="J334" s="240">
        <f>ROUND(I334*H334,2)</f>
        <v>0</v>
      </c>
      <c r="K334" s="241"/>
      <c r="L334" s="46"/>
      <c r="M334" s="242" t="s">
        <v>1</v>
      </c>
      <c r="N334" s="243" t="s">
        <v>50</v>
      </c>
      <c r="O334" s="93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6" t="s">
        <v>161</v>
      </c>
      <c r="AT334" s="246" t="s">
        <v>246</v>
      </c>
      <c r="AU334" s="246" t="s">
        <v>95</v>
      </c>
      <c r="AY334" s="18" t="s">
        <v>244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18" t="s">
        <v>92</v>
      </c>
      <c r="BK334" s="247">
        <f>ROUND(I334*H334,2)</f>
        <v>0</v>
      </c>
      <c r="BL334" s="18" t="s">
        <v>161</v>
      </c>
      <c r="BM334" s="246" t="s">
        <v>1252</v>
      </c>
    </row>
    <row r="335" spans="1:51" s="15" customFormat="1" ht="12">
      <c r="A335" s="15"/>
      <c r="B335" s="271"/>
      <c r="C335" s="272"/>
      <c r="D335" s="250" t="s">
        <v>251</v>
      </c>
      <c r="E335" s="273" t="s">
        <v>1</v>
      </c>
      <c r="F335" s="274" t="s">
        <v>341</v>
      </c>
      <c r="G335" s="272"/>
      <c r="H335" s="273" t="s">
        <v>1</v>
      </c>
      <c r="I335" s="275"/>
      <c r="J335" s="272"/>
      <c r="K335" s="272"/>
      <c r="L335" s="276"/>
      <c r="M335" s="277"/>
      <c r="N335" s="278"/>
      <c r="O335" s="278"/>
      <c r="P335" s="278"/>
      <c r="Q335" s="278"/>
      <c r="R335" s="278"/>
      <c r="S335" s="278"/>
      <c r="T335" s="27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80" t="s">
        <v>251</v>
      </c>
      <c r="AU335" s="280" t="s">
        <v>95</v>
      </c>
      <c r="AV335" s="15" t="s">
        <v>92</v>
      </c>
      <c r="AW335" s="15" t="s">
        <v>42</v>
      </c>
      <c r="AX335" s="15" t="s">
        <v>85</v>
      </c>
      <c r="AY335" s="280" t="s">
        <v>244</v>
      </c>
    </row>
    <row r="336" spans="1:51" s="13" customFormat="1" ht="12">
      <c r="A336" s="13"/>
      <c r="B336" s="248"/>
      <c r="C336" s="249"/>
      <c r="D336" s="250" t="s">
        <v>251</v>
      </c>
      <c r="E336" s="251" t="s">
        <v>1</v>
      </c>
      <c r="F336" s="252" t="s">
        <v>821</v>
      </c>
      <c r="G336" s="249"/>
      <c r="H336" s="253">
        <v>392.212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251</v>
      </c>
      <c r="AU336" s="259" t="s">
        <v>95</v>
      </c>
      <c r="AV336" s="13" t="s">
        <v>95</v>
      </c>
      <c r="AW336" s="13" t="s">
        <v>42</v>
      </c>
      <c r="AX336" s="13" t="s">
        <v>92</v>
      </c>
      <c r="AY336" s="259" t="s">
        <v>244</v>
      </c>
    </row>
    <row r="337" spans="1:65" s="2" customFormat="1" ht="16.5" customHeight="1">
      <c r="A337" s="40"/>
      <c r="B337" s="41"/>
      <c r="C337" s="234" t="s">
        <v>739</v>
      </c>
      <c r="D337" s="234" t="s">
        <v>246</v>
      </c>
      <c r="E337" s="235" t="s">
        <v>823</v>
      </c>
      <c r="F337" s="236" t="s">
        <v>824</v>
      </c>
      <c r="G337" s="237" t="s">
        <v>363</v>
      </c>
      <c r="H337" s="238">
        <v>0.463</v>
      </c>
      <c r="I337" s="239"/>
      <c r="J337" s="240">
        <f>ROUND(I337*H337,2)</f>
        <v>0</v>
      </c>
      <c r="K337" s="241"/>
      <c r="L337" s="46"/>
      <c r="M337" s="242" t="s">
        <v>1</v>
      </c>
      <c r="N337" s="243" t="s">
        <v>50</v>
      </c>
      <c r="O337" s="93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46" t="s">
        <v>161</v>
      </c>
      <c r="AT337" s="246" t="s">
        <v>246</v>
      </c>
      <c r="AU337" s="246" t="s">
        <v>95</v>
      </c>
      <c r="AY337" s="18" t="s">
        <v>244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8" t="s">
        <v>92</v>
      </c>
      <c r="BK337" s="247">
        <f>ROUND(I337*H337,2)</f>
        <v>0</v>
      </c>
      <c r="BL337" s="18" t="s">
        <v>161</v>
      </c>
      <c r="BM337" s="246" t="s">
        <v>1253</v>
      </c>
    </row>
    <row r="338" spans="1:51" s="13" customFormat="1" ht="12">
      <c r="A338" s="13"/>
      <c r="B338" s="248"/>
      <c r="C338" s="249"/>
      <c r="D338" s="250" t="s">
        <v>251</v>
      </c>
      <c r="E338" s="251" t="s">
        <v>1</v>
      </c>
      <c r="F338" s="252" t="s">
        <v>826</v>
      </c>
      <c r="G338" s="249"/>
      <c r="H338" s="253">
        <v>0.463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251</v>
      </c>
      <c r="AU338" s="259" t="s">
        <v>95</v>
      </c>
      <c r="AV338" s="13" t="s">
        <v>95</v>
      </c>
      <c r="AW338" s="13" t="s">
        <v>42</v>
      </c>
      <c r="AX338" s="13" t="s">
        <v>92</v>
      </c>
      <c r="AY338" s="259" t="s">
        <v>244</v>
      </c>
    </row>
    <row r="339" spans="1:65" s="2" customFormat="1" ht="24.15" customHeight="1">
      <c r="A339" s="40"/>
      <c r="B339" s="41"/>
      <c r="C339" s="234" t="s">
        <v>743</v>
      </c>
      <c r="D339" s="234" t="s">
        <v>246</v>
      </c>
      <c r="E339" s="235" t="s">
        <v>828</v>
      </c>
      <c r="F339" s="236" t="s">
        <v>829</v>
      </c>
      <c r="G339" s="237" t="s">
        <v>363</v>
      </c>
      <c r="H339" s="238">
        <v>14.353</v>
      </c>
      <c r="I339" s="239"/>
      <c r="J339" s="240">
        <f>ROUND(I339*H339,2)</f>
        <v>0</v>
      </c>
      <c r="K339" s="241"/>
      <c r="L339" s="46"/>
      <c r="M339" s="242" t="s">
        <v>1</v>
      </c>
      <c r="N339" s="243" t="s">
        <v>50</v>
      </c>
      <c r="O339" s="93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6" t="s">
        <v>161</v>
      </c>
      <c r="AT339" s="246" t="s">
        <v>246</v>
      </c>
      <c r="AU339" s="246" t="s">
        <v>95</v>
      </c>
      <c r="AY339" s="18" t="s">
        <v>244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18" t="s">
        <v>92</v>
      </c>
      <c r="BK339" s="247">
        <f>ROUND(I339*H339,2)</f>
        <v>0</v>
      </c>
      <c r="BL339" s="18" t="s">
        <v>161</v>
      </c>
      <c r="BM339" s="246" t="s">
        <v>1254</v>
      </c>
    </row>
    <row r="340" spans="1:51" s="15" customFormat="1" ht="12">
      <c r="A340" s="15"/>
      <c r="B340" s="271"/>
      <c r="C340" s="272"/>
      <c r="D340" s="250" t="s">
        <v>251</v>
      </c>
      <c r="E340" s="273" t="s">
        <v>1</v>
      </c>
      <c r="F340" s="274" t="s">
        <v>349</v>
      </c>
      <c r="G340" s="272"/>
      <c r="H340" s="273" t="s">
        <v>1</v>
      </c>
      <c r="I340" s="275"/>
      <c r="J340" s="272"/>
      <c r="K340" s="272"/>
      <c r="L340" s="276"/>
      <c r="M340" s="277"/>
      <c r="N340" s="278"/>
      <c r="O340" s="278"/>
      <c r="P340" s="278"/>
      <c r="Q340" s="278"/>
      <c r="R340" s="278"/>
      <c r="S340" s="278"/>
      <c r="T340" s="279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80" t="s">
        <v>251</v>
      </c>
      <c r="AU340" s="280" t="s">
        <v>95</v>
      </c>
      <c r="AV340" s="15" t="s">
        <v>92</v>
      </c>
      <c r="AW340" s="15" t="s">
        <v>42</v>
      </c>
      <c r="AX340" s="15" t="s">
        <v>85</v>
      </c>
      <c r="AY340" s="280" t="s">
        <v>244</v>
      </c>
    </row>
    <row r="341" spans="1:51" s="13" customFormat="1" ht="12">
      <c r="A341" s="13"/>
      <c r="B341" s="248"/>
      <c r="C341" s="249"/>
      <c r="D341" s="250" t="s">
        <v>251</v>
      </c>
      <c r="E341" s="251" t="s">
        <v>1</v>
      </c>
      <c r="F341" s="252" t="s">
        <v>831</v>
      </c>
      <c r="G341" s="249"/>
      <c r="H341" s="253">
        <v>14.353</v>
      </c>
      <c r="I341" s="254"/>
      <c r="J341" s="249"/>
      <c r="K341" s="249"/>
      <c r="L341" s="255"/>
      <c r="M341" s="256"/>
      <c r="N341" s="257"/>
      <c r="O341" s="257"/>
      <c r="P341" s="257"/>
      <c r="Q341" s="257"/>
      <c r="R341" s="257"/>
      <c r="S341" s="257"/>
      <c r="T341" s="25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9" t="s">
        <v>251</v>
      </c>
      <c r="AU341" s="259" t="s">
        <v>95</v>
      </c>
      <c r="AV341" s="13" t="s">
        <v>95</v>
      </c>
      <c r="AW341" s="13" t="s">
        <v>42</v>
      </c>
      <c r="AX341" s="13" t="s">
        <v>92</v>
      </c>
      <c r="AY341" s="259" t="s">
        <v>244</v>
      </c>
    </row>
    <row r="342" spans="1:65" s="2" customFormat="1" ht="24.15" customHeight="1">
      <c r="A342" s="40"/>
      <c r="B342" s="41"/>
      <c r="C342" s="234" t="s">
        <v>748</v>
      </c>
      <c r="D342" s="234" t="s">
        <v>246</v>
      </c>
      <c r="E342" s="235" t="s">
        <v>833</v>
      </c>
      <c r="F342" s="236" t="s">
        <v>834</v>
      </c>
      <c r="G342" s="237" t="s">
        <v>363</v>
      </c>
      <c r="H342" s="238">
        <v>12.652</v>
      </c>
      <c r="I342" s="239"/>
      <c r="J342" s="240">
        <f>ROUND(I342*H342,2)</f>
        <v>0</v>
      </c>
      <c r="K342" s="241"/>
      <c r="L342" s="46"/>
      <c r="M342" s="242" t="s">
        <v>1</v>
      </c>
      <c r="N342" s="243" t="s">
        <v>50</v>
      </c>
      <c r="O342" s="93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6" t="s">
        <v>161</v>
      </c>
      <c r="AT342" s="246" t="s">
        <v>246</v>
      </c>
      <c r="AU342" s="246" t="s">
        <v>95</v>
      </c>
      <c r="AY342" s="18" t="s">
        <v>244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18" t="s">
        <v>92</v>
      </c>
      <c r="BK342" s="247">
        <f>ROUND(I342*H342,2)</f>
        <v>0</v>
      </c>
      <c r="BL342" s="18" t="s">
        <v>161</v>
      </c>
      <c r="BM342" s="246" t="s">
        <v>1255</v>
      </c>
    </row>
    <row r="343" spans="1:51" s="13" customFormat="1" ht="12">
      <c r="A343" s="13"/>
      <c r="B343" s="248"/>
      <c r="C343" s="249"/>
      <c r="D343" s="250" t="s">
        <v>251</v>
      </c>
      <c r="E343" s="251" t="s">
        <v>1</v>
      </c>
      <c r="F343" s="252" t="s">
        <v>191</v>
      </c>
      <c r="G343" s="249"/>
      <c r="H343" s="253">
        <v>12.652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9" t="s">
        <v>251</v>
      </c>
      <c r="AU343" s="259" t="s">
        <v>95</v>
      </c>
      <c r="AV343" s="13" t="s">
        <v>95</v>
      </c>
      <c r="AW343" s="13" t="s">
        <v>42</v>
      </c>
      <c r="AX343" s="13" t="s">
        <v>92</v>
      </c>
      <c r="AY343" s="259" t="s">
        <v>244</v>
      </c>
    </row>
    <row r="344" spans="1:65" s="2" customFormat="1" ht="24.15" customHeight="1">
      <c r="A344" s="40"/>
      <c r="B344" s="41"/>
      <c r="C344" s="234" t="s">
        <v>753</v>
      </c>
      <c r="D344" s="234" t="s">
        <v>246</v>
      </c>
      <c r="E344" s="235" t="s">
        <v>837</v>
      </c>
      <c r="F344" s="236" t="s">
        <v>838</v>
      </c>
      <c r="G344" s="237" t="s">
        <v>363</v>
      </c>
      <c r="H344" s="238">
        <v>0.463</v>
      </c>
      <c r="I344" s="239"/>
      <c r="J344" s="240">
        <f>ROUND(I344*H344,2)</f>
        <v>0</v>
      </c>
      <c r="K344" s="241"/>
      <c r="L344" s="46"/>
      <c r="M344" s="242" t="s">
        <v>1</v>
      </c>
      <c r="N344" s="243" t="s">
        <v>50</v>
      </c>
      <c r="O344" s="93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6" t="s">
        <v>161</v>
      </c>
      <c r="AT344" s="246" t="s">
        <v>246</v>
      </c>
      <c r="AU344" s="246" t="s">
        <v>95</v>
      </c>
      <c r="AY344" s="18" t="s">
        <v>244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8" t="s">
        <v>92</v>
      </c>
      <c r="BK344" s="247">
        <f>ROUND(I344*H344,2)</f>
        <v>0</v>
      </c>
      <c r="BL344" s="18" t="s">
        <v>161</v>
      </c>
      <c r="BM344" s="246" t="s">
        <v>1256</v>
      </c>
    </row>
    <row r="345" spans="1:51" s="13" customFormat="1" ht="12">
      <c r="A345" s="13"/>
      <c r="B345" s="248"/>
      <c r="C345" s="249"/>
      <c r="D345" s="250" t="s">
        <v>251</v>
      </c>
      <c r="E345" s="251" t="s">
        <v>209</v>
      </c>
      <c r="F345" s="252" t="s">
        <v>1257</v>
      </c>
      <c r="G345" s="249"/>
      <c r="H345" s="253">
        <v>0.463</v>
      </c>
      <c r="I345" s="254"/>
      <c r="J345" s="249"/>
      <c r="K345" s="249"/>
      <c r="L345" s="255"/>
      <c r="M345" s="256"/>
      <c r="N345" s="257"/>
      <c r="O345" s="257"/>
      <c r="P345" s="257"/>
      <c r="Q345" s="257"/>
      <c r="R345" s="257"/>
      <c r="S345" s="257"/>
      <c r="T345" s="25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9" t="s">
        <v>251</v>
      </c>
      <c r="AU345" s="259" t="s">
        <v>95</v>
      </c>
      <c r="AV345" s="13" t="s">
        <v>95</v>
      </c>
      <c r="AW345" s="13" t="s">
        <v>42</v>
      </c>
      <c r="AX345" s="13" t="s">
        <v>92</v>
      </c>
      <c r="AY345" s="259" t="s">
        <v>244</v>
      </c>
    </row>
    <row r="346" spans="1:65" s="2" customFormat="1" ht="37.8" customHeight="1">
      <c r="A346" s="40"/>
      <c r="B346" s="41"/>
      <c r="C346" s="234" t="s">
        <v>759</v>
      </c>
      <c r="D346" s="234" t="s">
        <v>246</v>
      </c>
      <c r="E346" s="235" t="s">
        <v>842</v>
      </c>
      <c r="F346" s="236" t="s">
        <v>843</v>
      </c>
      <c r="G346" s="237" t="s">
        <v>363</v>
      </c>
      <c r="H346" s="238">
        <v>12.652</v>
      </c>
      <c r="I346" s="239"/>
      <c r="J346" s="240">
        <f>ROUND(I346*H346,2)</f>
        <v>0</v>
      </c>
      <c r="K346" s="241"/>
      <c r="L346" s="46"/>
      <c r="M346" s="242" t="s">
        <v>1</v>
      </c>
      <c r="N346" s="243" t="s">
        <v>50</v>
      </c>
      <c r="O346" s="93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46" t="s">
        <v>161</v>
      </c>
      <c r="AT346" s="246" t="s">
        <v>246</v>
      </c>
      <c r="AU346" s="246" t="s">
        <v>95</v>
      </c>
      <c r="AY346" s="18" t="s">
        <v>244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8" t="s">
        <v>92</v>
      </c>
      <c r="BK346" s="247">
        <f>ROUND(I346*H346,2)</f>
        <v>0</v>
      </c>
      <c r="BL346" s="18" t="s">
        <v>161</v>
      </c>
      <c r="BM346" s="246" t="s">
        <v>1258</v>
      </c>
    </row>
    <row r="347" spans="1:51" s="13" customFormat="1" ht="12">
      <c r="A347" s="13"/>
      <c r="B347" s="248"/>
      <c r="C347" s="249"/>
      <c r="D347" s="250" t="s">
        <v>251</v>
      </c>
      <c r="E347" s="251" t="s">
        <v>191</v>
      </c>
      <c r="F347" s="252" t="s">
        <v>845</v>
      </c>
      <c r="G347" s="249"/>
      <c r="H347" s="253">
        <v>12.652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9" t="s">
        <v>251</v>
      </c>
      <c r="AU347" s="259" t="s">
        <v>95</v>
      </c>
      <c r="AV347" s="13" t="s">
        <v>95</v>
      </c>
      <c r="AW347" s="13" t="s">
        <v>42</v>
      </c>
      <c r="AX347" s="13" t="s">
        <v>92</v>
      </c>
      <c r="AY347" s="259" t="s">
        <v>244</v>
      </c>
    </row>
    <row r="348" spans="1:65" s="2" customFormat="1" ht="33" customHeight="1">
      <c r="A348" s="40"/>
      <c r="B348" s="41"/>
      <c r="C348" s="234" t="s">
        <v>763</v>
      </c>
      <c r="D348" s="234" t="s">
        <v>246</v>
      </c>
      <c r="E348" s="235" t="s">
        <v>847</v>
      </c>
      <c r="F348" s="236" t="s">
        <v>848</v>
      </c>
      <c r="G348" s="237" t="s">
        <v>363</v>
      </c>
      <c r="H348" s="238">
        <v>18.905</v>
      </c>
      <c r="I348" s="239"/>
      <c r="J348" s="240">
        <f>ROUND(I348*H348,2)</f>
        <v>0</v>
      </c>
      <c r="K348" s="241"/>
      <c r="L348" s="46"/>
      <c r="M348" s="242" t="s">
        <v>1</v>
      </c>
      <c r="N348" s="243" t="s">
        <v>50</v>
      </c>
      <c r="O348" s="93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6" t="s">
        <v>161</v>
      </c>
      <c r="AT348" s="246" t="s">
        <v>246</v>
      </c>
      <c r="AU348" s="246" t="s">
        <v>95</v>
      </c>
      <c r="AY348" s="18" t="s">
        <v>244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8" t="s">
        <v>92</v>
      </c>
      <c r="BK348" s="247">
        <f>ROUND(I348*H348,2)</f>
        <v>0</v>
      </c>
      <c r="BL348" s="18" t="s">
        <v>161</v>
      </c>
      <c r="BM348" s="246" t="s">
        <v>1259</v>
      </c>
    </row>
    <row r="349" spans="1:51" s="13" customFormat="1" ht="12">
      <c r="A349" s="13"/>
      <c r="B349" s="248"/>
      <c r="C349" s="249"/>
      <c r="D349" s="250" t="s">
        <v>251</v>
      </c>
      <c r="E349" s="251" t="s">
        <v>187</v>
      </c>
      <c r="F349" s="252" t="s">
        <v>1260</v>
      </c>
      <c r="G349" s="249"/>
      <c r="H349" s="253">
        <v>18.905</v>
      </c>
      <c r="I349" s="254"/>
      <c r="J349" s="249"/>
      <c r="K349" s="249"/>
      <c r="L349" s="255"/>
      <c r="M349" s="256"/>
      <c r="N349" s="257"/>
      <c r="O349" s="257"/>
      <c r="P349" s="257"/>
      <c r="Q349" s="257"/>
      <c r="R349" s="257"/>
      <c r="S349" s="257"/>
      <c r="T349" s="25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9" t="s">
        <v>251</v>
      </c>
      <c r="AU349" s="259" t="s">
        <v>95</v>
      </c>
      <c r="AV349" s="13" t="s">
        <v>95</v>
      </c>
      <c r="AW349" s="13" t="s">
        <v>42</v>
      </c>
      <c r="AX349" s="13" t="s">
        <v>92</v>
      </c>
      <c r="AY349" s="259" t="s">
        <v>244</v>
      </c>
    </row>
    <row r="350" spans="1:65" s="2" customFormat="1" ht="24.15" customHeight="1">
      <c r="A350" s="40"/>
      <c r="B350" s="41"/>
      <c r="C350" s="234" t="s">
        <v>767</v>
      </c>
      <c r="D350" s="234" t="s">
        <v>246</v>
      </c>
      <c r="E350" s="235" t="s">
        <v>852</v>
      </c>
      <c r="F350" s="236" t="s">
        <v>362</v>
      </c>
      <c r="G350" s="237" t="s">
        <v>363</v>
      </c>
      <c r="H350" s="238">
        <v>24.344</v>
      </c>
      <c r="I350" s="239"/>
      <c r="J350" s="240">
        <f>ROUND(I350*H350,2)</f>
        <v>0</v>
      </c>
      <c r="K350" s="241"/>
      <c r="L350" s="46"/>
      <c r="M350" s="242" t="s">
        <v>1</v>
      </c>
      <c r="N350" s="243" t="s">
        <v>50</v>
      </c>
      <c r="O350" s="93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46" t="s">
        <v>161</v>
      </c>
      <c r="AT350" s="246" t="s">
        <v>246</v>
      </c>
      <c r="AU350" s="246" t="s">
        <v>95</v>
      </c>
      <c r="AY350" s="18" t="s">
        <v>244</v>
      </c>
      <c r="BE350" s="247">
        <f>IF(N350="základní",J350,0)</f>
        <v>0</v>
      </c>
      <c r="BF350" s="247">
        <f>IF(N350="snížená",J350,0)</f>
        <v>0</v>
      </c>
      <c r="BG350" s="247">
        <f>IF(N350="zákl. přenesená",J350,0)</f>
        <v>0</v>
      </c>
      <c r="BH350" s="247">
        <f>IF(N350="sníž. přenesená",J350,0)</f>
        <v>0</v>
      </c>
      <c r="BI350" s="247">
        <f>IF(N350="nulová",J350,0)</f>
        <v>0</v>
      </c>
      <c r="BJ350" s="18" t="s">
        <v>92</v>
      </c>
      <c r="BK350" s="247">
        <f>ROUND(I350*H350,2)</f>
        <v>0</v>
      </c>
      <c r="BL350" s="18" t="s">
        <v>161</v>
      </c>
      <c r="BM350" s="246" t="s">
        <v>1261</v>
      </c>
    </row>
    <row r="351" spans="1:51" s="13" customFormat="1" ht="12">
      <c r="A351" s="13"/>
      <c r="B351" s="248"/>
      <c r="C351" s="249"/>
      <c r="D351" s="250" t="s">
        <v>251</v>
      </c>
      <c r="E351" s="251" t="s">
        <v>185</v>
      </c>
      <c r="F351" s="252" t="s">
        <v>1262</v>
      </c>
      <c r="G351" s="249"/>
      <c r="H351" s="253">
        <v>24.344</v>
      </c>
      <c r="I351" s="254"/>
      <c r="J351" s="249"/>
      <c r="K351" s="249"/>
      <c r="L351" s="255"/>
      <c r="M351" s="256"/>
      <c r="N351" s="257"/>
      <c r="O351" s="257"/>
      <c r="P351" s="257"/>
      <c r="Q351" s="257"/>
      <c r="R351" s="257"/>
      <c r="S351" s="257"/>
      <c r="T351" s="25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9" t="s">
        <v>251</v>
      </c>
      <c r="AU351" s="259" t="s">
        <v>95</v>
      </c>
      <c r="AV351" s="13" t="s">
        <v>95</v>
      </c>
      <c r="AW351" s="13" t="s">
        <v>42</v>
      </c>
      <c r="AX351" s="13" t="s">
        <v>92</v>
      </c>
      <c r="AY351" s="259" t="s">
        <v>244</v>
      </c>
    </row>
    <row r="352" spans="1:63" s="12" customFormat="1" ht="22.8" customHeight="1">
      <c r="A352" s="12"/>
      <c r="B352" s="218"/>
      <c r="C352" s="219"/>
      <c r="D352" s="220" t="s">
        <v>84</v>
      </c>
      <c r="E352" s="232" t="s">
        <v>855</v>
      </c>
      <c r="F352" s="232" t="s">
        <v>856</v>
      </c>
      <c r="G352" s="219"/>
      <c r="H352" s="219"/>
      <c r="I352" s="222"/>
      <c r="J352" s="233">
        <f>BK352</f>
        <v>0</v>
      </c>
      <c r="K352" s="219"/>
      <c r="L352" s="224"/>
      <c r="M352" s="225"/>
      <c r="N352" s="226"/>
      <c r="O352" s="226"/>
      <c r="P352" s="227">
        <f>SUM(P353:P356)</f>
        <v>0</v>
      </c>
      <c r="Q352" s="226"/>
      <c r="R352" s="227">
        <f>SUM(R353:R356)</f>
        <v>0</v>
      </c>
      <c r="S352" s="226"/>
      <c r="T352" s="228">
        <f>SUM(T353:T356)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9" t="s">
        <v>92</v>
      </c>
      <c r="AT352" s="230" t="s">
        <v>84</v>
      </c>
      <c r="AU352" s="230" t="s">
        <v>92</v>
      </c>
      <c r="AY352" s="229" t="s">
        <v>244</v>
      </c>
      <c r="BK352" s="231">
        <f>SUM(BK353:BK356)</f>
        <v>0</v>
      </c>
    </row>
    <row r="353" spans="1:65" s="2" customFormat="1" ht="24.15" customHeight="1">
      <c r="A353" s="40"/>
      <c r="B353" s="41"/>
      <c r="C353" s="234" t="s">
        <v>771</v>
      </c>
      <c r="D353" s="234" t="s">
        <v>246</v>
      </c>
      <c r="E353" s="235" t="s">
        <v>858</v>
      </c>
      <c r="F353" s="236" t="s">
        <v>859</v>
      </c>
      <c r="G353" s="237" t="s">
        <v>363</v>
      </c>
      <c r="H353" s="238">
        <v>4.353</v>
      </c>
      <c r="I353" s="239"/>
      <c r="J353" s="240">
        <f>ROUND(I353*H353,2)</f>
        <v>0</v>
      </c>
      <c r="K353" s="241"/>
      <c r="L353" s="46"/>
      <c r="M353" s="242" t="s">
        <v>1</v>
      </c>
      <c r="N353" s="243" t="s">
        <v>50</v>
      </c>
      <c r="O353" s="93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6" t="s">
        <v>161</v>
      </c>
      <c r="AT353" s="246" t="s">
        <v>246</v>
      </c>
      <c r="AU353" s="246" t="s">
        <v>95</v>
      </c>
      <c r="AY353" s="18" t="s">
        <v>244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8" t="s">
        <v>92</v>
      </c>
      <c r="BK353" s="247">
        <f>ROUND(I353*H353,2)</f>
        <v>0</v>
      </c>
      <c r="BL353" s="18" t="s">
        <v>161</v>
      </c>
      <c r="BM353" s="246" t="s">
        <v>1263</v>
      </c>
    </row>
    <row r="354" spans="1:51" s="13" customFormat="1" ht="12">
      <c r="A354" s="13"/>
      <c r="B354" s="248"/>
      <c r="C354" s="249"/>
      <c r="D354" s="250" t="s">
        <v>251</v>
      </c>
      <c r="E354" s="251" t="s">
        <v>202</v>
      </c>
      <c r="F354" s="252" t="s">
        <v>1264</v>
      </c>
      <c r="G354" s="249"/>
      <c r="H354" s="253">
        <v>4.353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251</v>
      </c>
      <c r="AU354" s="259" t="s">
        <v>95</v>
      </c>
      <c r="AV354" s="13" t="s">
        <v>95</v>
      </c>
      <c r="AW354" s="13" t="s">
        <v>42</v>
      </c>
      <c r="AX354" s="13" t="s">
        <v>92</v>
      </c>
      <c r="AY354" s="259" t="s">
        <v>244</v>
      </c>
    </row>
    <row r="355" spans="1:65" s="2" customFormat="1" ht="33" customHeight="1">
      <c r="A355" s="40"/>
      <c r="B355" s="41"/>
      <c r="C355" s="234" t="s">
        <v>775</v>
      </c>
      <c r="D355" s="234" t="s">
        <v>246</v>
      </c>
      <c r="E355" s="235" t="s">
        <v>863</v>
      </c>
      <c r="F355" s="236" t="s">
        <v>864</v>
      </c>
      <c r="G355" s="237" t="s">
        <v>363</v>
      </c>
      <c r="H355" s="238">
        <v>4.353</v>
      </c>
      <c r="I355" s="239"/>
      <c r="J355" s="240">
        <f>ROUND(I355*H355,2)</f>
        <v>0</v>
      </c>
      <c r="K355" s="241"/>
      <c r="L355" s="46"/>
      <c r="M355" s="242" t="s">
        <v>1</v>
      </c>
      <c r="N355" s="243" t="s">
        <v>50</v>
      </c>
      <c r="O355" s="93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6" t="s">
        <v>161</v>
      </c>
      <c r="AT355" s="246" t="s">
        <v>246</v>
      </c>
      <c r="AU355" s="246" t="s">
        <v>95</v>
      </c>
      <c r="AY355" s="18" t="s">
        <v>244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18" t="s">
        <v>92</v>
      </c>
      <c r="BK355" s="247">
        <f>ROUND(I355*H355,2)</f>
        <v>0</v>
      </c>
      <c r="BL355" s="18" t="s">
        <v>161</v>
      </c>
      <c r="BM355" s="246" t="s">
        <v>1265</v>
      </c>
    </row>
    <row r="356" spans="1:51" s="13" customFormat="1" ht="12">
      <c r="A356" s="13"/>
      <c r="B356" s="248"/>
      <c r="C356" s="249"/>
      <c r="D356" s="250" t="s">
        <v>251</v>
      </c>
      <c r="E356" s="251" t="s">
        <v>1</v>
      </c>
      <c r="F356" s="252" t="s">
        <v>202</v>
      </c>
      <c r="G356" s="249"/>
      <c r="H356" s="253">
        <v>4.353</v>
      </c>
      <c r="I356" s="254"/>
      <c r="J356" s="249"/>
      <c r="K356" s="249"/>
      <c r="L356" s="255"/>
      <c r="M356" s="256"/>
      <c r="N356" s="257"/>
      <c r="O356" s="257"/>
      <c r="P356" s="257"/>
      <c r="Q356" s="257"/>
      <c r="R356" s="257"/>
      <c r="S356" s="257"/>
      <c r="T356" s="25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9" t="s">
        <v>251</v>
      </c>
      <c r="AU356" s="259" t="s">
        <v>95</v>
      </c>
      <c r="AV356" s="13" t="s">
        <v>95</v>
      </c>
      <c r="AW356" s="13" t="s">
        <v>42</v>
      </c>
      <c r="AX356" s="13" t="s">
        <v>92</v>
      </c>
      <c r="AY356" s="259" t="s">
        <v>244</v>
      </c>
    </row>
    <row r="357" spans="1:63" s="12" customFormat="1" ht="25.9" customHeight="1">
      <c r="A357" s="12"/>
      <c r="B357" s="218"/>
      <c r="C357" s="219"/>
      <c r="D357" s="220" t="s">
        <v>84</v>
      </c>
      <c r="E357" s="221" t="s">
        <v>866</v>
      </c>
      <c r="F357" s="221" t="s">
        <v>867</v>
      </c>
      <c r="G357" s="219"/>
      <c r="H357" s="219"/>
      <c r="I357" s="222"/>
      <c r="J357" s="223">
        <f>BK357</f>
        <v>0</v>
      </c>
      <c r="K357" s="219"/>
      <c r="L357" s="224"/>
      <c r="M357" s="225"/>
      <c r="N357" s="226"/>
      <c r="O357" s="226"/>
      <c r="P357" s="227">
        <f>P358+P363+P365</f>
        <v>0</v>
      </c>
      <c r="Q357" s="226"/>
      <c r="R357" s="227">
        <f>R358+R363+R365</f>
        <v>0</v>
      </c>
      <c r="S357" s="226"/>
      <c r="T357" s="228">
        <f>T358+T363+T365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9" t="s">
        <v>278</v>
      </c>
      <c r="AT357" s="230" t="s">
        <v>84</v>
      </c>
      <c r="AU357" s="230" t="s">
        <v>85</v>
      </c>
      <c r="AY357" s="229" t="s">
        <v>244</v>
      </c>
      <c r="BK357" s="231">
        <f>BK358+BK363+BK365</f>
        <v>0</v>
      </c>
    </row>
    <row r="358" spans="1:63" s="12" customFormat="1" ht="22.8" customHeight="1">
      <c r="A358" s="12"/>
      <c r="B358" s="218"/>
      <c r="C358" s="219"/>
      <c r="D358" s="220" t="s">
        <v>84</v>
      </c>
      <c r="E358" s="232" t="s">
        <v>868</v>
      </c>
      <c r="F358" s="232" t="s">
        <v>869</v>
      </c>
      <c r="G358" s="219"/>
      <c r="H358" s="219"/>
      <c r="I358" s="222"/>
      <c r="J358" s="233">
        <f>BK358</f>
        <v>0</v>
      </c>
      <c r="K358" s="219"/>
      <c r="L358" s="224"/>
      <c r="M358" s="225"/>
      <c r="N358" s="226"/>
      <c r="O358" s="226"/>
      <c r="P358" s="227">
        <f>SUM(P359:P362)</f>
        <v>0</v>
      </c>
      <c r="Q358" s="226"/>
      <c r="R358" s="227">
        <f>SUM(R359:R362)</f>
        <v>0</v>
      </c>
      <c r="S358" s="226"/>
      <c r="T358" s="228">
        <f>SUM(T359:T362)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9" t="s">
        <v>278</v>
      </c>
      <c r="AT358" s="230" t="s">
        <v>84</v>
      </c>
      <c r="AU358" s="230" t="s">
        <v>92</v>
      </c>
      <c r="AY358" s="229" t="s">
        <v>244</v>
      </c>
      <c r="BK358" s="231">
        <f>SUM(BK359:BK362)</f>
        <v>0</v>
      </c>
    </row>
    <row r="359" spans="1:65" s="2" customFormat="1" ht="16.5" customHeight="1">
      <c r="A359" s="40"/>
      <c r="B359" s="41"/>
      <c r="C359" s="234" t="s">
        <v>779</v>
      </c>
      <c r="D359" s="234" t="s">
        <v>246</v>
      </c>
      <c r="E359" s="235" t="s">
        <v>871</v>
      </c>
      <c r="F359" s="236" t="s">
        <v>872</v>
      </c>
      <c r="G359" s="237" t="s">
        <v>873</v>
      </c>
      <c r="H359" s="238">
        <v>1</v>
      </c>
      <c r="I359" s="239"/>
      <c r="J359" s="240">
        <f>ROUND(I359*H359,2)</f>
        <v>0</v>
      </c>
      <c r="K359" s="241"/>
      <c r="L359" s="46"/>
      <c r="M359" s="242" t="s">
        <v>1</v>
      </c>
      <c r="N359" s="243" t="s">
        <v>50</v>
      </c>
      <c r="O359" s="93"/>
      <c r="P359" s="244">
        <f>O359*H359</f>
        <v>0</v>
      </c>
      <c r="Q359" s="244">
        <v>0</v>
      </c>
      <c r="R359" s="244">
        <f>Q359*H359</f>
        <v>0</v>
      </c>
      <c r="S359" s="244">
        <v>0</v>
      </c>
      <c r="T359" s="24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46" t="s">
        <v>874</v>
      </c>
      <c r="AT359" s="246" t="s">
        <v>246</v>
      </c>
      <c r="AU359" s="246" t="s">
        <v>95</v>
      </c>
      <c r="AY359" s="18" t="s">
        <v>244</v>
      </c>
      <c r="BE359" s="247">
        <f>IF(N359="základní",J359,0)</f>
        <v>0</v>
      </c>
      <c r="BF359" s="247">
        <f>IF(N359="snížená",J359,0)</f>
        <v>0</v>
      </c>
      <c r="BG359" s="247">
        <f>IF(N359="zákl. přenesená",J359,0)</f>
        <v>0</v>
      </c>
      <c r="BH359" s="247">
        <f>IF(N359="sníž. přenesená",J359,0)</f>
        <v>0</v>
      </c>
      <c r="BI359" s="247">
        <f>IF(N359="nulová",J359,0)</f>
        <v>0</v>
      </c>
      <c r="BJ359" s="18" t="s">
        <v>92</v>
      </c>
      <c r="BK359" s="247">
        <f>ROUND(I359*H359,2)</f>
        <v>0</v>
      </c>
      <c r="BL359" s="18" t="s">
        <v>874</v>
      </c>
      <c r="BM359" s="246" t="s">
        <v>1266</v>
      </c>
    </row>
    <row r="360" spans="1:65" s="2" customFormat="1" ht="16.5" customHeight="1">
      <c r="A360" s="40"/>
      <c r="B360" s="41"/>
      <c r="C360" s="234" t="s">
        <v>783</v>
      </c>
      <c r="D360" s="234" t="s">
        <v>246</v>
      </c>
      <c r="E360" s="235" t="s">
        <v>877</v>
      </c>
      <c r="F360" s="236" t="s">
        <v>878</v>
      </c>
      <c r="G360" s="237" t="s">
        <v>873</v>
      </c>
      <c r="H360" s="238">
        <v>1</v>
      </c>
      <c r="I360" s="239"/>
      <c r="J360" s="240">
        <f>ROUND(I360*H360,2)</f>
        <v>0</v>
      </c>
      <c r="K360" s="241"/>
      <c r="L360" s="46"/>
      <c r="M360" s="242" t="s">
        <v>1</v>
      </c>
      <c r="N360" s="243" t="s">
        <v>50</v>
      </c>
      <c r="O360" s="93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46" t="s">
        <v>874</v>
      </c>
      <c r="AT360" s="246" t="s">
        <v>246</v>
      </c>
      <c r="AU360" s="246" t="s">
        <v>95</v>
      </c>
      <c r="AY360" s="18" t="s">
        <v>244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8" t="s">
        <v>92</v>
      </c>
      <c r="BK360" s="247">
        <f>ROUND(I360*H360,2)</f>
        <v>0</v>
      </c>
      <c r="BL360" s="18" t="s">
        <v>874</v>
      </c>
      <c r="BM360" s="246" t="s">
        <v>1267</v>
      </c>
    </row>
    <row r="361" spans="1:65" s="2" customFormat="1" ht="16.5" customHeight="1">
      <c r="A361" s="40"/>
      <c r="B361" s="41"/>
      <c r="C361" s="234" t="s">
        <v>787</v>
      </c>
      <c r="D361" s="234" t="s">
        <v>246</v>
      </c>
      <c r="E361" s="235" t="s">
        <v>881</v>
      </c>
      <c r="F361" s="236" t="s">
        <v>882</v>
      </c>
      <c r="G361" s="237" t="s">
        <v>873</v>
      </c>
      <c r="H361" s="238">
        <v>1</v>
      </c>
      <c r="I361" s="239"/>
      <c r="J361" s="240">
        <f>ROUND(I361*H361,2)</f>
        <v>0</v>
      </c>
      <c r="K361" s="241"/>
      <c r="L361" s="46"/>
      <c r="M361" s="242" t="s">
        <v>1</v>
      </c>
      <c r="N361" s="243" t="s">
        <v>50</v>
      </c>
      <c r="O361" s="93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6" t="s">
        <v>874</v>
      </c>
      <c r="AT361" s="246" t="s">
        <v>246</v>
      </c>
      <c r="AU361" s="246" t="s">
        <v>95</v>
      </c>
      <c r="AY361" s="18" t="s">
        <v>244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18" t="s">
        <v>92</v>
      </c>
      <c r="BK361" s="247">
        <f>ROUND(I361*H361,2)</f>
        <v>0</v>
      </c>
      <c r="BL361" s="18" t="s">
        <v>874</v>
      </c>
      <c r="BM361" s="246" t="s">
        <v>1268</v>
      </c>
    </row>
    <row r="362" spans="1:65" s="2" customFormat="1" ht="16.5" customHeight="1">
      <c r="A362" s="40"/>
      <c r="B362" s="41"/>
      <c r="C362" s="234" t="s">
        <v>792</v>
      </c>
      <c r="D362" s="234" t="s">
        <v>246</v>
      </c>
      <c r="E362" s="235" t="s">
        <v>885</v>
      </c>
      <c r="F362" s="236" t="s">
        <v>886</v>
      </c>
      <c r="G362" s="237" t="s">
        <v>873</v>
      </c>
      <c r="H362" s="238">
        <v>1</v>
      </c>
      <c r="I362" s="239"/>
      <c r="J362" s="240">
        <f>ROUND(I362*H362,2)</f>
        <v>0</v>
      </c>
      <c r="K362" s="241"/>
      <c r="L362" s="46"/>
      <c r="M362" s="242" t="s">
        <v>1</v>
      </c>
      <c r="N362" s="243" t="s">
        <v>50</v>
      </c>
      <c r="O362" s="93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46" t="s">
        <v>874</v>
      </c>
      <c r="AT362" s="246" t="s">
        <v>246</v>
      </c>
      <c r="AU362" s="246" t="s">
        <v>95</v>
      </c>
      <c r="AY362" s="18" t="s">
        <v>244</v>
      </c>
      <c r="BE362" s="247">
        <f>IF(N362="základní",J362,0)</f>
        <v>0</v>
      </c>
      <c r="BF362" s="247">
        <f>IF(N362="snížená",J362,0)</f>
        <v>0</v>
      </c>
      <c r="BG362" s="247">
        <f>IF(N362="zákl. přenesená",J362,0)</f>
        <v>0</v>
      </c>
      <c r="BH362" s="247">
        <f>IF(N362="sníž. přenesená",J362,0)</f>
        <v>0</v>
      </c>
      <c r="BI362" s="247">
        <f>IF(N362="nulová",J362,0)</f>
        <v>0</v>
      </c>
      <c r="BJ362" s="18" t="s">
        <v>92</v>
      </c>
      <c r="BK362" s="247">
        <f>ROUND(I362*H362,2)</f>
        <v>0</v>
      </c>
      <c r="BL362" s="18" t="s">
        <v>874</v>
      </c>
      <c r="BM362" s="246" t="s">
        <v>1269</v>
      </c>
    </row>
    <row r="363" spans="1:63" s="12" customFormat="1" ht="22.8" customHeight="1">
      <c r="A363" s="12"/>
      <c r="B363" s="218"/>
      <c r="C363" s="219"/>
      <c r="D363" s="220" t="s">
        <v>84</v>
      </c>
      <c r="E363" s="232" t="s">
        <v>888</v>
      </c>
      <c r="F363" s="232" t="s">
        <v>889</v>
      </c>
      <c r="G363" s="219"/>
      <c r="H363" s="219"/>
      <c r="I363" s="222"/>
      <c r="J363" s="233">
        <f>BK363</f>
        <v>0</v>
      </c>
      <c r="K363" s="219"/>
      <c r="L363" s="224"/>
      <c r="M363" s="225"/>
      <c r="N363" s="226"/>
      <c r="O363" s="226"/>
      <c r="P363" s="227">
        <f>P364</f>
        <v>0</v>
      </c>
      <c r="Q363" s="226"/>
      <c r="R363" s="227">
        <f>R364</f>
        <v>0</v>
      </c>
      <c r="S363" s="226"/>
      <c r="T363" s="228">
        <f>T364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9" t="s">
        <v>278</v>
      </c>
      <c r="AT363" s="230" t="s">
        <v>84</v>
      </c>
      <c r="AU363" s="230" t="s">
        <v>92</v>
      </c>
      <c r="AY363" s="229" t="s">
        <v>244</v>
      </c>
      <c r="BK363" s="231">
        <f>BK364</f>
        <v>0</v>
      </c>
    </row>
    <row r="364" spans="1:65" s="2" customFormat="1" ht="16.5" customHeight="1">
      <c r="A364" s="40"/>
      <c r="B364" s="41"/>
      <c r="C364" s="234" t="s">
        <v>797</v>
      </c>
      <c r="D364" s="234" t="s">
        <v>246</v>
      </c>
      <c r="E364" s="235" t="s">
        <v>891</v>
      </c>
      <c r="F364" s="236" t="s">
        <v>892</v>
      </c>
      <c r="G364" s="237" t="s">
        <v>873</v>
      </c>
      <c r="H364" s="238">
        <v>1</v>
      </c>
      <c r="I364" s="239"/>
      <c r="J364" s="240">
        <f>ROUND(I364*H364,2)</f>
        <v>0</v>
      </c>
      <c r="K364" s="241"/>
      <c r="L364" s="46"/>
      <c r="M364" s="242" t="s">
        <v>1</v>
      </c>
      <c r="N364" s="243" t="s">
        <v>50</v>
      </c>
      <c r="O364" s="93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46" t="s">
        <v>874</v>
      </c>
      <c r="AT364" s="246" t="s">
        <v>246</v>
      </c>
      <c r="AU364" s="246" t="s">
        <v>95</v>
      </c>
      <c r="AY364" s="18" t="s">
        <v>244</v>
      </c>
      <c r="BE364" s="247">
        <f>IF(N364="základní",J364,0)</f>
        <v>0</v>
      </c>
      <c r="BF364" s="247">
        <f>IF(N364="snížená",J364,0)</f>
        <v>0</v>
      </c>
      <c r="BG364" s="247">
        <f>IF(N364="zákl. přenesená",J364,0)</f>
        <v>0</v>
      </c>
      <c r="BH364" s="247">
        <f>IF(N364="sníž. přenesená",J364,0)</f>
        <v>0</v>
      </c>
      <c r="BI364" s="247">
        <f>IF(N364="nulová",J364,0)</f>
        <v>0</v>
      </c>
      <c r="BJ364" s="18" t="s">
        <v>92</v>
      </c>
      <c r="BK364" s="247">
        <f>ROUND(I364*H364,2)</f>
        <v>0</v>
      </c>
      <c r="BL364" s="18" t="s">
        <v>874</v>
      </c>
      <c r="BM364" s="246" t="s">
        <v>1270</v>
      </c>
    </row>
    <row r="365" spans="1:63" s="12" customFormat="1" ht="22.8" customHeight="1">
      <c r="A365" s="12"/>
      <c r="B365" s="218"/>
      <c r="C365" s="219"/>
      <c r="D365" s="220" t="s">
        <v>84</v>
      </c>
      <c r="E365" s="232" t="s">
        <v>894</v>
      </c>
      <c r="F365" s="232" t="s">
        <v>895</v>
      </c>
      <c r="G365" s="219"/>
      <c r="H365" s="219"/>
      <c r="I365" s="222"/>
      <c r="J365" s="233">
        <f>BK365</f>
        <v>0</v>
      </c>
      <c r="K365" s="219"/>
      <c r="L365" s="224"/>
      <c r="M365" s="225"/>
      <c r="N365" s="226"/>
      <c r="O365" s="226"/>
      <c r="P365" s="227">
        <f>P366</f>
        <v>0</v>
      </c>
      <c r="Q365" s="226"/>
      <c r="R365" s="227">
        <f>R366</f>
        <v>0</v>
      </c>
      <c r="S365" s="226"/>
      <c r="T365" s="228">
        <f>T366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29" t="s">
        <v>278</v>
      </c>
      <c r="AT365" s="230" t="s">
        <v>84</v>
      </c>
      <c r="AU365" s="230" t="s">
        <v>92</v>
      </c>
      <c r="AY365" s="229" t="s">
        <v>244</v>
      </c>
      <c r="BK365" s="231">
        <f>BK366</f>
        <v>0</v>
      </c>
    </row>
    <row r="366" spans="1:65" s="2" customFormat="1" ht="24.15" customHeight="1">
      <c r="A366" s="40"/>
      <c r="B366" s="41"/>
      <c r="C366" s="234" t="s">
        <v>803</v>
      </c>
      <c r="D366" s="234" t="s">
        <v>246</v>
      </c>
      <c r="E366" s="235" t="s">
        <v>897</v>
      </c>
      <c r="F366" s="236" t="s">
        <v>898</v>
      </c>
      <c r="G366" s="237" t="s">
        <v>873</v>
      </c>
      <c r="H366" s="238">
        <v>1</v>
      </c>
      <c r="I366" s="239"/>
      <c r="J366" s="240">
        <f>ROUND(I366*H366,2)</f>
        <v>0</v>
      </c>
      <c r="K366" s="241"/>
      <c r="L366" s="46"/>
      <c r="M366" s="303" t="s">
        <v>1</v>
      </c>
      <c r="N366" s="304" t="s">
        <v>50</v>
      </c>
      <c r="O366" s="305"/>
      <c r="P366" s="306">
        <f>O366*H366</f>
        <v>0</v>
      </c>
      <c r="Q366" s="306">
        <v>0</v>
      </c>
      <c r="R366" s="306">
        <f>Q366*H366</f>
        <v>0</v>
      </c>
      <c r="S366" s="306">
        <v>0</v>
      </c>
      <c r="T366" s="307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46" t="s">
        <v>874</v>
      </c>
      <c r="AT366" s="246" t="s">
        <v>246</v>
      </c>
      <c r="AU366" s="246" t="s">
        <v>95</v>
      </c>
      <c r="AY366" s="18" t="s">
        <v>244</v>
      </c>
      <c r="BE366" s="247">
        <f>IF(N366="základní",J366,0)</f>
        <v>0</v>
      </c>
      <c r="BF366" s="247">
        <f>IF(N366="snížená",J366,0)</f>
        <v>0</v>
      </c>
      <c r="BG366" s="247">
        <f>IF(N366="zákl. přenesená",J366,0)</f>
        <v>0</v>
      </c>
      <c r="BH366" s="247">
        <f>IF(N366="sníž. přenesená",J366,0)</f>
        <v>0</v>
      </c>
      <c r="BI366" s="247">
        <f>IF(N366="nulová",J366,0)</f>
        <v>0</v>
      </c>
      <c r="BJ366" s="18" t="s">
        <v>92</v>
      </c>
      <c r="BK366" s="247">
        <f>ROUND(I366*H366,2)</f>
        <v>0</v>
      </c>
      <c r="BL366" s="18" t="s">
        <v>874</v>
      </c>
      <c r="BM366" s="246" t="s">
        <v>1271</v>
      </c>
    </row>
    <row r="367" spans="1:31" s="2" customFormat="1" ht="6.95" customHeight="1">
      <c r="A367" s="40"/>
      <c r="B367" s="68"/>
      <c r="C367" s="69"/>
      <c r="D367" s="69"/>
      <c r="E367" s="69"/>
      <c r="F367" s="69"/>
      <c r="G367" s="69"/>
      <c r="H367" s="69"/>
      <c r="I367" s="69"/>
      <c r="J367" s="69"/>
      <c r="K367" s="69"/>
      <c r="L367" s="46"/>
      <c r="M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</row>
  </sheetData>
  <sheetProtection password="CC35" sheet="1" objects="1" scenarios="1" formatColumns="0" formatRows="0" autoFilter="0"/>
  <autoFilter ref="C126:K366"/>
  <mergeCells count="9">
    <mergeCell ref="E7:H7"/>
    <mergeCell ref="E9:H9"/>
    <mergeCell ref="E18:H18"/>
    <mergeCell ref="E27:H27"/>
    <mergeCell ref="E84:H84"/>
    <mergeCell ref="E86:H86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  <c r="AZ2" s="149" t="s">
        <v>903</v>
      </c>
      <c r="BA2" s="149" t="s">
        <v>1</v>
      </c>
      <c r="BB2" s="149" t="s">
        <v>1</v>
      </c>
      <c r="BC2" s="149" t="s">
        <v>1272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933</v>
      </c>
      <c r="BA3" s="149" t="s">
        <v>1</v>
      </c>
      <c r="BB3" s="149" t="s">
        <v>1</v>
      </c>
      <c r="BC3" s="149" t="s">
        <v>1273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131</v>
      </c>
      <c r="BA4" s="149" t="s">
        <v>1</v>
      </c>
      <c r="BB4" s="149" t="s">
        <v>1</v>
      </c>
      <c r="BC4" s="149" t="s">
        <v>1274</v>
      </c>
      <c r="BD4" s="149" t="s">
        <v>95</v>
      </c>
    </row>
    <row r="5" spans="2:56" s="1" customFormat="1" ht="6.95" customHeight="1">
      <c r="B5" s="21"/>
      <c r="L5" s="21"/>
      <c r="AZ5" s="149" t="s">
        <v>901</v>
      </c>
      <c r="BA5" s="149" t="s">
        <v>1</v>
      </c>
      <c r="BB5" s="149" t="s">
        <v>1</v>
      </c>
      <c r="BC5" s="149" t="s">
        <v>92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134</v>
      </c>
      <c r="BA6" s="149" t="s">
        <v>1</v>
      </c>
      <c r="BB6" s="149" t="s">
        <v>1</v>
      </c>
      <c r="BC6" s="149" t="s">
        <v>1275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906</v>
      </c>
      <c r="BA7" s="149" t="s">
        <v>1</v>
      </c>
      <c r="BB7" s="149" t="s">
        <v>1</v>
      </c>
      <c r="BC7" s="149" t="s">
        <v>1045</v>
      </c>
      <c r="BD7" s="149" t="s">
        <v>95</v>
      </c>
    </row>
    <row r="8" spans="2:56" s="1" customFormat="1" ht="12" customHeight="1">
      <c r="B8" s="21"/>
      <c r="D8" s="154" t="s">
        <v>141</v>
      </c>
      <c r="L8" s="21"/>
      <c r="AZ8" s="149" t="s">
        <v>262</v>
      </c>
      <c r="BA8" s="149" t="s">
        <v>1</v>
      </c>
      <c r="BB8" s="149" t="s">
        <v>1</v>
      </c>
      <c r="BC8" s="149" t="s">
        <v>1276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5" t="s">
        <v>1052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909</v>
      </c>
      <c r="BA9" s="149" t="s">
        <v>1</v>
      </c>
      <c r="BB9" s="149" t="s">
        <v>1</v>
      </c>
      <c r="BC9" s="149" t="s">
        <v>1277</v>
      </c>
      <c r="BD9" s="149" t="s">
        <v>95</v>
      </c>
    </row>
    <row r="10" spans="1:56" s="2" customFormat="1" ht="12" customHeight="1">
      <c r="A10" s="40"/>
      <c r="B10" s="46"/>
      <c r="C10" s="40"/>
      <c r="D10" s="154" t="s">
        <v>908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912</v>
      </c>
      <c r="BA10" s="149" t="s">
        <v>1</v>
      </c>
      <c r="BB10" s="149" t="s">
        <v>1</v>
      </c>
      <c r="BC10" s="149" t="s">
        <v>1278</v>
      </c>
      <c r="BD10" s="149" t="s">
        <v>95</v>
      </c>
    </row>
    <row r="11" spans="1:56" s="2" customFormat="1" ht="16.5" customHeight="1">
      <c r="A11" s="40"/>
      <c r="B11" s="46"/>
      <c r="C11" s="40"/>
      <c r="D11" s="40"/>
      <c r="E11" s="156" t="s">
        <v>1279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914</v>
      </c>
      <c r="BA11" s="149" t="s">
        <v>1</v>
      </c>
      <c r="BB11" s="149" t="s">
        <v>1</v>
      </c>
      <c r="BC11" s="149" t="s">
        <v>1280</v>
      </c>
      <c r="BD11" s="149" t="s">
        <v>95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150</v>
      </c>
      <c r="BA12" s="149" t="s">
        <v>1</v>
      </c>
      <c r="BB12" s="149" t="s">
        <v>1</v>
      </c>
      <c r="BC12" s="149" t="s">
        <v>1281</v>
      </c>
      <c r="BD12" s="149" t="s">
        <v>95</v>
      </c>
    </row>
    <row r="13" spans="1:56" s="2" customFormat="1" ht="12" customHeight="1">
      <c r="A13" s="40"/>
      <c r="B13" s="46"/>
      <c r="C13" s="40"/>
      <c r="D13" s="154" t="s">
        <v>18</v>
      </c>
      <c r="E13" s="40"/>
      <c r="F13" s="143" t="s">
        <v>105</v>
      </c>
      <c r="G13" s="40"/>
      <c r="H13" s="40"/>
      <c r="I13" s="154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917</v>
      </c>
      <c r="BA13" s="149" t="s">
        <v>1</v>
      </c>
      <c r="BB13" s="149" t="s">
        <v>1</v>
      </c>
      <c r="BC13" s="149" t="s">
        <v>1282</v>
      </c>
      <c r="BD13" s="149" t="s">
        <v>95</v>
      </c>
    </row>
    <row r="14" spans="1:56" s="2" customFormat="1" ht="12" customHeight="1">
      <c r="A14" s="40"/>
      <c r="B14" s="46"/>
      <c r="C14" s="40"/>
      <c r="D14" s="154" t="s">
        <v>22</v>
      </c>
      <c r="E14" s="40"/>
      <c r="F14" s="143" t="s">
        <v>23</v>
      </c>
      <c r="G14" s="40"/>
      <c r="H14" s="40"/>
      <c r="I14" s="154" t="s">
        <v>24</v>
      </c>
      <c r="J14" s="157" t="str">
        <f>'Rekapitulace stavby'!AN8</f>
        <v>27. 11. 2023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935</v>
      </c>
      <c r="BA14" s="149" t="s">
        <v>1</v>
      </c>
      <c r="BB14" s="149" t="s">
        <v>1</v>
      </c>
      <c r="BC14" s="149" t="s">
        <v>1283</v>
      </c>
      <c r="BD14" s="149" t="s">
        <v>95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152</v>
      </c>
      <c r="BA15" s="149" t="s">
        <v>1</v>
      </c>
      <c r="BB15" s="149" t="s">
        <v>1</v>
      </c>
      <c r="BC15" s="149" t="s">
        <v>1281</v>
      </c>
      <c r="BD15" s="149" t="s">
        <v>95</v>
      </c>
    </row>
    <row r="16" spans="1:56" s="2" customFormat="1" ht="12" customHeight="1">
      <c r="A16" s="40"/>
      <c r="B16" s="46"/>
      <c r="C16" s="40"/>
      <c r="D16" s="154" t="s">
        <v>30</v>
      </c>
      <c r="E16" s="40"/>
      <c r="F16" s="40"/>
      <c r="G16" s="40"/>
      <c r="H16" s="40"/>
      <c r="I16" s="154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154</v>
      </c>
      <c r="BA16" s="149" t="s">
        <v>1</v>
      </c>
      <c r="BB16" s="149" t="s">
        <v>1</v>
      </c>
      <c r="BC16" s="149" t="s">
        <v>1274</v>
      </c>
      <c r="BD16" s="149" t="s">
        <v>95</v>
      </c>
    </row>
    <row r="17" spans="1:56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4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156</v>
      </c>
      <c r="BA17" s="149" t="s">
        <v>1</v>
      </c>
      <c r="BB17" s="149" t="s">
        <v>1</v>
      </c>
      <c r="BC17" s="149" t="s">
        <v>1284</v>
      </c>
      <c r="BD17" s="149" t="s">
        <v>95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162</v>
      </c>
      <c r="BA18" s="149" t="s">
        <v>1</v>
      </c>
      <c r="BB18" s="149" t="s">
        <v>1</v>
      </c>
      <c r="BC18" s="149" t="s">
        <v>1285</v>
      </c>
      <c r="BD18" s="149" t="s">
        <v>95</v>
      </c>
    </row>
    <row r="19" spans="1:56" s="2" customFormat="1" ht="12" customHeight="1">
      <c r="A19" s="40"/>
      <c r="B19" s="46"/>
      <c r="C19" s="40"/>
      <c r="D19" s="154" t="s">
        <v>36</v>
      </c>
      <c r="E19" s="40"/>
      <c r="F19" s="40"/>
      <c r="G19" s="40"/>
      <c r="H19" s="40"/>
      <c r="I19" s="154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164</v>
      </c>
      <c r="BA19" s="149" t="s">
        <v>1</v>
      </c>
      <c r="BB19" s="149" t="s">
        <v>1</v>
      </c>
      <c r="BC19" s="149" t="s">
        <v>1286</v>
      </c>
      <c r="BD19" s="149" t="s">
        <v>95</v>
      </c>
    </row>
    <row r="20" spans="1:56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4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165</v>
      </c>
      <c r="BA20" s="149" t="s">
        <v>1</v>
      </c>
      <c r="BB20" s="149" t="s">
        <v>1</v>
      </c>
      <c r="BC20" s="149" t="s">
        <v>1287</v>
      </c>
      <c r="BD20" s="149" t="s">
        <v>95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166</v>
      </c>
      <c r="BA21" s="149" t="s">
        <v>1</v>
      </c>
      <c r="BB21" s="149" t="s">
        <v>1</v>
      </c>
      <c r="BC21" s="149" t="s">
        <v>1288</v>
      </c>
      <c r="BD21" s="149" t="s">
        <v>95</v>
      </c>
    </row>
    <row r="22" spans="1:56" s="2" customFormat="1" ht="12" customHeight="1">
      <c r="A22" s="40"/>
      <c r="B22" s="46"/>
      <c r="C22" s="40"/>
      <c r="D22" s="154" t="s">
        <v>38</v>
      </c>
      <c r="E22" s="40"/>
      <c r="F22" s="40"/>
      <c r="G22" s="40"/>
      <c r="H22" s="40"/>
      <c r="I22" s="154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168</v>
      </c>
      <c r="BA22" s="149" t="s">
        <v>1</v>
      </c>
      <c r="BB22" s="149" t="s">
        <v>1</v>
      </c>
      <c r="BC22" s="149" t="s">
        <v>1288</v>
      </c>
      <c r="BD22" s="149" t="s">
        <v>95</v>
      </c>
    </row>
    <row r="23" spans="1:56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4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169</v>
      </c>
      <c r="BA23" s="149" t="s">
        <v>1</v>
      </c>
      <c r="BB23" s="149" t="s">
        <v>1</v>
      </c>
      <c r="BC23" s="149" t="s">
        <v>1289</v>
      </c>
      <c r="BD23" s="149" t="s">
        <v>95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171</v>
      </c>
      <c r="BA24" s="149" t="s">
        <v>1</v>
      </c>
      <c r="BB24" s="149" t="s">
        <v>1</v>
      </c>
      <c r="BC24" s="149" t="s">
        <v>1290</v>
      </c>
      <c r="BD24" s="149" t="s">
        <v>95</v>
      </c>
    </row>
    <row r="25" spans="1:56" s="2" customFormat="1" ht="12" customHeight="1">
      <c r="A25" s="40"/>
      <c r="B25" s="46"/>
      <c r="C25" s="40"/>
      <c r="D25" s="154" t="s">
        <v>43</v>
      </c>
      <c r="E25" s="40"/>
      <c r="F25" s="40"/>
      <c r="G25" s="40"/>
      <c r="H25" s="40"/>
      <c r="I25" s="154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173</v>
      </c>
      <c r="BA25" s="149" t="s">
        <v>1</v>
      </c>
      <c r="BB25" s="149" t="s">
        <v>1</v>
      </c>
      <c r="BC25" s="149" t="s">
        <v>1291</v>
      </c>
      <c r="BD25" s="149" t="s">
        <v>95</v>
      </c>
    </row>
    <row r="26" spans="1:56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4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174</v>
      </c>
      <c r="BA26" s="149" t="s">
        <v>1</v>
      </c>
      <c r="BB26" s="149" t="s">
        <v>1</v>
      </c>
      <c r="BC26" s="149" t="s">
        <v>1292</v>
      </c>
      <c r="BD26" s="149" t="s">
        <v>95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9" t="s">
        <v>175</v>
      </c>
      <c r="BA27" s="149" t="s">
        <v>1</v>
      </c>
      <c r="BB27" s="149" t="s">
        <v>1</v>
      </c>
      <c r="BC27" s="149" t="s">
        <v>1292</v>
      </c>
      <c r="BD27" s="149" t="s">
        <v>95</v>
      </c>
    </row>
    <row r="28" spans="1:56" s="2" customFormat="1" ht="12" customHeight="1">
      <c r="A28" s="40"/>
      <c r="B28" s="46"/>
      <c r="C28" s="40"/>
      <c r="D28" s="154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176</v>
      </c>
      <c r="BA28" s="149" t="s">
        <v>1</v>
      </c>
      <c r="BB28" s="149" t="s">
        <v>1</v>
      </c>
      <c r="BC28" s="149" t="s">
        <v>1293</v>
      </c>
      <c r="BD28" s="149" t="s">
        <v>95</v>
      </c>
    </row>
    <row r="29" spans="1:56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0"/>
      <c r="J29" s="160"/>
      <c r="K29" s="160"/>
      <c r="L29" s="163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Z29" s="164" t="s">
        <v>177</v>
      </c>
      <c r="BA29" s="164" t="s">
        <v>1</v>
      </c>
      <c r="BB29" s="164" t="s">
        <v>1</v>
      </c>
      <c r="BC29" s="164" t="s">
        <v>1294</v>
      </c>
      <c r="BD29" s="164" t="s">
        <v>95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179</v>
      </c>
      <c r="BA30" s="149" t="s">
        <v>1</v>
      </c>
      <c r="BB30" s="149" t="s">
        <v>1</v>
      </c>
      <c r="BC30" s="149" t="s">
        <v>1295</v>
      </c>
      <c r="BD30" s="149" t="s">
        <v>95</v>
      </c>
    </row>
    <row r="31" spans="1:56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9" t="s">
        <v>181</v>
      </c>
      <c r="BA31" s="149" t="s">
        <v>1</v>
      </c>
      <c r="BB31" s="149" t="s">
        <v>1</v>
      </c>
      <c r="BC31" s="149" t="s">
        <v>1296</v>
      </c>
      <c r="BD31" s="149" t="s">
        <v>95</v>
      </c>
    </row>
    <row r="32" spans="1:56" s="2" customFormat="1" ht="25.4" customHeight="1">
      <c r="A32" s="40"/>
      <c r="B32" s="46"/>
      <c r="C32" s="40"/>
      <c r="D32" s="166" t="s">
        <v>45</v>
      </c>
      <c r="E32" s="40"/>
      <c r="F32" s="40"/>
      <c r="G32" s="40"/>
      <c r="H32" s="40"/>
      <c r="I32" s="40"/>
      <c r="J32" s="167">
        <f>ROUND(J128,2)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927</v>
      </c>
      <c r="BA32" s="149" t="s">
        <v>1</v>
      </c>
      <c r="BB32" s="149" t="s">
        <v>1</v>
      </c>
      <c r="BC32" s="149" t="s">
        <v>1079</v>
      </c>
      <c r="BD32" s="149" t="s">
        <v>95</v>
      </c>
    </row>
    <row r="33" spans="1:56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9" t="s">
        <v>185</v>
      </c>
      <c r="BA33" s="149" t="s">
        <v>1</v>
      </c>
      <c r="BB33" s="149" t="s">
        <v>1</v>
      </c>
      <c r="BC33" s="149" t="s">
        <v>1297</v>
      </c>
      <c r="BD33" s="149" t="s">
        <v>95</v>
      </c>
    </row>
    <row r="34" spans="1:56" s="2" customFormat="1" ht="14.4" customHeight="1">
      <c r="A34" s="40"/>
      <c r="B34" s="46"/>
      <c r="C34" s="40"/>
      <c r="D34" s="40"/>
      <c r="E34" s="40"/>
      <c r="F34" s="168" t="s">
        <v>47</v>
      </c>
      <c r="G34" s="40"/>
      <c r="H34" s="40"/>
      <c r="I34" s="168" t="s">
        <v>46</v>
      </c>
      <c r="J34" s="168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9" t="s">
        <v>187</v>
      </c>
      <c r="BA34" s="149" t="s">
        <v>1</v>
      </c>
      <c r="BB34" s="149" t="s">
        <v>1</v>
      </c>
      <c r="BC34" s="149" t="s">
        <v>1298</v>
      </c>
      <c r="BD34" s="149" t="s">
        <v>95</v>
      </c>
    </row>
    <row r="35" spans="1:56" s="2" customFormat="1" ht="14.4" customHeight="1">
      <c r="A35" s="40"/>
      <c r="B35" s="46"/>
      <c r="C35" s="40"/>
      <c r="D35" s="169" t="s">
        <v>49</v>
      </c>
      <c r="E35" s="154" t="s">
        <v>50</v>
      </c>
      <c r="F35" s="170">
        <f>ROUND((SUM(BE128:BE270)),2)</f>
        <v>0</v>
      </c>
      <c r="G35" s="40"/>
      <c r="H35" s="40"/>
      <c r="I35" s="171">
        <v>0.21</v>
      </c>
      <c r="J35" s="170">
        <f>ROUND(((SUM(BE128:BE270))*I35),2)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9" t="s">
        <v>189</v>
      </c>
      <c r="BA35" s="149" t="s">
        <v>1</v>
      </c>
      <c r="BB35" s="149" t="s">
        <v>1</v>
      </c>
      <c r="BC35" s="149" t="s">
        <v>1299</v>
      </c>
      <c r="BD35" s="149" t="s">
        <v>95</v>
      </c>
    </row>
    <row r="36" spans="1:56" s="2" customFormat="1" ht="14.4" customHeight="1">
      <c r="A36" s="40"/>
      <c r="B36" s="46"/>
      <c r="C36" s="40"/>
      <c r="D36" s="40"/>
      <c r="E36" s="154" t="s">
        <v>51</v>
      </c>
      <c r="F36" s="170">
        <f>ROUND((SUM(BF128:BF270)),2)</f>
        <v>0</v>
      </c>
      <c r="G36" s="40"/>
      <c r="H36" s="40"/>
      <c r="I36" s="171">
        <v>0.15</v>
      </c>
      <c r="J36" s="170">
        <f>ROUND(((SUM(BF128:BF270))*I36),2)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9" t="s">
        <v>202</v>
      </c>
      <c r="BA36" s="149" t="s">
        <v>1</v>
      </c>
      <c r="BB36" s="149" t="s">
        <v>1</v>
      </c>
      <c r="BC36" s="149" t="s">
        <v>1300</v>
      </c>
      <c r="BD36" s="149" t="s">
        <v>95</v>
      </c>
    </row>
    <row r="37" spans="1:56" s="2" customFormat="1" ht="14.4" customHeight="1" hidden="1">
      <c r="A37" s="40"/>
      <c r="B37" s="46"/>
      <c r="C37" s="40"/>
      <c r="D37" s="40"/>
      <c r="E37" s="154" t="s">
        <v>52</v>
      </c>
      <c r="F37" s="170">
        <f>ROUND((SUM(BG128:BG270)),2)</f>
        <v>0</v>
      </c>
      <c r="G37" s="40"/>
      <c r="H37" s="40"/>
      <c r="I37" s="171">
        <v>0.21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9" t="s">
        <v>1062</v>
      </c>
      <c r="BA37" s="149" t="s">
        <v>1</v>
      </c>
      <c r="BB37" s="149" t="s">
        <v>1</v>
      </c>
      <c r="BC37" s="149" t="s">
        <v>902</v>
      </c>
      <c r="BD37" s="149" t="s">
        <v>95</v>
      </c>
    </row>
    <row r="38" spans="1:56" s="2" customFormat="1" ht="14.4" customHeight="1" hidden="1">
      <c r="A38" s="40"/>
      <c r="B38" s="46"/>
      <c r="C38" s="40"/>
      <c r="D38" s="40"/>
      <c r="E38" s="154" t="s">
        <v>53</v>
      </c>
      <c r="F38" s="170">
        <f>ROUND((SUM(BH128:BH270)),2)</f>
        <v>0</v>
      </c>
      <c r="G38" s="40"/>
      <c r="H38" s="40"/>
      <c r="I38" s="171">
        <v>0.15</v>
      </c>
      <c r="J38" s="17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9" t="s">
        <v>1063</v>
      </c>
      <c r="BA38" s="149" t="s">
        <v>1</v>
      </c>
      <c r="BB38" s="149" t="s">
        <v>1</v>
      </c>
      <c r="BC38" s="149" t="s">
        <v>1301</v>
      </c>
      <c r="BD38" s="149" t="s">
        <v>95</v>
      </c>
    </row>
    <row r="39" spans="1:56" s="2" customFormat="1" ht="14.4" customHeight="1" hidden="1">
      <c r="A39" s="40"/>
      <c r="B39" s="46"/>
      <c r="C39" s="40"/>
      <c r="D39" s="40"/>
      <c r="E39" s="154" t="s">
        <v>54</v>
      </c>
      <c r="F39" s="170">
        <f>ROUND((SUM(BI128:BI270)),2)</f>
        <v>0</v>
      </c>
      <c r="G39" s="40"/>
      <c r="H39" s="40"/>
      <c r="I39" s="171">
        <v>0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9" t="s">
        <v>1064</v>
      </c>
      <c r="BA39" s="149" t="s">
        <v>1</v>
      </c>
      <c r="BB39" s="149" t="s">
        <v>1</v>
      </c>
      <c r="BC39" s="149" t="s">
        <v>918</v>
      </c>
      <c r="BD39" s="149" t="s">
        <v>95</v>
      </c>
    </row>
    <row r="40" spans="1:56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9" t="s">
        <v>1065</v>
      </c>
      <c r="BA40" s="149" t="s">
        <v>1</v>
      </c>
      <c r="BB40" s="149" t="s">
        <v>1</v>
      </c>
      <c r="BC40" s="149" t="s">
        <v>1302</v>
      </c>
      <c r="BD40" s="149" t="s">
        <v>95</v>
      </c>
    </row>
    <row r="41" spans="1:31" s="2" customFormat="1" ht="25.4" customHeight="1">
      <c r="A41" s="40"/>
      <c r="B41" s="46"/>
      <c r="C41" s="172"/>
      <c r="D41" s="173" t="s">
        <v>55</v>
      </c>
      <c r="E41" s="174"/>
      <c r="F41" s="174"/>
      <c r="G41" s="175" t="s">
        <v>56</v>
      </c>
      <c r="H41" s="176" t="s">
        <v>57</v>
      </c>
      <c r="I41" s="174"/>
      <c r="J41" s="177">
        <f>SUM(J32:J39)</f>
        <v>0</v>
      </c>
      <c r="K41" s="178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90" t="s">
        <v>1052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908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2340-2-1 - Vodovodní přípojky ul. V Koreji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Benátky nad Jizerou</v>
      </c>
      <c r="G91" s="42"/>
      <c r="H91" s="42"/>
      <c r="I91" s="33" t="s">
        <v>24</v>
      </c>
      <c r="J91" s="81" t="str">
        <f>IF(J14="","",J14)</f>
        <v>27. 11. 2023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1" t="s">
        <v>212</v>
      </c>
      <c r="D96" s="192"/>
      <c r="E96" s="192"/>
      <c r="F96" s="192"/>
      <c r="G96" s="192"/>
      <c r="H96" s="192"/>
      <c r="I96" s="192"/>
      <c r="J96" s="193" t="s">
        <v>213</v>
      </c>
      <c r="K96" s="19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4" t="s">
        <v>214</v>
      </c>
      <c r="D98" s="42"/>
      <c r="E98" s="42"/>
      <c r="F98" s="42"/>
      <c r="G98" s="42"/>
      <c r="H98" s="42"/>
      <c r="I98" s="42"/>
      <c r="J98" s="112">
        <f>J128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5"/>
      <c r="C99" s="196"/>
      <c r="D99" s="197" t="s">
        <v>216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1"/>
      <c r="C100" s="135"/>
      <c r="D100" s="202" t="s">
        <v>217</v>
      </c>
      <c r="E100" s="203"/>
      <c r="F100" s="203"/>
      <c r="G100" s="203"/>
      <c r="H100" s="203"/>
      <c r="I100" s="203"/>
      <c r="J100" s="204">
        <f>J130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218</v>
      </c>
      <c r="E101" s="203"/>
      <c r="F101" s="203"/>
      <c r="G101" s="203"/>
      <c r="H101" s="203"/>
      <c r="I101" s="203"/>
      <c r="J101" s="204">
        <f>J212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219</v>
      </c>
      <c r="E102" s="203"/>
      <c r="F102" s="203"/>
      <c r="G102" s="203"/>
      <c r="H102" s="203"/>
      <c r="I102" s="203"/>
      <c r="J102" s="204">
        <f>J215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220</v>
      </c>
      <c r="E103" s="203"/>
      <c r="F103" s="203"/>
      <c r="G103" s="203"/>
      <c r="H103" s="203"/>
      <c r="I103" s="203"/>
      <c r="J103" s="204">
        <f>J236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221</v>
      </c>
      <c r="E104" s="203"/>
      <c r="F104" s="203"/>
      <c r="G104" s="203"/>
      <c r="H104" s="203"/>
      <c r="I104" s="203"/>
      <c r="J104" s="204">
        <f>J243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223</v>
      </c>
      <c r="E105" s="203"/>
      <c r="F105" s="203"/>
      <c r="G105" s="203"/>
      <c r="H105" s="203"/>
      <c r="I105" s="203"/>
      <c r="J105" s="204">
        <f>J256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224</v>
      </c>
      <c r="E106" s="203"/>
      <c r="F106" s="203"/>
      <c r="G106" s="203"/>
      <c r="H106" s="203"/>
      <c r="I106" s="203"/>
      <c r="J106" s="204">
        <f>J266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4" t="s">
        <v>229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6.25" customHeight="1">
      <c r="A116" s="40"/>
      <c r="B116" s="41"/>
      <c r="C116" s="42"/>
      <c r="D116" s="42"/>
      <c r="E116" s="190" t="str">
        <f>E7</f>
        <v>Benátky nad Jizerou Komenského, V Koreji, obnova vodovodu a kanalizace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2:12" s="1" customFormat="1" ht="12" customHeight="1">
      <c r="B117" s="22"/>
      <c r="C117" s="33" t="s">
        <v>141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40"/>
      <c r="B118" s="41"/>
      <c r="C118" s="42"/>
      <c r="D118" s="42"/>
      <c r="E118" s="190" t="s">
        <v>1052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908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E11</f>
        <v>2340-2-1 - Vodovodní přípojky ul. V Koreji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F14</f>
        <v>Benátky nad Jizerou</v>
      </c>
      <c r="G122" s="42"/>
      <c r="H122" s="42"/>
      <c r="I122" s="33" t="s">
        <v>24</v>
      </c>
      <c r="J122" s="81" t="str">
        <f>IF(J14="","",J14)</f>
        <v>27. 11. 2023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E17</f>
        <v>Vodovody a kanalizace Mladá Boleslav, a.s.</v>
      </c>
      <c r="G124" s="42"/>
      <c r="H124" s="42"/>
      <c r="I124" s="33" t="s">
        <v>38</v>
      </c>
      <c r="J124" s="38" t="str">
        <f>E23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IF(E20="","",E20)</f>
        <v>Vyplň údaj</v>
      </c>
      <c r="G125" s="42"/>
      <c r="H125" s="42"/>
      <c r="I125" s="33" t="s">
        <v>43</v>
      </c>
      <c r="J125" s="38" t="str">
        <f>E26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6"/>
      <c r="B127" s="207"/>
      <c r="C127" s="208" t="s">
        <v>230</v>
      </c>
      <c r="D127" s="209" t="s">
        <v>70</v>
      </c>
      <c r="E127" s="209" t="s">
        <v>66</v>
      </c>
      <c r="F127" s="209" t="s">
        <v>67</v>
      </c>
      <c r="G127" s="209" t="s">
        <v>231</v>
      </c>
      <c r="H127" s="209" t="s">
        <v>232</v>
      </c>
      <c r="I127" s="209" t="s">
        <v>233</v>
      </c>
      <c r="J127" s="210" t="s">
        <v>213</v>
      </c>
      <c r="K127" s="211" t="s">
        <v>234</v>
      </c>
      <c r="L127" s="212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3">
        <f>BK128</f>
        <v>0</v>
      </c>
      <c r="K128" s="42"/>
      <c r="L128" s="46"/>
      <c r="M128" s="105"/>
      <c r="N128" s="214"/>
      <c r="O128" s="106"/>
      <c r="P128" s="215">
        <f>P129</f>
        <v>0</v>
      </c>
      <c r="Q128" s="106"/>
      <c r="R128" s="215">
        <f>R129</f>
        <v>58.0052572</v>
      </c>
      <c r="S128" s="106"/>
      <c r="T128" s="216">
        <f>T129</f>
        <v>30.9999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7">
        <f>BK129</f>
        <v>0</v>
      </c>
    </row>
    <row r="129" spans="1:63" s="12" customFormat="1" ht="25.9" customHeight="1">
      <c r="A129" s="12"/>
      <c r="B129" s="218"/>
      <c r="C129" s="219"/>
      <c r="D129" s="220" t="s">
        <v>84</v>
      </c>
      <c r="E129" s="221" t="s">
        <v>242</v>
      </c>
      <c r="F129" s="221" t="s">
        <v>243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P130+P212+P215+P236+P243+P256+P266</f>
        <v>0</v>
      </c>
      <c r="Q129" s="226"/>
      <c r="R129" s="227">
        <f>R130+R212+R215+R236+R243+R256+R266</f>
        <v>58.0052572</v>
      </c>
      <c r="S129" s="226"/>
      <c r="T129" s="228">
        <f>T130+T212+T215+T236+T243+T256+T266</f>
        <v>30.9999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92</v>
      </c>
      <c r="AT129" s="230" t="s">
        <v>84</v>
      </c>
      <c r="AU129" s="230" t="s">
        <v>85</v>
      </c>
      <c r="AY129" s="229" t="s">
        <v>244</v>
      </c>
      <c r="BK129" s="231">
        <f>BK130+BK212+BK215+BK236+BK243+BK256+BK266</f>
        <v>0</v>
      </c>
    </row>
    <row r="130" spans="1:63" s="12" customFormat="1" ht="22.8" customHeight="1">
      <c r="A130" s="12"/>
      <c r="B130" s="218"/>
      <c r="C130" s="219"/>
      <c r="D130" s="220" t="s">
        <v>84</v>
      </c>
      <c r="E130" s="232" t="s">
        <v>92</v>
      </c>
      <c r="F130" s="232" t="s">
        <v>245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SUM(P131:P211)</f>
        <v>0</v>
      </c>
      <c r="Q130" s="226"/>
      <c r="R130" s="227">
        <f>SUM(R131:R211)</f>
        <v>47.0256342</v>
      </c>
      <c r="S130" s="226"/>
      <c r="T130" s="228">
        <f>SUM(T131:T211)</f>
        <v>30.9999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92</v>
      </c>
      <c r="AT130" s="230" t="s">
        <v>84</v>
      </c>
      <c r="AU130" s="230" t="s">
        <v>92</v>
      </c>
      <c r="AY130" s="229" t="s">
        <v>244</v>
      </c>
      <c r="BK130" s="231">
        <f>SUM(BK131:BK211)</f>
        <v>0</v>
      </c>
    </row>
    <row r="131" spans="1:65" s="2" customFormat="1" ht="24.15" customHeight="1">
      <c r="A131" s="40"/>
      <c r="B131" s="41"/>
      <c r="C131" s="234" t="s">
        <v>92</v>
      </c>
      <c r="D131" s="234" t="s">
        <v>246</v>
      </c>
      <c r="E131" s="235" t="s">
        <v>937</v>
      </c>
      <c r="F131" s="236" t="s">
        <v>938</v>
      </c>
      <c r="G131" s="237" t="s">
        <v>249</v>
      </c>
      <c r="H131" s="238">
        <v>5.22</v>
      </c>
      <c r="I131" s="239"/>
      <c r="J131" s="240">
        <f>ROUND(I131*H131,2)</f>
        <v>0</v>
      </c>
      <c r="K131" s="241"/>
      <c r="L131" s="46"/>
      <c r="M131" s="242" t="s">
        <v>1</v>
      </c>
      <c r="N131" s="243" t="s">
        <v>50</v>
      </c>
      <c r="O131" s="93"/>
      <c r="P131" s="244">
        <f>O131*H131</f>
        <v>0</v>
      </c>
      <c r="Q131" s="244">
        <v>0</v>
      </c>
      <c r="R131" s="244">
        <f>Q131*H131</f>
        <v>0</v>
      </c>
      <c r="S131" s="244">
        <v>0.255</v>
      </c>
      <c r="T131" s="245">
        <f>S131*H131</f>
        <v>1.3311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6" t="s">
        <v>161</v>
      </c>
      <c r="AT131" s="246" t="s">
        <v>246</v>
      </c>
      <c r="AU131" s="246" t="s">
        <v>95</v>
      </c>
      <c r="AY131" s="18" t="s">
        <v>244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8" t="s">
        <v>92</v>
      </c>
      <c r="BK131" s="247">
        <f>ROUND(I131*H131,2)</f>
        <v>0</v>
      </c>
      <c r="BL131" s="18" t="s">
        <v>161</v>
      </c>
      <c r="BM131" s="246" t="s">
        <v>1303</v>
      </c>
    </row>
    <row r="132" spans="1:51" s="13" customFormat="1" ht="12">
      <c r="A132" s="13"/>
      <c r="B132" s="248"/>
      <c r="C132" s="249"/>
      <c r="D132" s="250" t="s">
        <v>251</v>
      </c>
      <c r="E132" s="251" t="s">
        <v>933</v>
      </c>
      <c r="F132" s="252" t="s">
        <v>940</v>
      </c>
      <c r="G132" s="249"/>
      <c r="H132" s="253">
        <v>5.22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251</v>
      </c>
      <c r="AU132" s="259" t="s">
        <v>95</v>
      </c>
      <c r="AV132" s="13" t="s">
        <v>95</v>
      </c>
      <c r="AW132" s="13" t="s">
        <v>42</v>
      </c>
      <c r="AX132" s="13" t="s">
        <v>92</v>
      </c>
      <c r="AY132" s="259" t="s">
        <v>244</v>
      </c>
    </row>
    <row r="133" spans="1:65" s="2" customFormat="1" ht="24.15" customHeight="1">
      <c r="A133" s="40"/>
      <c r="B133" s="41"/>
      <c r="C133" s="234" t="s">
        <v>95</v>
      </c>
      <c r="D133" s="234" t="s">
        <v>246</v>
      </c>
      <c r="E133" s="235" t="s">
        <v>941</v>
      </c>
      <c r="F133" s="236" t="s">
        <v>942</v>
      </c>
      <c r="G133" s="237" t="s">
        <v>249</v>
      </c>
      <c r="H133" s="238">
        <v>1.8</v>
      </c>
      <c r="I133" s="239"/>
      <c r="J133" s="240">
        <f>ROUND(I133*H133,2)</f>
        <v>0</v>
      </c>
      <c r="K133" s="241"/>
      <c r="L133" s="46"/>
      <c r="M133" s="242" t="s">
        <v>1</v>
      </c>
      <c r="N133" s="243" t="s">
        <v>50</v>
      </c>
      <c r="O133" s="93"/>
      <c r="P133" s="244">
        <f>O133*H133</f>
        <v>0</v>
      </c>
      <c r="Q133" s="244">
        <v>0</v>
      </c>
      <c r="R133" s="244">
        <f>Q133*H133</f>
        <v>0</v>
      </c>
      <c r="S133" s="244">
        <v>0.26</v>
      </c>
      <c r="T133" s="245">
        <f>S133*H133</f>
        <v>0.468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6" t="s">
        <v>161</v>
      </c>
      <c r="AT133" s="246" t="s">
        <v>246</v>
      </c>
      <c r="AU133" s="246" t="s">
        <v>95</v>
      </c>
      <c r="AY133" s="18" t="s">
        <v>244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8" t="s">
        <v>92</v>
      </c>
      <c r="BK133" s="247">
        <f>ROUND(I133*H133,2)</f>
        <v>0</v>
      </c>
      <c r="BL133" s="18" t="s">
        <v>161</v>
      </c>
      <c r="BM133" s="246" t="s">
        <v>1304</v>
      </c>
    </row>
    <row r="134" spans="1:51" s="13" customFormat="1" ht="12">
      <c r="A134" s="13"/>
      <c r="B134" s="248"/>
      <c r="C134" s="249"/>
      <c r="D134" s="250" t="s">
        <v>251</v>
      </c>
      <c r="E134" s="251" t="s">
        <v>131</v>
      </c>
      <c r="F134" s="252" t="s">
        <v>1305</v>
      </c>
      <c r="G134" s="249"/>
      <c r="H134" s="253">
        <v>19.8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251</v>
      </c>
      <c r="AU134" s="259" t="s">
        <v>95</v>
      </c>
      <c r="AV134" s="13" t="s">
        <v>95</v>
      </c>
      <c r="AW134" s="13" t="s">
        <v>42</v>
      </c>
      <c r="AX134" s="13" t="s">
        <v>85</v>
      </c>
      <c r="AY134" s="259" t="s">
        <v>244</v>
      </c>
    </row>
    <row r="135" spans="1:51" s="13" customFormat="1" ht="12">
      <c r="A135" s="13"/>
      <c r="B135" s="248"/>
      <c r="C135" s="249"/>
      <c r="D135" s="250" t="s">
        <v>251</v>
      </c>
      <c r="E135" s="251" t="s">
        <v>901</v>
      </c>
      <c r="F135" s="252" t="s">
        <v>1306</v>
      </c>
      <c r="G135" s="249"/>
      <c r="H135" s="253">
        <v>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251</v>
      </c>
      <c r="AU135" s="259" t="s">
        <v>95</v>
      </c>
      <c r="AV135" s="13" t="s">
        <v>95</v>
      </c>
      <c r="AW135" s="13" t="s">
        <v>42</v>
      </c>
      <c r="AX135" s="13" t="s">
        <v>85</v>
      </c>
      <c r="AY135" s="259" t="s">
        <v>244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903</v>
      </c>
      <c r="F136" s="252" t="s">
        <v>1307</v>
      </c>
      <c r="G136" s="249"/>
      <c r="H136" s="253">
        <v>2.9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85</v>
      </c>
      <c r="AY136" s="259" t="s">
        <v>244</v>
      </c>
    </row>
    <row r="137" spans="1:51" s="13" customFormat="1" ht="12">
      <c r="A137" s="13"/>
      <c r="B137" s="248"/>
      <c r="C137" s="249"/>
      <c r="D137" s="250" t="s">
        <v>251</v>
      </c>
      <c r="E137" s="251" t="s">
        <v>1062</v>
      </c>
      <c r="F137" s="252" t="s">
        <v>1308</v>
      </c>
      <c r="G137" s="249"/>
      <c r="H137" s="253">
        <v>1.6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251</v>
      </c>
      <c r="AU137" s="259" t="s">
        <v>95</v>
      </c>
      <c r="AV137" s="13" t="s">
        <v>95</v>
      </c>
      <c r="AW137" s="13" t="s">
        <v>42</v>
      </c>
      <c r="AX137" s="13" t="s">
        <v>85</v>
      </c>
      <c r="AY137" s="259" t="s">
        <v>244</v>
      </c>
    </row>
    <row r="138" spans="1:51" s="14" customFormat="1" ht="12">
      <c r="A138" s="14"/>
      <c r="B138" s="260"/>
      <c r="C138" s="261"/>
      <c r="D138" s="250" t="s">
        <v>251</v>
      </c>
      <c r="E138" s="262" t="s">
        <v>134</v>
      </c>
      <c r="F138" s="263" t="s">
        <v>253</v>
      </c>
      <c r="G138" s="261"/>
      <c r="H138" s="264">
        <v>25.3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251</v>
      </c>
      <c r="AU138" s="270" t="s">
        <v>95</v>
      </c>
      <c r="AV138" s="14" t="s">
        <v>118</v>
      </c>
      <c r="AW138" s="14" t="s">
        <v>42</v>
      </c>
      <c r="AX138" s="14" t="s">
        <v>85</v>
      </c>
      <c r="AY138" s="270" t="s">
        <v>244</v>
      </c>
    </row>
    <row r="139" spans="1:51" s="13" customFormat="1" ht="12">
      <c r="A139" s="13"/>
      <c r="B139" s="248"/>
      <c r="C139" s="249"/>
      <c r="D139" s="250" t="s">
        <v>251</v>
      </c>
      <c r="E139" s="251" t="s">
        <v>906</v>
      </c>
      <c r="F139" s="252" t="s">
        <v>1083</v>
      </c>
      <c r="G139" s="249"/>
      <c r="H139" s="253">
        <v>1.9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251</v>
      </c>
      <c r="AU139" s="259" t="s">
        <v>95</v>
      </c>
      <c r="AV139" s="13" t="s">
        <v>95</v>
      </c>
      <c r="AW139" s="13" t="s">
        <v>42</v>
      </c>
      <c r="AX139" s="13" t="s">
        <v>85</v>
      </c>
      <c r="AY139" s="259" t="s">
        <v>244</v>
      </c>
    </row>
    <row r="140" spans="1:51" s="14" customFormat="1" ht="12">
      <c r="A140" s="14"/>
      <c r="B140" s="260"/>
      <c r="C140" s="261"/>
      <c r="D140" s="250" t="s">
        <v>251</v>
      </c>
      <c r="E140" s="262" t="s">
        <v>1</v>
      </c>
      <c r="F140" s="263" t="s">
        <v>253</v>
      </c>
      <c r="G140" s="261"/>
      <c r="H140" s="264">
        <v>1.9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251</v>
      </c>
      <c r="AU140" s="270" t="s">
        <v>95</v>
      </c>
      <c r="AV140" s="14" t="s">
        <v>118</v>
      </c>
      <c r="AW140" s="14" t="s">
        <v>42</v>
      </c>
      <c r="AX140" s="14" t="s">
        <v>85</v>
      </c>
      <c r="AY140" s="27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262</v>
      </c>
      <c r="F141" s="252" t="s">
        <v>949</v>
      </c>
      <c r="G141" s="249"/>
      <c r="H141" s="253">
        <v>30.096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85</v>
      </c>
      <c r="AY141" s="259" t="s">
        <v>244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909</v>
      </c>
      <c r="F142" s="252" t="s">
        <v>950</v>
      </c>
      <c r="G142" s="249"/>
      <c r="H142" s="253">
        <v>1.52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85</v>
      </c>
      <c r="AY142" s="259" t="s">
        <v>244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912</v>
      </c>
      <c r="F143" s="252" t="s">
        <v>951</v>
      </c>
      <c r="G143" s="249"/>
      <c r="H143" s="253">
        <v>4.408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85</v>
      </c>
      <c r="AY143" s="259" t="s">
        <v>244</v>
      </c>
    </row>
    <row r="144" spans="1:51" s="13" customFormat="1" ht="12">
      <c r="A144" s="13"/>
      <c r="B144" s="248"/>
      <c r="C144" s="249"/>
      <c r="D144" s="250" t="s">
        <v>251</v>
      </c>
      <c r="E144" s="251" t="s">
        <v>1063</v>
      </c>
      <c r="F144" s="252" t="s">
        <v>1309</v>
      </c>
      <c r="G144" s="249"/>
      <c r="H144" s="253">
        <v>2.432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251</v>
      </c>
      <c r="AU144" s="259" t="s">
        <v>95</v>
      </c>
      <c r="AV144" s="13" t="s">
        <v>95</v>
      </c>
      <c r="AW144" s="13" t="s">
        <v>42</v>
      </c>
      <c r="AX144" s="13" t="s">
        <v>85</v>
      </c>
      <c r="AY144" s="259" t="s">
        <v>244</v>
      </c>
    </row>
    <row r="145" spans="1:51" s="14" customFormat="1" ht="12">
      <c r="A145" s="14"/>
      <c r="B145" s="260"/>
      <c r="C145" s="261"/>
      <c r="D145" s="250" t="s">
        <v>251</v>
      </c>
      <c r="E145" s="262" t="s">
        <v>147</v>
      </c>
      <c r="F145" s="263" t="s">
        <v>253</v>
      </c>
      <c r="G145" s="261"/>
      <c r="H145" s="264">
        <v>38.456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251</v>
      </c>
      <c r="AU145" s="270" t="s">
        <v>95</v>
      </c>
      <c r="AV145" s="14" t="s">
        <v>118</v>
      </c>
      <c r="AW145" s="14" t="s">
        <v>42</v>
      </c>
      <c r="AX145" s="14" t="s">
        <v>85</v>
      </c>
      <c r="AY145" s="270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914</v>
      </c>
      <c r="F146" s="252" t="s">
        <v>952</v>
      </c>
      <c r="G146" s="249"/>
      <c r="H146" s="253">
        <v>1.8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92</v>
      </c>
      <c r="AY146" s="259" t="s">
        <v>244</v>
      </c>
    </row>
    <row r="147" spans="1:65" s="2" customFormat="1" ht="33" customHeight="1">
      <c r="A147" s="40"/>
      <c r="B147" s="41"/>
      <c r="C147" s="234" t="s">
        <v>118</v>
      </c>
      <c r="D147" s="234" t="s">
        <v>246</v>
      </c>
      <c r="E147" s="235" t="s">
        <v>247</v>
      </c>
      <c r="F147" s="236" t="s">
        <v>248</v>
      </c>
      <c r="G147" s="237" t="s">
        <v>249</v>
      </c>
      <c r="H147" s="238">
        <v>15.84</v>
      </c>
      <c r="I147" s="239"/>
      <c r="J147" s="240">
        <f>ROUND(I147*H147,2)</f>
        <v>0</v>
      </c>
      <c r="K147" s="241"/>
      <c r="L147" s="46"/>
      <c r="M147" s="242" t="s">
        <v>1</v>
      </c>
      <c r="N147" s="243" t="s">
        <v>50</v>
      </c>
      <c r="O147" s="93"/>
      <c r="P147" s="244">
        <f>O147*H147</f>
        <v>0</v>
      </c>
      <c r="Q147" s="244">
        <v>0</v>
      </c>
      <c r="R147" s="244">
        <f>Q147*H147</f>
        <v>0</v>
      </c>
      <c r="S147" s="244">
        <v>0.75</v>
      </c>
      <c r="T147" s="245">
        <f>S147*H147</f>
        <v>11.879999999999999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6" t="s">
        <v>161</v>
      </c>
      <c r="AT147" s="246" t="s">
        <v>246</v>
      </c>
      <c r="AU147" s="246" t="s">
        <v>95</v>
      </c>
      <c r="AY147" s="18" t="s">
        <v>244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8" t="s">
        <v>92</v>
      </c>
      <c r="BK147" s="247">
        <f>ROUND(I147*H147,2)</f>
        <v>0</v>
      </c>
      <c r="BL147" s="18" t="s">
        <v>161</v>
      </c>
      <c r="BM147" s="246" t="s">
        <v>1310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150</v>
      </c>
      <c r="F148" s="252" t="s">
        <v>954</v>
      </c>
      <c r="G148" s="249"/>
      <c r="H148" s="253">
        <v>15.84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92</v>
      </c>
      <c r="AY148" s="259" t="s">
        <v>244</v>
      </c>
    </row>
    <row r="149" spans="1:65" s="2" customFormat="1" ht="24.15" customHeight="1">
      <c r="A149" s="40"/>
      <c r="B149" s="41"/>
      <c r="C149" s="234" t="s">
        <v>161</v>
      </c>
      <c r="D149" s="234" t="s">
        <v>246</v>
      </c>
      <c r="E149" s="235" t="s">
        <v>955</v>
      </c>
      <c r="F149" s="236" t="s">
        <v>956</v>
      </c>
      <c r="G149" s="237" t="s">
        <v>249</v>
      </c>
      <c r="H149" s="238">
        <v>3.12</v>
      </c>
      <c r="I149" s="239"/>
      <c r="J149" s="240">
        <f>ROUND(I149*H149,2)</f>
        <v>0</v>
      </c>
      <c r="K149" s="241"/>
      <c r="L149" s="46"/>
      <c r="M149" s="242" t="s">
        <v>1</v>
      </c>
      <c r="N149" s="243" t="s">
        <v>50</v>
      </c>
      <c r="O149" s="93"/>
      <c r="P149" s="244">
        <f>O149*H149</f>
        <v>0</v>
      </c>
      <c r="Q149" s="244">
        <v>0</v>
      </c>
      <c r="R149" s="244">
        <f>Q149*H149</f>
        <v>0</v>
      </c>
      <c r="S149" s="244">
        <v>0.29</v>
      </c>
      <c r="T149" s="245">
        <f>S149*H149</f>
        <v>0.9047999999999999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6" t="s">
        <v>161</v>
      </c>
      <c r="AT149" s="246" t="s">
        <v>246</v>
      </c>
      <c r="AU149" s="246" t="s">
        <v>95</v>
      </c>
      <c r="AY149" s="18" t="s">
        <v>244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8" t="s">
        <v>92</v>
      </c>
      <c r="BK149" s="247">
        <f>ROUND(I149*H149,2)</f>
        <v>0</v>
      </c>
      <c r="BL149" s="18" t="s">
        <v>161</v>
      </c>
      <c r="BM149" s="246" t="s">
        <v>1311</v>
      </c>
    </row>
    <row r="150" spans="1:51" s="13" customFormat="1" ht="12">
      <c r="A150" s="13"/>
      <c r="B150" s="248"/>
      <c r="C150" s="249"/>
      <c r="D150" s="250" t="s">
        <v>251</v>
      </c>
      <c r="E150" s="251" t="s">
        <v>917</v>
      </c>
      <c r="F150" s="252" t="s">
        <v>958</v>
      </c>
      <c r="G150" s="249"/>
      <c r="H150" s="253">
        <v>0.8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251</v>
      </c>
      <c r="AU150" s="259" t="s">
        <v>95</v>
      </c>
      <c r="AV150" s="13" t="s">
        <v>95</v>
      </c>
      <c r="AW150" s="13" t="s">
        <v>42</v>
      </c>
      <c r="AX150" s="13" t="s">
        <v>85</v>
      </c>
      <c r="AY150" s="259" t="s">
        <v>244</v>
      </c>
    </row>
    <row r="151" spans="1:51" s="13" customFormat="1" ht="12">
      <c r="A151" s="13"/>
      <c r="B151" s="248"/>
      <c r="C151" s="249"/>
      <c r="D151" s="250" t="s">
        <v>251</v>
      </c>
      <c r="E151" s="251" t="s">
        <v>935</v>
      </c>
      <c r="F151" s="252" t="s">
        <v>959</v>
      </c>
      <c r="G151" s="249"/>
      <c r="H151" s="253">
        <v>2.32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251</v>
      </c>
      <c r="AU151" s="259" t="s">
        <v>95</v>
      </c>
      <c r="AV151" s="13" t="s">
        <v>95</v>
      </c>
      <c r="AW151" s="13" t="s">
        <v>42</v>
      </c>
      <c r="AX151" s="13" t="s">
        <v>85</v>
      </c>
      <c r="AY151" s="259" t="s">
        <v>244</v>
      </c>
    </row>
    <row r="152" spans="1:51" s="14" customFormat="1" ht="12">
      <c r="A152" s="14"/>
      <c r="B152" s="260"/>
      <c r="C152" s="261"/>
      <c r="D152" s="250" t="s">
        <v>251</v>
      </c>
      <c r="E152" s="262" t="s">
        <v>1</v>
      </c>
      <c r="F152" s="263" t="s">
        <v>253</v>
      </c>
      <c r="G152" s="261"/>
      <c r="H152" s="264">
        <v>3.12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0" t="s">
        <v>251</v>
      </c>
      <c r="AU152" s="270" t="s">
        <v>95</v>
      </c>
      <c r="AV152" s="14" t="s">
        <v>118</v>
      </c>
      <c r="AW152" s="14" t="s">
        <v>42</v>
      </c>
      <c r="AX152" s="14" t="s">
        <v>92</v>
      </c>
      <c r="AY152" s="270" t="s">
        <v>244</v>
      </c>
    </row>
    <row r="153" spans="1:65" s="2" customFormat="1" ht="24.15" customHeight="1">
      <c r="A153" s="40"/>
      <c r="B153" s="41"/>
      <c r="C153" s="234" t="s">
        <v>278</v>
      </c>
      <c r="D153" s="234" t="s">
        <v>246</v>
      </c>
      <c r="E153" s="235" t="s">
        <v>960</v>
      </c>
      <c r="F153" s="236" t="s">
        <v>961</v>
      </c>
      <c r="G153" s="237" t="s">
        <v>249</v>
      </c>
      <c r="H153" s="238">
        <v>15.84</v>
      </c>
      <c r="I153" s="239"/>
      <c r="J153" s="240">
        <f>ROUND(I153*H153,2)</f>
        <v>0</v>
      </c>
      <c r="K153" s="241"/>
      <c r="L153" s="46"/>
      <c r="M153" s="242" t="s">
        <v>1</v>
      </c>
      <c r="N153" s="243" t="s">
        <v>50</v>
      </c>
      <c r="O153" s="93"/>
      <c r="P153" s="244">
        <f>O153*H153</f>
        <v>0</v>
      </c>
      <c r="Q153" s="244">
        <v>0</v>
      </c>
      <c r="R153" s="244">
        <f>Q153*H153</f>
        <v>0</v>
      </c>
      <c r="S153" s="244">
        <v>0.45</v>
      </c>
      <c r="T153" s="245">
        <f>S153*H153</f>
        <v>7.128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6" t="s">
        <v>161</v>
      </c>
      <c r="AT153" s="246" t="s">
        <v>246</v>
      </c>
      <c r="AU153" s="246" t="s">
        <v>95</v>
      </c>
      <c r="AY153" s="18" t="s">
        <v>244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8" t="s">
        <v>92</v>
      </c>
      <c r="BK153" s="247">
        <f>ROUND(I153*H153,2)</f>
        <v>0</v>
      </c>
      <c r="BL153" s="18" t="s">
        <v>161</v>
      </c>
      <c r="BM153" s="246" t="s">
        <v>1312</v>
      </c>
    </row>
    <row r="154" spans="1:51" s="13" customFormat="1" ht="12">
      <c r="A154" s="13"/>
      <c r="B154" s="248"/>
      <c r="C154" s="249"/>
      <c r="D154" s="250" t="s">
        <v>251</v>
      </c>
      <c r="E154" s="251" t="s">
        <v>152</v>
      </c>
      <c r="F154" s="252" t="s">
        <v>150</v>
      </c>
      <c r="G154" s="249"/>
      <c r="H154" s="253">
        <v>15.84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251</v>
      </c>
      <c r="AU154" s="259" t="s">
        <v>95</v>
      </c>
      <c r="AV154" s="13" t="s">
        <v>95</v>
      </c>
      <c r="AW154" s="13" t="s">
        <v>42</v>
      </c>
      <c r="AX154" s="13" t="s">
        <v>92</v>
      </c>
      <c r="AY154" s="259" t="s">
        <v>244</v>
      </c>
    </row>
    <row r="155" spans="1:65" s="2" customFormat="1" ht="33" customHeight="1">
      <c r="A155" s="40"/>
      <c r="B155" s="41"/>
      <c r="C155" s="234" t="s">
        <v>284</v>
      </c>
      <c r="D155" s="234" t="s">
        <v>246</v>
      </c>
      <c r="E155" s="235" t="s">
        <v>269</v>
      </c>
      <c r="F155" s="236" t="s">
        <v>270</v>
      </c>
      <c r="G155" s="237" t="s">
        <v>249</v>
      </c>
      <c r="H155" s="238">
        <v>19.8</v>
      </c>
      <c r="I155" s="239"/>
      <c r="J155" s="240">
        <f>ROUND(I155*H155,2)</f>
        <v>0</v>
      </c>
      <c r="K155" s="241"/>
      <c r="L155" s="46"/>
      <c r="M155" s="242" t="s">
        <v>1</v>
      </c>
      <c r="N155" s="243" t="s">
        <v>50</v>
      </c>
      <c r="O155" s="93"/>
      <c r="P155" s="244">
        <f>O155*H155</f>
        <v>0</v>
      </c>
      <c r="Q155" s="244">
        <v>9E-05</v>
      </c>
      <c r="R155" s="244">
        <f>Q155*H155</f>
        <v>0.0017820000000000002</v>
      </c>
      <c r="S155" s="244">
        <v>0.115</v>
      </c>
      <c r="T155" s="245">
        <f>S155*H155</f>
        <v>2.277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6" t="s">
        <v>161</v>
      </c>
      <c r="AT155" s="246" t="s">
        <v>246</v>
      </c>
      <c r="AU155" s="246" t="s">
        <v>95</v>
      </c>
      <c r="AY155" s="18" t="s">
        <v>244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8" t="s">
        <v>92</v>
      </c>
      <c r="BK155" s="247">
        <f>ROUND(I155*H155,2)</f>
        <v>0</v>
      </c>
      <c r="BL155" s="18" t="s">
        <v>161</v>
      </c>
      <c r="BM155" s="246" t="s">
        <v>1313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154</v>
      </c>
      <c r="F156" s="252" t="s">
        <v>964</v>
      </c>
      <c r="G156" s="249"/>
      <c r="H156" s="253">
        <v>19.8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92</v>
      </c>
      <c r="AY156" s="259" t="s">
        <v>244</v>
      </c>
    </row>
    <row r="157" spans="1:65" s="2" customFormat="1" ht="16.5" customHeight="1">
      <c r="A157" s="40"/>
      <c r="B157" s="41"/>
      <c r="C157" s="234" t="s">
        <v>290</v>
      </c>
      <c r="D157" s="234" t="s">
        <v>246</v>
      </c>
      <c r="E157" s="235" t="s">
        <v>965</v>
      </c>
      <c r="F157" s="236" t="s">
        <v>966</v>
      </c>
      <c r="G157" s="237" t="s">
        <v>275</v>
      </c>
      <c r="H157" s="238">
        <v>34.2</v>
      </c>
      <c r="I157" s="239"/>
      <c r="J157" s="240">
        <f>ROUND(I157*H157,2)</f>
        <v>0</v>
      </c>
      <c r="K157" s="241"/>
      <c r="L157" s="46"/>
      <c r="M157" s="242" t="s">
        <v>1</v>
      </c>
      <c r="N157" s="243" t="s">
        <v>50</v>
      </c>
      <c r="O157" s="93"/>
      <c r="P157" s="244">
        <f>O157*H157</f>
        <v>0</v>
      </c>
      <c r="Q157" s="244">
        <v>0</v>
      </c>
      <c r="R157" s="244">
        <f>Q157*H157</f>
        <v>0</v>
      </c>
      <c r="S157" s="244">
        <v>0.205</v>
      </c>
      <c r="T157" s="245">
        <f>S157*H157</f>
        <v>7.011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6" t="s">
        <v>161</v>
      </c>
      <c r="AT157" s="246" t="s">
        <v>246</v>
      </c>
      <c r="AU157" s="246" t="s">
        <v>95</v>
      </c>
      <c r="AY157" s="18" t="s">
        <v>244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8" t="s">
        <v>92</v>
      </c>
      <c r="BK157" s="247">
        <f>ROUND(I157*H157,2)</f>
        <v>0</v>
      </c>
      <c r="BL157" s="18" t="s">
        <v>161</v>
      </c>
      <c r="BM157" s="246" t="s">
        <v>1314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156</v>
      </c>
      <c r="F158" s="252" t="s">
        <v>1315</v>
      </c>
      <c r="G158" s="249"/>
      <c r="H158" s="253">
        <v>34.2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92</v>
      </c>
      <c r="AY158" s="259" t="s">
        <v>244</v>
      </c>
    </row>
    <row r="159" spans="1:65" s="2" customFormat="1" ht="21.75" customHeight="1">
      <c r="A159" s="40"/>
      <c r="B159" s="41"/>
      <c r="C159" s="234" t="s">
        <v>295</v>
      </c>
      <c r="D159" s="234" t="s">
        <v>246</v>
      </c>
      <c r="E159" s="235" t="s">
        <v>1100</v>
      </c>
      <c r="F159" s="236" t="s">
        <v>1101</v>
      </c>
      <c r="G159" s="237" t="s">
        <v>249</v>
      </c>
      <c r="H159" s="238">
        <v>6.08</v>
      </c>
      <c r="I159" s="239"/>
      <c r="J159" s="240">
        <f>ROUND(I159*H159,2)</f>
        <v>0</v>
      </c>
      <c r="K159" s="241"/>
      <c r="L159" s="46"/>
      <c r="M159" s="242" t="s">
        <v>1</v>
      </c>
      <c r="N159" s="243" t="s">
        <v>50</v>
      </c>
      <c r="O159" s="93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6" t="s">
        <v>161</v>
      </c>
      <c r="AT159" s="246" t="s">
        <v>246</v>
      </c>
      <c r="AU159" s="246" t="s">
        <v>95</v>
      </c>
      <c r="AY159" s="18" t="s">
        <v>244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8" t="s">
        <v>92</v>
      </c>
      <c r="BK159" s="247">
        <f>ROUND(I159*H159,2)</f>
        <v>0</v>
      </c>
      <c r="BL159" s="18" t="s">
        <v>161</v>
      </c>
      <c r="BM159" s="246" t="s">
        <v>1316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1064</v>
      </c>
      <c r="F160" s="252" t="s">
        <v>1103</v>
      </c>
      <c r="G160" s="249"/>
      <c r="H160" s="253">
        <v>1.28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85</v>
      </c>
      <c r="AY160" s="259" t="s">
        <v>244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1104</v>
      </c>
      <c r="F161" s="252" t="s">
        <v>1105</v>
      </c>
      <c r="G161" s="249"/>
      <c r="H161" s="253">
        <v>4.8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6" customFormat="1" ht="12">
      <c r="A162" s="16"/>
      <c r="B162" s="281"/>
      <c r="C162" s="282"/>
      <c r="D162" s="250" t="s">
        <v>251</v>
      </c>
      <c r="E162" s="283" t="s">
        <v>1065</v>
      </c>
      <c r="F162" s="284" t="s">
        <v>320</v>
      </c>
      <c r="G162" s="282"/>
      <c r="H162" s="285">
        <v>6.08</v>
      </c>
      <c r="I162" s="286"/>
      <c r="J162" s="282"/>
      <c r="K162" s="282"/>
      <c r="L162" s="287"/>
      <c r="M162" s="288"/>
      <c r="N162" s="289"/>
      <c r="O162" s="289"/>
      <c r="P162" s="289"/>
      <c r="Q162" s="289"/>
      <c r="R162" s="289"/>
      <c r="S162" s="289"/>
      <c r="T162" s="290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1" t="s">
        <v>251</v>
      </c>
      <c r="AU162" s="291" t="s">
        <v>95</v>
      </c>
      <c r="AV162" s="16" t="s">
        <v>161</v>
      </c>
      <c r="AW162" s="16" t="s">
        <v>42</v>
      </c>
      <c r="AX162" s="16" t="s">
        <v>92</v>
      </c>
      <c r="AY162" s="291" t="s">
        <v>244</v>
      </c>
    </row>
    <row r="163" spans="1:65" s="2" customFormat="1" ht="33" customHeight="1">
      <c r="A163" s="40"/>
      <c r="B163" s="41"/>
      <c r="C163" s="234" t="s">
        <v>300</v>
      </c>
      <c r="D163" s="234" t="s">
        <v>246</v>
      </c>
      <c r="E163" s="235" t="s">
        <v>969</v>
      </c>
      <c r="F163" s="236" t="s">
        <v>970</v>
      </c>
      <c r="G163" s="237" t="s">
        <v>303</v>
      </c>
      <c r="H163" s="238">
        <v>14.054</v>
      </c>
      <c r="I163" s="239"/>
      <c r="J163" s="240">
        <f>ROUND(I163*H163,2)</f>
        <v>0</v>
      </c>
      <c r="K163" s="241"/>
      <c r="L163" s="46"/>
      <c r="M163" s="242" t="s">
        <v>1</v>
      </c>
      <c r="N163" s="243" t="s">
        <v>50</v>
      </c>
      <c r="O163" s="93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6" t="s">
        <v>161</v>
      </c>
      <c r="AT163" s="246" t="s">
        <v>246</v>
      </c>
      <c r="AU163" s="246" t="s">
        <v>95</v>
      </c>
      <c r="AY163" s="18" t="s">
        <v>244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8" t="s">
        <v>92</v>
      </c>
      <c r="BK163" s="247">
        <f>ROUND(I163*H163,2)</f>
        <v>0</v>
      </c>
      <c r="BL163" s="18" t="s">
        <v>161</v>
      </c>
      <c r="BM163" s="246" t="s">
        <v>1317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972</v>
      </c>
      <c r="F164" s="252" t="s">
        <v>973</v>
      </c>
      <c r="G164" s="249"/>
      <c r="H164" s="253">
        <v>20.909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3" customFormat="1" ht="12">
      <c r="A165" s="13"/>
      <c r="B165" s="248"/>
      <c r="C165" s="249"/>
      <c r="D165" s="250" t="s">
        <v>251</v>
      </c>
      <c r="E165" s="251" t="s">
        <v>974</v>
      </c>
      <c r="F165" s="252" t="s">
        <v>975</v>
      </c>
      <c r="G165" s="249"/>
      <c r="H165" s="253">
        <v>1.304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251</v>
      </c>
      <c r="AU165" s="259" t="s">
        <v>95</v>
      </c>
      <c r="AV165" s="13" t="s">
        <v>95</v>
      </c>
      <c r="AW165" s="13" t="s">
        <v>42</v>
      </c>
      <c r="AX165" s="13" t="s">
        <v>85</v>
      </c>
      <c r="AY165" s="259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976</v>
      </c>
      <c r="F166" s="252" t="s">
        <v>977</v>
      </c>
      <c r="G166" s="249"/>
      <c r="H166" s="253">
        <v>3.782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4" customFormat="1" ht="12">
      <c r="A167" s="14"/>
      <c r="B167" s="260"/>
      <c r="C167" s="261"/>
      <c r="D167" s="250" t="s">
        <v>251</v>
      </c>
      <c r="E167" s="262" t="s">
        <v>162</v>
      </c>
      <c r="F167" s="263" t="s">
        <v>253</v>
      </c>
      <c r="G167" s="261"/>
      <c r="H167" s="264">
        <v>25.994999999999997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251</v>
      </c>
      <c r="AU167" s="270" t="s">
        <v>95</v>
      </c>
      <c r="AV167" s="14" t="s">
        <v>118</v>
      </c>
      <c r="AW167" s="14" t="s">
        <v>42</v>
      </c>
      <c r="AX167" s="14" t="s">
        <v>85</v>
      </c>
      <c r="AY167" s="270" t="s">
        <v>244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1318</v>
      </c>
      <c r="F168" s="252" t="s">
        <v>1319</v>
      </c>
      <c r="G168" s="249"/>
      <c r="H168" s="253">
        <v>2.112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85</v>
      </c>
      <c r="AY168" s="259" t="s">
        <v>244</v>
      </c>
    </row>
    <row r="169" spans="1:51" s="14" customFormat="1" ht="12">
      <c r="A169" s="14"/>
      <c r="B169" s="260"/>
      <c r="C169" s="261"/>
      <c r="D169" s="250" t="s">
        <v>251</v>
      </c>
      <c r="E169" s="262" t="s">
        <v>164</v>
      </c>
      <c r="F169" s="263" t="s">
        <v>253</v>
      </c>
      <c r="G169" s="261"/>
      <c r="H169" s="264">
        <v>2.112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251</v>
      </c>
      <c r="AU169" s="270" t="s">
        <v>95</v>
      </c>
      <c r="AV169" s="14" t="s">
        <v>118</v>
      </c>
      <c r="AW169" s="14" t="s">
        <v>42</v>
      </c>
      <c r="AX169" s="14" t="s">
        <v>85</v>
      </c>
      <c r="AY169" s="270" t="s">
        <v>244</v>
      </c>
    </row>
    <row r="170" spans="1:51" s="13" customFormat="1" ht="12">
      <c r="A170" s="13"/>
      <c r="B170" s="248"/>
      <c r="C170" s="249"/>
      <c r="D170" s="250" t="s">
        <v>251</v>
      </c>
      <c r="E170" s="251" t="s">
        <v>165</v>
      </c>
      <c r="F170" s="252" t="s">
        <v>307</v>
      </c>
      <c r="G170" s="249"/>
      <c r="H170" s="253">
        <v>28.107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251</v>
      </c>
      <c r="AU170" s="259" t="s">
        <v>95</v>
      </c>
      <c r="AV170" s="13" t="s">
        <v>95</v>
      </c>
      <c r="AW170" s="13" t="s">
        <v>42</v>
      </c>
      <c r="AX170" s="13" t="s">
        <v>85</v>
      </c>
      <c r="AY170" s="259" t="s">
        <v>244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166</v>
      </c>
      <c r="F171" s="252" t="s">
        <v>308</v>
      </c>
      <c r="G171" s="249"/>
      <c r="H171" s="253">
        <v>14.054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92</v>
      </c>
      <c r="AY171" s="259" t="s">
        <v>244</v>
      </c>
    </row>
    <row r="172" spans="1:65" s="2" customFormat="1" ht="33" customHeight="1">
      <c r="A172" s="40"/>
      <c r="B172" s="41"/>
      <c r="C172" s="234" t="s">
        <v>309</v>
      </c>
      <c r="D172" s="234" t="s">
        <v>246</v>
      </c>
      <c r="E172" s="235" t="s">
        <v>979</v>
      </c>
      <c r="F172" s="236" t="s">
        <v>980</v>
      </c>
      <c r="G172" s="237" t="s">
        <v>303</v>
      </c>
      <c r="H172" s="238">
        <v>14.054</v>
      </c>
      <c r="I172" s="239"/>
      <c r="J172" s="240">
        <f>ROUND(I172*H172,2)</f>
        <v>0</v>
      </c>
      <c r="K172" s="241"/>
      <c r="L172" s="46"/>
      <c r="M172" s="242" t="s">
        <v>1</v>
      </c>
      <c r="N172" s="243" t="s">
        <v>50</v>
      </c>
      <c r="O172" s="93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6" t="s">
        <v>161</v>
      </c>
      <c r="AT172" s="246" t="s">
        <v>246</v>
      </c>
      <c r="AU172" s="246" t="s">
        <v>95</v>
      </c>
      <c r="AY172" s="18" t="s">
        <v>244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8" t="s">
        <v>92</v>
      </c>
      <c r="BK172" s="247">
        <f>ROUND(I172*H172,2)</f>
        <v>0</v>
      </c>
      <c r="BL172" s="18" t="s">
        <v>161</v>
      </c>
      <c r="BM172" s="246" t="s">
        <v>1320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168</v>
      </c>
      <c r="F173" s="252" t="s">
        <v>308</v>
      </c>
      <c r="G173" s="249"/>
      <c r="H173" s="253">
        <v>14.054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92</v>
      </c>
      <c r="AY173" s="259" t="s">
        <v>244</v>
      </c>
    </row>
    <row r="174" spans="1:65" s="2" customFormat="1" ht="21.75" customHeight="1">
      <c r="A174" s="40"/>
      <c r="B174" s="41"/>
      <c r="C174" s="234" t="s">
        <v>313</v>
      </c>
      <c r="D174" s="234" t="s">
        <v>246</v>
      </c>
      <c r="E174" s="235" t="s">
        <v>330</v>
      </c>
      <c r="F174" s="236" t="s">
        <v>331</v>
      </c>
      <c r="G174" s="237" t="s">
        <v>249</v>
      </c>
      <c r="H174" s="238">
        <v>96.14</v>
      </c>
      <c r="I174" s="239"/>
      <c r="J174" s="240">
        <f>ROUND(I174*H174,2)</f>
        <v>0</v>
      </c>
      <c r="K174" s="241"/>
      <c r="L174" s="46"/>
      <c r="M174" s="242" t="s">
        <v>1</v>
      </c>
      <c r="N174" s="243" t="s">
        <v>50</v>
      </c>
      <c r="O174" s="93"/>
      <c r="P174" s="244">
        <f>O174*H174</f>
        <v>0</v>
      </c>
      <c r="Q174" s="244">
        <v>0.00058</v>
      </c>
      <c r="R174" s="244">
        <f>Q174*H174</f>
        <v>0.055761200000000004</v>
      </c>
      <c r="S174" s="244">
        <v>0</v>
      </c>
      <c r="T174" s="24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6" t="s">
        <v>161</v>
      </c>
      <c r="AT174" s="246" t="s">
        <v>246</v>
      </c>
      <c r="AU174" s="246" t="s">
        <v>95</v>
      </c>
      <c r="AY174" s="18" t="s">
        <v>244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8" t="s">
        <v>92</v>
      </c>
      <c r="BK174" s="247">
        <f>ROUND(I174*H174,2)</f>
        <v>0</v>
      </c>
      <c r="BL174" s="18" t="s">
        <v>161</v>
      </c>
      <c r="BM174" s="246" t="s">
        <v>1321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169</v>
      </c>
      <c r="F175" s="252" t="s">
        <v>983</v>
      </c>
      <c r="G175" s="249"/>
      <c r="H175" s="253">
        <v>96.14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92</v>
      </c>
      <c r="AY175" s="259" t="s">
        <v>244</v>
      </c>
    </row>
    <row r="176" spans="1:65" s="2" customFormat="1" ht="21.75" customHeight="1">
      <c r="A176" s="40"/>
      <c r="B176" s="41"/>
      <c r="C176" s="234" t="s">
        <v>321</v>
      </c>
      <c r="D176" s="234" t="s">
        <v>246</v>
      </c>
      <c r="E176" s="235" t="s">
        <v>335</v>
      </c>
      <c r="F176" s="236" t="s">
        <v>336</v>
      </c>
      <c r="G176" s="237" t="s">
        <v>249</v>
      </c>
      <c r="H176" s="238">
        <v>96.14</v>
      </c>
      <c r="I176" s="239"/>
      <c r="J176" s="240">
        <f>ROUND(I176*H176,2)</f>
        <v>0</v>
      </c>
      <c r="K176" s="241"/>
      <c r="L176" s="46"/>
      <c r="M176" s="242" t="s">
        <v>1</v>
      </c>
      <c r="N176" s="243" t="s">
        <v>50</v>
      </c>
      <c r="O176" s="93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6" t="s">
        <v>161</v>
      </c>
      <c r="AT176" s="246" t="s">
        <v>246</v>
      </c>
      <c r="AU176" s="246" t="s">
        <v>95</v>
      </c>
      <c r="AY176" s="18" t="s">
        <v>244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8" t="s">
        <v>92</v>
      </c>
      <c r="BK176" s="247">
        <f>ROUND(I176*H176,2)</f>
        <v>0</v>
      </c>
      <c r="BL176" s="18" t="s">
        <v>161</v>
      </c>
      <c r="BM176" s="246" t="s">
        <v>1322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1</v>
      </c>
      <c r="F177" s="252" t="s">
        <v>169</v>
      </c>
      <c r="G177" s="249"/>
      <c r="H177" s="253">
        <v>96.14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92</v>
      </c>
      <c r="AY177" s="259" t="s">
        <v>244</v>
      </c>
    </row>
    <row r="178" spans="1:65" s="2" customFormat="1" ht="37.8" customHeight="1">
      <c r="A178" s="40"/>
      <c r="B178" s="41"/>
      <c r="C178" s="234" t="s">
        <v>329</v>
      </c>
      <c r="D178" s="234" t="s">
        <v>246</v>
      </c>
      <c r="E178" s="235" t="s">
        <v>338</v>
      </c>
      <c r="F178" s="236" t="s">
        <v>339</v>
      </c>
      <c r="G178" s="237" t="s">
        <v>303</v>
      </c>
      <c r="H178" s="238">
        <v>13.286</v>
      </c>
      <c r="I178" s="239"/>
      <c r="J178" s="240">
        <f>ROUND(I178*H178,2)</f>
        <v>0</v>
      </c>
      <c r="K178" s="241"/>
      <c r="L178" s="46"/>
      <c r="M178" s="242" t="s">
        <v>1</v>
      </c>
      <c r="N178" s="243" t="s">
        <v>50</v>
      </c>
      <c r="O178" s="93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6" t="s">
        <v>161</v>
      </c>
      <c r="AT178" s="246" t="s">
        <v>246</v>
      </c>
      <c r="AU178" s="246" t="s">
        <v>95</v>
      </c>
      <c r="AY178" s="18" t="s">
        <v>244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8" t="s">
        <v>92</v>
      </c>
      <c r="BK178" s="247">
        <f>ROUND(I178*H178,2)</f>
        <v>0</v>
      </c>
      <c r="BL178" s="18" t="s">
        <v>161</v>
      </c>
      <c r="BM178" s="246" t="s">
        <v>1323</v>
      </c>
    </row>
    <row r="179" spans="1:51" s="15" customFormat="1" ht="12">
      <c r="A179" s="15"/>
      <c r="B179" s="271"/>
      <c r="C179" s="272"/>
      <c r="D179" s="250" t="s">
        <v>251</v>
      </c>
      <c r="E179" s="273" t="s">
        <v>1</v>
      </c>
      <c r="F179" s="274" t="s">
        <v>341</v>
      </c>
      <c r="G179" s="272"/>
      <c r="H179" s="273" t="s">
        <v>1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0" t="s">
        <v>251</v>
      </c>
      <c r="AU179" s="280" t="s">
        <v>95</v>
      </c>
      <c r="AV179" s="15" t="s">
        <v>92</v>
      </c>
      <c r="AW179" s="15" t="s">
        <v>42</v>
      </c>
      <c r="AX179" s="15" t="s">
        <v>85</v>
      </c>
      <c r="AY179" s="280" t="s">
        <v>244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171</v>
      </c>
      <c r="F180" s="252" t="s">
        <v>1324</v>
      </c>
      <c r="G180" s="249"/>
      <c r="H180" s="253">
        <v>8.532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85</v>
      </c>
      <c r="AY180" s="259" t="s">
        <v>244</v>
      </c>
    </row>
    <row r="181" spans="1:51" s="13" customFormat="1" ht="12">
      <c r="A181" s="13"/>
      <c r="B181" s="248"/>
      <c r="C181" s="249"/>
      <c r="D181" s="250" t="s">
        <v>251</v>
      </c>
      <c r="E181" s="251" t="s">
        <v>173</v>
      </c>
      <c r="F181" s="252" t="s">
        <v>1325</v>
      </c>
      <c r="G181" s="249"/>
      <c r="H181" s="253">
        <v>0.576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251</v>
      </c>
      <c r="AU181" s="259" t="s">
        <v>95</v>
      </c>
      <c r="AV181" s="13" t="s">
        <v>95</v>
      </c>
      <c r="AW181" s="13" t="s">
        <v>42</v>
      </c>
      <c r="AX181" s="13" t="s">
        <v>85</v>
      </c>
      <c r="AY181" s="259" t="s">
        <v>244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174</v>
      </c>
      <c r="F182" s="252" t="s">
        <v>345</v>
      </c>
      <c r="G182" s="249"/>
      <c r="H182" s="253">
        <v>13.286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92</v>
      </c>
      <c r="AY182" s="259" t="s">
        <v>244</v>
      </c>
    </row>
    <row r="183" spans="1:65" s="2" customFormat="1" ht="37.8" customHeight="1">
      <c r="A183" s="40"/>
      <c r="B183" s="41"/>
      <c r="C183" s="234" t="s">
        <v>334</v>
      </c>
      <c r="D183" s="234" t="s">
        <v>246</v>
      </c>
      <c r="E183" s="235" t="s">
        <v>346</v>
      </c>
      <c r="F183" s="236" t="s">
        <v>347</v>
      </c>
      <c r="G183" s="237" t="s">
        <v>303</v>
      </c>
      <c r="H183" s="238">
        <v>292.292</v>
      </c>
      <c r="I183" s="239"/>
      <c r="J183" s="240">
        <f>ROUND(I183*H183,2)</f>
        <v>0</v>
      </c>
      <c r="K183" s="241"/>
      <c r="L183" s="46"/>
      <c r="M183" s="242" t="s">
        <v>1</v>
      </c>
      <c r="N183" s="243" t="s">
        <v>50</v>
      </c>
      <c r="O183" s="93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6" t="s">
        <v>161</v>
      </c>
      <c r="AT183" s="246" t="s">
        <v>246</v>
      </c>
      <c r="AU183" s="246" t="s">
        <v>95</v>
      </c>
      <c r="AY183" s="18" t="s">
        <v>244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8" t="s">
        <v>92</v>
      </c>
      <c r="BK183" s="247">
        <f>ROUND(I183*H183,2)</f>
        <v>0</v>
      </c>
      <c r="BL183" s="18" t="s">
        <v>161</v>
      </c>
      <c r="BM183" s="246" t="s">
        <v>1326</v>
      </c>
    </row>
    <row r="184" spans="1:51" s="15" customFormat="1" ht="12">
      <c r="A184" s="15"/>
      <c r="B184" s="271"/>
      <c r="C184" s="272"/>
      <c r="D184" s="250" t="s">
        <v>251</v>
      </c>
      <c r="E184" s="273" t="s">
        <v>1</v>
      </c>
      <c r="F184" s="274" t="s">
        <v>341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251</v>
      </c>
      <c r="AU184" s="280" t="s">
        <v>95</v>
      </c>
      <c r="AV184" s="15" t="s">
        <v>92</v>
      </c>
      <c r="AW184" s="15" t="s">
        <v>42</v>
      </c>
      <c r="AX184" s="15" t="s">
        <v>85</v>
      </c>
      <c r="AY184" s="280" t="s">
        <v>244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</v>
      </c>
      <c r="F185" s="252" t="s">
        <v>350</v>
      </c>
      <c r="G185" s="249"/>
      <c r="H185" s="253">
        <v>292.292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92</v>
      </c>
      <c r="AY185" s="259" t="s">
        <v>244</v>
      </c>
    </row>
    <row r="186" spans="1:65" s="2" customFormat="1" ht="37.8" customHeight="1">
      <c r="A186" s="40"/>
      <c r="B186" s="41"/>
      <c r="C186" s="234" t="s">
        <v>8</v>
      </c>
      <c r="D186" s="234" t="s">
        <v>246</v>
      </c>
      <c r="E186" s="235" t="s">
        <v>352</v>
      </c>
      <c r="F186" s="236" t="s">
        <v>353</v>
      </c>
      <c r="G186" s="237" t="s">
        <v>303</v>
      </c>
      <c r="H186" s="238">
        <v>13.286</v>
      </c>
      <c r="I186" s="239"/>
      <c r="J186" s="240">
        <f>ROUND(I186*H186,2)</f>
        <v>0</v>
      </c>
      <c r="K186" s="241"/>
      <c r="L186" s="46"/>
      <c r="M186" s="242" t="s">
        <v>1</v>
      </c>
      <c r="N186" s="243" t="s">
        <v>50</v>
      </c>
      <c r="O186" s="93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6" t="s">
        <v>161</v>
      </c>
      <c r="AT186" s="246" t="s">
        <v>246</v>
      </c>
      <c r="AU186" s="246" t="s">
        <v>95</v>
      </c>
      <c r="AY186" s="18" t="s">
        <v>244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8" t="s">
        <v>92</v>
      </c>
      <c r="BK186" s="247">
        <f>ROUND(I186*H186,2)</f>
        <v>0</v>
      </c>
      <c r="BL186" s="18" t="s">
        <v>161</v>
      </c>
      <c r="BM186" s="246" t="s">
        <v>1327</v>
      </c>
    </row>
    <row r="187" spans="1:51" s="15" customFormat="1" ht="12">
      <c r="A187" s="15"/>
      <c r="B187" s="271"/>
      <c r="C187" s="272"/>
      <c r="D187" s="250" t="s">
        <v>251</v>
      </c>
      <c r="E187" s="273" t="s">
        <v>1</v>
      </c>
      <c r="F187" s="274" t="s">
        <v>341</v>
      </c>
      <c r="G187" s="272"/>
      <c r="H187" s="273" t="s">
        <v>1</v>
      </c>
      <c r="I187" s="275"/>
      <c r="J187" s="272"/>
      <c r="K187" s="272"/>
      <c r="L187" s="276"/>
      <c r="M187" s="277"/>
      <c r="N187" s="278"/>
      <c r="O187" s="278"/>
      <c r="P187" s="278"/>
      <c r="Q187" s="278"/>
      <c r="R187" s="278"/>
      <c r="S187" s="278"/>
      <c r="T187" s="27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0" t="s">
        <v>251</v>
      </c>
      <c r="AU187" s="280" t="s">
        <v>95</v>
      </c>
      <c r="AV187" s="15" t="s">
        <v>92</v>
      </c>
      <c r="AW187" s="15" t="s">
        <v>42</v>
      </c>
      <c r="AX187" s="15" t="s">
        <v>85</v>
      </c>
      <c r="AY187" s="280" t="s">
        <v>244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175</v>
      </c>
      <c r="F188" s="252" t="s">
        <v>355</v>
      </c>
      <c r="G188" s="249"/>
      <c r="H188" s="253">
        <v>13.286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92</v>
      </c>
      <c r="AY188" s="259" t="s">
        <v>244</v>
      </c>
    </row>
    <row r="189" spans="1:65" s="2" customFormat="1" ht="37.8" customHeight="1">
      <c r="A189" s="40"/>
      <c r="B189" s="41"/>
      <c r="C189" s="234" t="s">
        <v>159</v>
      </c>
      <c r="D189" s="234" t="s">
        <v>246</v>
      </c>
      <c r="E189" s="235" t="s">
        <v>357</v>
      </c>
      <c r="F189" s="236" t="s">
        <v>358</v>
      </c>
      <c r="G189" s="237" t="s">
        <v>303</v>
      </c>
      <c r="H189" s="238">
        <v>292.292</v>
      </c>
      <c r="I189" s="239"/>
      <c r="J189" s="240">
        <f>ROUND(I189*H189,2)</f>
        <v>0</v>
      </c>
      <c r="K189" s="241"/>
      <c r="L189" s="46"/>
      <c r="M189" s="242" t="s">
        <v>1</v>
      </c>
      <c r="N189" s="243" t="s">
        <v>50</v>
      </c>
      <c r="O189" s="93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6" t="s">
        <v>161</v>
      </c>
      <c r="AT189" s="246" t="s">
        <v>246</v>
      </c>
      <c r="AU189" s="246" t="s">
        <v>95</v>
      </c>
      <c r="AY189" s="18" t="s">
        <v>244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8" t="s">
        <v>92</v>
      </c>
      <c r="BK189" s="247">
        <f>ROUND(I189*H189,2)</f>
        <v>0</v>
      </c>
      <c r="BL189" s="18" t="s">
        <v>161</v>
      </c>
      <c r="BM189" s="246" t="s">
        <v>1328</v>
      </c>
    </row>
    <row r="190" spans="1:51" s="15" customFormat="1" ht="12">
      <c r="A190" s="15"/>
      <c r="B190" s="271"/>
      <c r="C190" s="272"/>
      <c r="D190" s="250" t="s">
        <v>251</v>
      </c>
      <c r="E190" s="273" t="s">
        <v>1</v>
      </c>
      <c r="F190" s="274" t="s">
        <v>341</v>
      </c>
      <c r="G190" s="272"/>
      <c r="H190" s="273" t="s">
        <v>1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0" t="s">
        <v>251</v>
      </c>
      <c r="AU190" s="280" t="s">
        <v>95</v>
      </c>
      <c r="AV190" s="15" t="s">
        <v>92</v>
      </c>
      <c r="AW190" s="15" t="s">
        <v>42</v>
      </c>
      <c r="AX190" s="15" t="s">
        <v>85</v>
      </c>
      <c r="AY190" s="280" t="s">
        <v>244</v>
      </c>
    </row>
    <row r="191" spans="1:51" s="13" customFormat="1" ht="12">
      <c r="A191" s="13"/>
      <c r="B191" s="248"/>
      <c r="C191" s="249"/>
      <c r="D191" s="250" t="s">
        <v>251</v>
      </c>
      <c r="E191" s="251" t="s">
        <v>1</v>
      </c>
      <c r="F191" s="252" t="s">
        <v>360</v>
      </c>
      <c r="G191" s="249"/>
      <c r="H191" s="253">
        <v>292.292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251</v>
      </c>
      <c r="AU191" s="259" t="s">
        <v>95</v>
      </c>
      <c r="AV191" s="13" t="s">
        <v>95</v>
      </c>
      <c r="AW191" s="13" t="s">
        <v>42</v>
      </c>
      <c r="AX191" s="13" t="s">
        <v>92</v>
      </c>
      <c r="AY191" s="259" t="s">
        <v>244</v>
      </c>
    </row>
    <row r="192" spans="1:65" s="2" customFormat="1" ht="24.15" customHeight="1">
      <c r="A192" s="40"/>
      <c r="B192" s="41"/>
      <c r="C192" s="234" t="s">
        <v>351</v>
      </c>
      <c r="D192" s="234" t="s">
        <v>246</v>
      </c>
      <c r="E192" s="235" t="s">
        <v>361</v>
      </c>
      <c r="F192" s="236" t="s">
        <v>362</v>
      </c>
      <c r="G192" s="237" t="s">
        <v>363</v>
      </c>
      <c r="H192" s="238">
        <v>53.144</v>
      </c>
      <c r="I192" s="239"/>
      <c r="J192" s="240">
        <f>ROUND(I192*H192,2)</f>
        <v>0</v>
      </c>
      <c r="K192" s="241"/>
      <c r="L192" s="46"/>
      <c r="M192" s="242" t="s">
        <v>1</v>
      </c>
      <c r="N192" s="243" t="s">
        <v>50</v>
      </c>
      <c r="O192" s="93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6" t="s">
        <v>161</v>
      </c>
      <c r="AT192" s="246" t="s">
        <v>246</v>
      </c>
      <c r="AU192" s="246" t="s">
        <v>95</v>
      </c>
      <c r="AY192" s="18" t="s">
        <v>244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8" t="s">
        <v>92</v>
      </c>
      <c r="BK192" s="247">
        <f>ROUND(I192*H192,2)</f>
        <v>0</v>
      </c>
      <c r="BL192" s="18" t="s">
        <v>161</v>
      </c>
      <c r="BM192" s="246" t="s">
        <v>1329</v>
      </c>
    </row>
    <row r="193" spans="1:51" s="13" customFormat="1" ht="12">
      <c r="A193" s="13"/>
      <c r="B193" s="248"/>
      <c r="C193" s="249"/>
      <c r="D193" s="250" t="s">
        <v>251</v>
      </c>
      <c r="E193" s="251" t="s">
        <v>176</v>
      </c>
      <c r="F193" s="252" t="s">
        <v>365</v>
      </c>
      <c r="G193" s="249"/>
      <c r="H193" s="253">
        <v>26.572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251</v>
      </c>
      <c r="AU193" s="259" t="s">
        <v>95</v>
      </c>
      <c r="AV193" s="13" t="s">
        <v>95</v>
      </c>
      <c r="AW193" s="13" t="s">
        <v>42</v>
      </c>
      <c r="AX193" s="13" t="s">
        <v>85</v>
      </c>
      <c r="AY193" s="259" t="s">
        <v>244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</v>
      </c>
      <c r="F194" s="252" t="s">
        <v>366</v>
      </c>
      <c r="G194" s="249"/>
      <c r="H194" s="253">
        <v>53.144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92</v>
      </c>
      <c r="AY194" s="259" t="s">
        <v>244</v>
      </c>
    </row>
    <row r="195" spans="1:65" s="2" customFormat="1" ht="24.15" customHeight="1">
      <c r="A195" s="40"/>
      <c r="B195" s="41"/>
      <c r="C195" s="234" t="s">
        <v>356</v>
      </c>
      <c r="D195" s="234" t="s">
        <v>246</v>
      </c>
      <c r="E195" s="235" t="s">
        <v>368</v>
      </c>
      <c r="F195" s="236" t="s">
        <v>369</v>
      </c>
      <c r="G195" s="237" t="s">
        <v>303</v>
      </c>
      <c r="H195" s="238">
        <v>18.999</v>
      </c>
      <c r="I195" s="239"/>
      <c r="J195" s="240">
        <f>ROUND(I195*H195,2)</f>
        <v>0</v>
      </c>
      <c r="K195" s="241"/>
      <c r="L195" s="46"/>
      <c r="M195" s="242" t="s">
        <v>1</v>
      </c>
      <c r="N195" s="243" t="s">
        <v>50</v>
      </c>
      <c r="O195" s="93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6" t="s">
        <v>161</v>
      </c>
      <c r="AT195" s="246" t="s">
        <v>246</v>
      </c>
      <c r="AU195" s="246" t="s">
        <v>95</v>
      </c>
      <c r="AY195" s="18" t="s">
        <v>244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8" t="s">
        <v>92</v>
      </c>
      <c r="BK195" s="247">
        <f>ROUND(I195*H195,2)</f>
        <v>0</v>
      </c>
      <c r="BL195" s="18" t="s">
        <v>161</v>
      </c>
      <c r="BM195" s="246" t="s">
        <v>1330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177</v>
      </c>
      <c r="F196" s="252" t="s">
        <v>992</v>
      </c>
      <c r="G196" s="249"/>
      <c r="H196" s="253">
        <v>17.463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85</v>
      </c>
      <c r="AY196" s="259" t="s">
        <v>244</v>
      </c>
    </row>
    <row r="197" spans="1:51" s="13" customFormat="1" ht="12">
      <c r="A197" s="13"/>
      <c r="B197" s="248"/>
      <c r="C197" s="249"/>
      <c r="D197" s="250" t="s">
        <v>251</v>
      </c>
      <c r="E197" s="251" t="s">
        <v>372</v>
      </c>
      <c r="F197" s="252" t="s">
        <v>373</v>
      </c>
      <c r="G197" s="249"/>
      <c r="H197" s="253">
        <v>1.536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251</v>
      </c>
      <c r="AU197" s="259" t="s">
        <v>95</v>
      </c>
      <c r="AV197" s="13" t="s">
        <v>95</v>
      </c>
      <c r="AW197" s="13" t="s">
        <v>42</v>
      </c>
      <c r="AX197" s="13" t="s">
        <v>85</v>
      </c>
      <c r="AY197" s="259" t="s">
        <v>244</v>
      </c>
    </row>
    <row r="198" spans="1:51" s="16" customFormat="1" ht="12">
      <c r="A198" s="16"/>
      <c r="B198" s="281"/>
      <c r="C198" s="282"/>
      <c r="D198" s="250" t="s">
        <v>251</v>
      </c>
      <c r="E198" s="283" t="s">
        <v>374</v>
      </c>
      <c r="F198" s="284" t="s">
        <v>320</v>
      </c>
      <c r="G198" s="282"/>
      <c r="H198" s="285">
        <v>18.999</v>
      </c>
      <c r="I198" s="286"/>
      <c r="J198" s="282"/>
      <c r="K198" s="282"/>
      <c r="L198" s="287"/>
      <c r="M198" s="288"/>
      <c r="N198" s="289"/>
      <c r="O198" s="289"/>
      <c r="P198" s="289"/>
      <c r="Q198" s="289"/>
      <c r="R198" s="289"/>
      <c r="S198" s="289"/>
      <c r="T198" s="290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91" t="s">
        <v>251</v>
      </c>
      <c r="AU198" s="291" t="s">
        <v>95</v>
      </c>
      <c r="AV198" s="16" t="s">
        <v>161</v>
      </c>
      <c r="AW198" s="16" t="s">
        <v>42</v>
      </c>
      <c r="AX198" s="16" t="s">
        <v>92</v>
      </c>
      <c r="AY198" s="291" t="s">
        <v>244</v>
      </c>
    </row>
    <row r="199" spans="1:65" s="2" customFormat="1" ht="16.5" customHeight="1">
      <c r="A199" s="40"/>
      <c r="B199" s="41"/>
      <c r="C199" s="292" t="s">
        <v>140</v>
      </c>
      <c r="D199" s="292" t="s">
        <v>375</v>
      </c>
      <c r="E199" s="293" t="s">
        <v>376</v>
      </c>
      <c r="F199" s="294" t="s">
        <v>377</v>
      </c>
      <c r="G199" s="295" t="s">
        <v>363</v>
      </c>
      <c r="H199" s="296">
        <v>34.926</v>
      </c>
      <c r="I199" s="297"/>
      <c r="J199" s="298">
        <f>ROUND(I199*H199,2)</f>
        <v>0</v>
      </c>
      <c r="K199" s="299"/>
      <c r="L199" s="300"/>
      <c r="M199" s="301" t="s">
        <v>1</v>
      </c>
      <c r="N199" s="302" t="s">
        <v>50</v>
      </c>
      <c r="O199" s="93"/>
      <c r="P199" s="244">
        <f>O199*H199</f>
        <v>0</v>
      </c>
      <c r="Q199" s="244">
        <v>1</v>
      </c>
      <c r="R199" s="244">
        <f>Q199*H199</f>
        <v>34.926</v>
      </c>
      <c r="S199" s="244">
        <v>0</v>
      </c>
      <c r="T199" s="24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6" t="s">
        <v>295</v>
      </c>
      <c r="AT199" s="246" t="s">
        <v>375</v>
      </c>
      <c r="AU199" s="246" t="s">
        <v>95</v>
      </c>
      <c r="AY199" s="18" t="s">
        <v>244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8" t="s">
        <v>92</v>
      </c>
      <c r="BK199" s="247">
        <f>ROUND(I199*H199,2)</f>
        <v>0</v>
      </c>
      <c r="BL199" s="18" t="s">
        <v>161</v>
      </c>
      <c r="BM199" s="246" t="s">
        <v>1331</v>
      </c>
    </row>
    <row r="200" spans="1:51" s="15" customFormat="1" ht="12">
      <c r="A200" s="15"/>
      <c r="B200" s="271"/>
      <c r="C200" s="272"/>
      <c r="D200" s="250" t="s">
        <v>251</v>
      </c>
      <c r="E200" s="273" t="s">
        <v>1</v>
      </c>
      <c r="F200" s="274" t="s">
        <v>379</v>
      </c>
      <c r="G200" s="272"/>
      <c r="H200" s="273" t="s">
        <v>1</v>
      </c>
      <c r="I200" s="275"/>
      <c r="J200" s="272"/>
      <c r="K200" s="272"/>
      <c r="L200" s="276"/>
      <c r="M200" s="277"/>
      <c r="N200" s="278"/>
      <c r="O200" s="278"/>
      <c r="P200" s="278"/>
      <c r="Q200" s="278"/>
      <c r="R200" s="278"/>
      <c r="S200" s="278"/>
      <c r="T200" s="27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0" t="s">
        <v>251</v>
      </c>
      <c r="AU200" s="280" t="s">
        <v>95</v>
      </c>
      <c r="AV200" s="15" t="s">
        <v>92</v>
      </c>
      <c r="AW200" s="15" t="s">
        <v>42</v>
      </c>
      <c r="AX200" s="15" t="s">
        <v>85</v>
      </c>
      <c r="AY200" s="280" t="s">
        <v>244</v>
      </c>
    </row>
    <row r="201" spans="1:51" s="13" customFormat="1" ht="12">
      <c r="A201" s="13"/>
      <c r="B201" s="248"/>
      <c r="C201" s="249"/>
      <c r="D201" s="250" t="s">
        <v>251</v>
      </c>
      <c r="E201" s="251" t="s">
        <v>1</v>
      </c>
      <c r="F201" s="252" t="s">
        <v>380</v>
      </c>
      <c r="G201" s="249"/>
      <c r="H201" s="253">
        <v>34.926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251</v>
      </c>
      <c r="AU201" s="259" t="s">
        <v>95</v>
      </c>
      <c r="AV201" s="13" t="s">
        <v>95</v>
      </c>
      <c r="AW201" s="13" t="s">
        <v>42</v>
      </c>
      <c r="AX201" s="13" t="s">
        <v>92</v>
      </c>
      <c r="AY201" s="259" t="s">
        <v>244</v>
      </c>
    </row>
    <row r="202" spans="1:65" s="2" customFormat="1" ht="24.15" customHeight="1">
      <c r="A202" s="40"/>
      <c r="B202" s="41"/>
      <c r="C202" s="234" t="s">
        <v>367</v>
      </c>
      <c r="D202" s="234" t="s">
        <v>246</v>
      </c>
      <c r="E202" s="235" t="s">
        <v>381</v>
      </c>
      <c r="F202" s="236" t="s">
        <v>382</v>
      </c>
      <c r="G202" s="237" t="s">
        <v>303</v>
      </c>
      <c r="H202" s="238">
        <v>6.021</v>
      </c>
      <c r="I202" s="239"/>
      <c r="J202" s="240">
        <f>ROUND(I202*H202,2)</f>
        <v>0</v>
      </c>
      <c r="K202" s="241"/>
      <c r="L202" s="46"/>
      <c r="M202" s="242" t="s">
        <v>1</v>
      </c>
      <c r="N202" s="243" t="s">
        <v>50</v>
      </c>
      <c r="O202" s="93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6" t="s">
        <v>161</v>
      </c>
      <c r="AT202" s="246" t="s">
        <v>246</v>
      </c>
      <c r="AU202" s="246" t="s">
        <v>95</v>
      </c>
      <c r="AY202" s="18" t="s">
        <v>244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8" t="s">
        <v>92</v>
      </c>
      <c r="BK202" s="247">
        <f>ROUND(I202*H202,2)</f>
        <v>0</v>
      </c>
      <c r="BL202" s="18" t="s">
        <v>161</v>
      </c>
      <c r="BM202" s="246" t="s">
        <v>1332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179</v>
      </c>
      <c r="F203" s="252" t="s">
        <v>995</v>
      </c>
      <c r="G203" s="249"/>
      <c r="H203" s="253">
        <v>6.021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92</v>
      </c>
      <c r="AY203" s="259" t="s">
        <v>244</v>
      </c>
    </row>
    <row r="204" spans="1:65" s="2" customFormat="1" ht="16.5" customHeight="1">
      <c r="A204" s="40"/>
      <c r="B204" s="41"/>
      <c r="C204" s="292" t="s">
        <v>7</v>
      </c>
      <c r="D204" s="292" t="s">
        <v>375</v>
      </c>
      <c r="E204" s="293" t="s">
        <v>386</v>
      </c>
      <c r="F204" s="294" t="s">
        <v>387</v>
      </c>
      <c r="G204" s="295" t="s">
        <v>363</v>
      </c>
      <c r="H204" s="296">
        <v>12.042</v>
      </c>
      <c r="I204" s="297"/>
      <c r="J204" s="298">
        <f>ROUND(I204*H204,2)</f>
        <v>0</v>
      </c>
      <c r="K204" s="299"/>
      <c r="L204" s="300"/>
      <c r="M204" s="301" t="s">
        <v>1</v>
      </c>
      <c r="N204" s="302" t="s">
        <v>50</v>
      </c>
      <c r="O204" s="93"/>
      <c r="P204" s="244">
        <f>O204*H204</f>
        <v>0</v>
      </c>
      <c r="Q204" s="244">
        <v>1</v>
      </c>
      <c r="R204" s="244">
        <f>Q204*H204</f>
        <v>12.042</v>
      </c>
      <c r="S204" s="244">
        <v>0</v>
      </c>
      <c r="T204" s="24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6" t="s">
        <v>295</v>
      </c>
      <c r="AT204" s="246" t="s">
        <v>375</v>
      </c>
      <c r="AU204" s="246" t="s">
        <v>95</v>
      </c>
      <c r="AY204" s="18" t="s">
        <v>244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8" t="s">
        <v>92</v>
      </c>
      <c r="BK204" s="247">
        <f>ROUND(I204*H204,2)</f>
        <v>0</v>
      </c>
      <c r="BL204" s="18" t="s">
        <v>161</v>
      </c>
      <c r="BM204" s="246" t="s">
        <v>1333</v>
      </c>
    </row>
    <row r="205" spans="1:51" s="13" customFormat="1" ht="12">
      <c r="A205" s="13"/>
      <c r="B205" s="248"/>
      <c r="C205" s="249"/>
      <c r="D205" s="250" t="s">
        <v>251</v>
      </c>
      <c r="E205" s="251" t="s">
        <v>1</v>
      </c>
      <c r="F205" s="252" t="s">
        <v>389</v>
      </c>
      <c r="G205" s="249"/>
      <c r="H205" s="253">
        <v>12.042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251</v>
      </c>
      <c r="AU205" s="259" t="s">
        <v>95</v>
      </c>
      <c r="AV205" s="13" t="s">
        <v>95</v>
      </c>
      <c r="AW205" s="13" t="s">
        <v>42</v>
      </c>
      <c r="AX205" s="13" t="s">
        <v>92</v>
      </c>
      <c r="AY205" s="259" t="s">
        <v>244</v>
      </c>
    </row>
    <row r="206" spans="1:65" s="2" customFormat="1" ht="24.15" customHeight="1">
      <c r="A206" s="40"/>
      <c r="B206" s="41"/>
      <c r="C206" s="234" t="s">
        <v>132</v>
      </c>
      <c r="D206" s="234" t="s">
        <v>246</v>
      </c>
      <c r="E206" s="235" t="s">
        <v>1135</v>
      </c>
      <c r="F206" s="236" t="s">
        <v>1136</v>
      </c>
      <c r="G206" s="237" t="s">
        <v>249</v>
      </c>
      <c r="H206" s="238">
        <v>6.08</v>
      </c>
      <c r="I206" s="239"/>
      <c r="J206" s="240">
        <f>ROUND(I206*H206,2)</f>
        <v>0</v>
      </c>
      <c r="K206" s="241"/>
      <c r="L206" s="46"/>
      <c r="M206" s="242" t="s">
        <v>1</v>
      </c>
      <c r="N206" s="243" t="s">
        <v>50</v>
      </c>
      <c r="O206" s="93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6" t="s">
        <v>161</v>
      </c>
      <c r="AT206" s="246" t="s">
        <v>246</v>
      </c>
      <c r="AU206" s="246" t="s">
        <v>95</v>
      </c>
      <c r="AY206" s="18" t="s">
        <v>244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8" t="s">
        <v>92</v>
      </c>
      <c r="BK206" s="247">
        <f>ROUND(I206*H206,2)</f>
        <v>0</v>
      </c>
      <c r="BL206" s="18" t="s">
        <v>161</v>
      </c>
      <c r="BM206" s="246" t="s">
        <v>1334</v>
      </c>
    </row>
    <row r="207" spans="1:51" s="13" customFormat="1" ht="12">
      <c r="A207" s="13"/>
      <c r="B207" s="248"/>
      <c r="C207" s="249"/>
      <c r="D207" s="250" t="s">
        <v>251</v>
      </c>
      <c r="E207" s="251" t="s">
        <v>1</v>
      </c>
      <c r="F207" s="252" t="s">
        <v>1065</v>
      </c>
      <c r="G207" s="249"/>
      <c r="H207" s="253">
        <v>6.08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251</v>
      </c>
      <c r="AU207" s="259" t="s">
        <v>95</v>
      </c>
      <c r="AV207" s="13" t="s">
        <v>95</v>
      </c>
      <c r="AW207" s="13" t="s">
        <v>42</v>
      </c>
      <c r="AX207" s="13" t="s">
        <v>92</v>
      </c>
      <c r="AY207" s="259" t="s">
        <v>244</v>
      </c>
    </row>
    <row r="208" spans="1:65" s="2" customFormat="1" ht="24.15" customHeight="1">
      <c r="A208" s="40"/>
      <c r="B208" s="41"/>
      <c r="C208" s="234" t="s">
        <v>385</v>
      </c>
      <c r="D208" s="234" t="s">
        <v>246</v>
      </c>
      <c r="E208" s="235" t="s">
        <v>1138</v>
      </c>
      <c r="F208" s="236" t="s">
        <v>1139</v>
      </c>
      <c r="G208" s="237" t="s">
        <v>249</v>
      </c>
      <c r="H208" s="238">
        <v>6.08</v>
      </c>
      <c r="I208" s="239"/>
      <c r="J208" s="240">
        <f>ROUND(I208*H208,2)</f>
        <v>0</v>
      </c>
      <c r="K208" s="241"/>
      <c r="L208" s="46"/>
      <c r="M208" s="242" t="s">
        <v>1</v>
      </c>
      <c r="N208" s="243" t="s">
        <v>50</v>
      </c>
      <c r="O208" s="9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6" t="s">
        <v>161</v>
      </c>
      <c r="AT208" s="246" t="s">
        <v>246</v>
      </c>
      <c r="AU208" s="246" t="s">
        <v>95</v>
      </c>
      <c r="AY208" s="18" t="s">
        <v>244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8" t="s">
        <v>92</v>
      </c>
      <c r="BK208" s="247">
        <f>ROUND(I208*H208,2)</f>
        <v>0</v>
      </c>
      <c r="BL208" s="18" t="s">
        <v>161</v>
      </c>
      <c r="BM208" s="246" t="s">
        <v>1335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</v>
      </c>
      <c r="F209" s="252" t="s">
        <v>1065</v>
      </c>
      <c r="G209" s="249"/>
      <c r="H209" s="253">
        <v>6.08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5" s="2" customFormat="1" ht="16.5" customHeight="1">
      <c r="A210" s="40"/>
      <c r="B210" s="41"/>
      <c r="C210" s="292" t="s">
        <v>391</v>
      </c>
      <c r="D210" s="292" t="s">
        <v>375</v>
      </c>
      <c r="E210" s="293" t="s">
        <v>1141</v>
      </c>
      <c r="F210" s="294" t="s">
        <v>1142</v>
      </c>
      <c r="G210" s="295" t="s">
        <v>1143</v>
      </c>
      <c r="H210" s="296">
        <v>0.091</v>
      </c>
      <c r="I210" s="297"/>
      <c r="J210" s="298">
        <f>ROUND(I210*H210,2)</f>
        <v>0</v>
      </c>
      <c r="K210" s="299"/>
      <c r="L210" s="300"/>
      <c r="M210" s="301" t="s">
        <v>1</v>
      </c>
      <c r="N210" s="302" t="s">
        <v>50</v>
      </c>
      <c r="O210" s="93"/>
      <c r="P210" s="244">
        <f>O210*H210</f>
        <v>0</v>
      </c>
      <c r="Q210" s="244">
        <v>0.001</v>
      </c>
      <c r="R210" s="244">
        <f>Q210*H210</f>
        <v>9.1E-05</v>
      </c>
      <c r="S210" s="244">
        <v>0</v>
      </c>
      <c r="T210" s="24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6" t="s">
        <v>295</v>
      </c>
      <c r="AT210" s="246" t="s">
        <v>375</v>
      </c>
      <c r="AU210" s="246" t="s">
        <v>95</v>
      </c>
      <c r="AY210" s="18" t="s">
        <v>244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8" t="s">
        <v>92</v>
      </c>
      <c r="BK210" s="247">
        <f>ROUND(I210*H210,2)</f>
        <v>0</v>
      </c>
      <c r="BL210" s="18" t="s">
        <v>161</v>
      </c>
      <c r="BM210" s="246" t="s">
        <v>1336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1145</v>
      </c>
      <c r="G211" s="249"/>
      <c r="H211" s="253">
        <v>0.091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92</v>
      </c>
      <c r="AY211" s="259" t="s">
        <v>244</v>
      </c>
    </row>
    <row r="212" spans="1:63" s="12" customFormat="1" ht="22.8" customHeight="1">
      <c r="A212" s="12"/>
      <c r="B212" s="218"/>
      <c r="C212" s="219"/>
      <c r="D212" s="220" t="s">
        <v>84</v>
      </c>
      <c r="E212" s="232" t="s">
        <v>161</v>
      </c>
      <c r="F212" s="232" t="s">
        <v>390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SUM(P213:P214)</f>
        <v>0</v>
      </c>
      <c r="Q212" s="226"/>
      <c r="R212" s="227">
        <f>SUM(R213:R214)</f>
        <v>0</v>
      </c>
      <c r="S212" s="226"/>
      <c r="T212" s="228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9" t="s">
        <v>92</v>
      </c>
      <c r="AT212" s="230" t="s">
        <v>84</v>
      </c>
      <c r="AU212" s="230" t="s">
        <v>92</v>
      </c>
      <c r="AY212" s="229" t="s">
        <v>244</v>
      </c>
      <c r="BK212" s="231">
        <f>SUM(BK213:BK214)</f>
        <v>0</v>
      </c>
    </row>
    <row r="213" spans="1:65" s="2" customFormat="1" ht="24.15" customHeight="1">
      <c r="A213" s="40"/>
      <c r="B213" s="41"/>
      <c r="C213" s="234" t="s">
        <v>397</v>
      </c>
      <c r="D213" s="234" t="s">
        <v>246</v>
      </c>
      <c r="E213" s="235" t="s">
        <v>392</v>
      </c>
      <c r="F213" s="236" t="s">
        <v>393</v>
      </c>
      <c r="G213" s="237" t="s">
        <v>303</v>
      </c>
      <c r="H213" s="238">
        <v>3.036</v>
      </c>
      <c r="I213" s="239"/>
      <c r="J213" s="240">
        <f>ROUND(I213*H213,2)</f>
        <v>0</v>
      </c>
      <c r="K213" s="241"/>
      <c r="L213" s="46"/>
      <c r="M213" s="242" t="s">
        <v>1</v>
      </c>
      <c r="N213" s="243" t="s">
        <v>50</v>
      </c>
      <c r="O213" s="9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6" t="s">
        <v>161</v>
      </c>
      <c r="AT213" s="246" t="s">
        <v>246</v>
      </c>
      <c r="AU213" s="246" t="s">
        <v>95</v>
      </c>
      <c r="AY213" s="18" t="s">
        <v>244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8" t="s">
        <v>92</v>
      </c>
      <c r="BK213" s="247">
        <f>ROUND(I213*H213,2)</f>
        <v>0</v>
      </c>
      <c r="BL213" s="18" t="s">
        <v>161</v>
      </c>
      <c r="BM213" s="246" t="s">
        <v>1337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395</v>
      </c>
      <c r="F214" s="252" t="s">
        <v>998</v>
      </c>
      <c r="G214" s="249"/>
      <c r="H214" s="253">
        <v>3.036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92</v>
      </c>
      <c r="AY214" s="259" t="s">
        <v>244</v>
      </c>
    </row>
    <row r="215" spans="1:63" s="12" customFormat="1" ht="22.8" customHeight="1">
      <c r="A215" s="12"/>
      <c r="B215" s="218"/>
      <c r="C215" s="219"/>
      <c r="D215" s="220" t="s">
        <v>84</v>
      </c>
      <c r="E215" s="232" t="s">
        <v>278</v>
      </c>
      <c r="F215" s="232" t="s">
        <v>412</v>
      </c>
      <c r="G215" s="219"/>
      <c r="H215" s="219"/>
      <c r="I215" s="222"/>
      <c r="J215" s="233">
        <f>BK215</f>
        <v>0</v>
      </c>
      <c r="K215" s="219"/>
      <c r="L215" s="224"/>
      <c r="M215" s="225"/>
      <c r="N215" s="226"/>
      <c r="O215" s="226"/>
      <c r="P215" s="227">
        <f>SUM(P216:P235)</f>
        <v>0</v>
      </c>
      <c r="Q215" s="226"/>
      <c r="R215" s="227">
        <f>SUM(R216:R235)</f>
        <v>6.152615999999999</v>
      </c>
      <c r="S215" s="226"/>
      <c r="T215" s="228">
        <f>SUM(T216:T235)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9" t="s">
        <v>92</v>
      </c>
      <c r="AT215" s="230" t="s">
        <v>84</v>
      </c>
      <c r="AU215" s="230" t="s">
        <v>92</v>
      </c>
      <c r="AY215" s="229" t="s">
        <v>244</v>
      </c>
      <c r="BK215" s="231">
        <f>SUM(BK216:BK235)</f>
        <v>0</v>
      </c>
    </row>
    <row r="216" spans="1:65" s="2" customFormat="1" ht="24.15" customHeight="1">
      <c r="A216" s="40"/>
      <c r="B216" s="41"/>
      <c r="C216" s="234" t="s">
        <v>402</v>
      </c>
      <c r="D216" s="234" t="s">
        <v>246</v>
      </c>
      <c r="E216" s="235" t="s">
        <v>414</v>
      </c>
      <c r="F216" s="236" t="s">
        <v>415</v>
      </c>
      <c r="G216" s="237" t="s">
        <v>249</v>
      </c>
      <c r="H216" s="238">
        <v>15.84</v>
      </c>
      <c r="I216" s="239"/>
      <c r="J216" s="240">
        <f>ROUND(I216*H216,2)</f>
        <v>0</v>
      </c>
      <c r="K216" s="241"/>
      <c r="L216" s="46"/>
      <c r="M216" s="242" t="s">
        <v>1</v>
      </c>
      <c r="N216" s="243" t="s">
        <v>50</v>
      </c>
      <c r="O216" s="93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6" t="s">
        <v>161</v>
      </c>
      <c r="AT216" s="246" t="s">
        <v>246</v>
      </c>
      <c r="AU216" s="246" t="s">
        <v>95</v>
      </c>
      <c r="AY216" s="18" t="s">
        <v>244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8" t="s">
        <v>92</v>
      </c>
      <c r="BK216" s="247">
        <f>ROUND(I216*H216,2)</f>
        <v>0</v>
      </c>
      <c r="BL216" s="18" t="s">
        <v>161</v>
      </c>
      <c r="BM216" s="246" t="s">
        <v>1338</v>
      </c>
    </row>
    <row r="217" spans="1:51" s="13" customFormat="1" ht="12">
      <c r="A217" s="13"/>
      <c r="B217" s="248"/>
      <c r="C217" s="249"/>
      <c r="D217" s="250" t="s">
        <v>251</v>
      </c>
      <c r="E217" s="251" t="s">
        <v>1000</v>
      </c>
      <c r="F217" s="252" t="s">
        <v>418</v>
      </c>
      <c r="G217" s="249"/>
      <c r="H217" s="253">
        <v>15.84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251</v>
      </c>
      <c r="AU217" s="259" t="s">
        <v>95</v>
      </c>
      <c r="AV217" s="13" t="s">
        <v>95</v>
      </c>
      <c r="AW217" s="13" t="s">
        <v>42</v>
      </c>
      <c r="AX217" s="13" t="s">
        <v>92</v>
      </c>
      <c r="AY217" s="259" t="s">
        <v>244</v>
      </c>
    </row>
    <row r="218" spans="1:65" s="2" customFormat="1" ht="24.15" customHeight="1">
      <c r="A218" s="40"/>
      <c r="B218" s="41"/>
      <c r="C218" s="234" t="s">
        <v>413</v>
      </c>
      <c r="D218" s="234" t="s">
        <v>246</v>
      </c>
      <c r="E218" s="235" t="s">
        <v>420</v>
      </c>
      <c r="F218" s="236" t="s">
        <v>421</v>
      </c>
      <c r="G218" s="237" t="s">
        <v>249</v>
      </c>
      <c r="H218" s="238">
        <v>34.8</v>
      </c>
      <c r="I218" s="239"/>
      <c r="J218" s="240">
        <f>ROUND(I218*H218,2)</f>
        <v>0</v>
      </c>
      <c r="K218" s="241"/>
      <c r="L218" s="46"/>
      <c r="M218" s="242" t="s">
        <v>1</v>
      </c>
      <c r="N218" s="243" t="s">
        <v>50</v>
      </c>
      <c r="O218" s="93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6" t="s">
        <v>161</v>
      </c>
      <c r="AT218" s="246" t="s">
        <v>246</v>
      </c>
      <c r="AU218" s="246" t="s">
        <v>95</v>
      </c>
      <c r="AY218" s="18" t="s">
        <v>244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8" t="s">
        <v>92</v>
      </c>
      <c r="BK218" s="247">
        <f>ROUND(I218*H218,2)</f>
        <v>0</v>
      </c>
      <c r="BL218" s="18" t="s">
        <v>161</v>
      </c>
      <c r="BM218" s="246" t="s">
        <v>1339</v>
      </c>
    </row>
    <row r="219" spans="1:51" s="13" customFormat="1" ht="12">
      <c r="A219" s="13"/>
      <c r="B219" s="248"/>
      <c r="C219" s="249"/>
      <c r="D219" s="250" t="s">
        <v>251</v>
      </c>
      <c r="E219" s="251" t="s">
        <v>1</v>
      </c>
      <c r="F219" s="252" t="s">
        <v>424</v>
      </c>
      <c r="G219" s="249"/>
      <c r="H219" s="253">
        <v>31.68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251</v>
      </c>
      <c r="AU219" s="259" t="s">
        <v>95</v>
      </c>
      <c r="AV219" s="13" t="s">
        <v>95</v>
      </c>
      <c r="AW219" s="13" t="s">
        <v>42</v>
      </c>
      <c r="AX219" s="13" t="s">
        <v>85</v>
      </c>
      <c r="AY219" s="259" t="s">
        <v>244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1</v>
      </c>
      <c r="F220" s="252" t="s">
        <v>1002</v>
      </c>
      <c r="G220" s="249"/>
      <c r="H220" s="253">
        <v>3.12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85</v>
      </c>
      <c r="AY220" s="259" t="s">
        <v>244</v>
      </c>
    </row>
    <row r="221" spans="1:51" s="14" customFormat="1" ht="12">
      <c r="A221" s="14"/>
      <c r="B221" s="260"/>
      <c r="C221" s="261"/>
      <c r="D221" s="250" t="s">
        <v>251</v>
      </c>
      <c r="E221" s="262" t="s">
        <v>423</v>
      </c>
      <c r="F221" s="263" t="s">
        <v>253</v>
      </c>
      <c r="G221" s="261"/>
      <c r="H221" s="264">
        <v>34.8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0" t="s">
        <v>251</v>
      </c>
      <c r="AU221" s="270" t="s">
        <v>95</v>
      </c>
      <c r="AV221" s="14" t="s">
        <v>118</v>
      </c>
      <c r="AW221" s="14" t="s">
        <v>42</v>
      </c>
      <c r="AX221" s="14" t="s">
        <v>92</v>
      </c>
      <c r="AY221" s="270" t="s">
        <v>244</v>
      </c>
    </row>
    <row r="222" spans="1:65" s="2" customFormat="1" ht="33" customHeight="1">
      <c r="A222" s="40"/>
      <c r="B222" s="41"/>
      <c r="C222" s="234" t="s">
        <v>419</v>
      </c>
      <c r="D222" s="234" t="s">
        <v>246</v>
      </c>
      <c r="E222" s="235" t="s">
        <v>426</v>
      </c>
      <c r="F222" s="236" t="s">
        <v>427</v>
      </c>
      <c r="G222" s="237" t="s">
        <v>249</v>
      </c>
      <c r="H222" s="238">
        <v>15.84</v>
      </c>
      <c r="I222" s="239"/>
      <c r="J222" s="240">
        <f>ROUND(I222*H222,2)</f>
        <v>0</v>
      </c>
      <c r="K222" s="241"/>
      <c r="L222" s="46"/>
      <c r="M222" s="242" t="s">
        <v>1</v>
      </c>
      <c r="N222" s="243" t="s">
        <v>50</v>
      </c>
      <c r="O222" s="93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6" t="s">
        <v>161</v>
      </c>
      <c r="AT222" s="246" t="s">
        <v>246</v>
      </c>
      <c r="AU222" s="246" t="s">
        <v>95</v>
      </c>
      <c r="AY222" s="18" t="s">
        <v>244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8" t="s">
        <v>92</v>
      </c>
      <c r="BK222" s="247">
        <f>ROUND(I222*H222,2)</f>
        <v>0</v>
      </c>
      <c r="BL222" s="18" t="s">
        <v>161</v>
      </c>
      <c r="BM222" s="246" t="s">
        <v>1340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429</v>
      </c>
      <c r="F223" s="252" t="s">
        <v>1004</v>
      </c>
      <c r="G223" s="249"/>
      <c r="H223" s="253">
        <v>15.84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92</v>
      </c>
      <c r="AY223" s="259" t="s">
        <v>244</v>
      </c>
    </row>
    <row r="224" spans="1:65" s="2" customFormat="1" ht="24.15" customHeight="1">
      <c r="A224" s="40"/>
      <c r="B224" s="41"/>
      <c r="C224" s="234" t="s">
        <v>425</v>
      </c>
      <c r="D224" s="234" t="s">
        <v>246</v>
      </c>
      <c r="E224" s="235" t="s">
        <v>431</v>
      </c>
      <c r="F224" s="236" t="s">
        <v>432</v>
      </c>
      <c r="G224" s="237" t="s">
        <v>249</v>
      </c>
      <c r="H224" s="238">
        <v>15.84</v>
      </c>
      <c r="I224" s="239"/>
      <c r="J224" s="240">
        <f>ROUND(I224*H224,2)</f>
        <v>0</v>
      </c>
      <c r="K224" s="241"/>
      <c r="L224" s="46"/>
      <c r="M224" s="242" t="s">
        <v>1</v>
      </c>
      <c r="N224" s="243" t="s">
        <v>50</v>
      </c>
      <c r="O224" s="93"/>
      <c r="P224" s="244">
        <f>O224*H224</f>
        <v>0</v>
      </c>
      <c r="Q224" s="244">
        <v>0.345</v>
      </c>
      <c r="R224" s="244">
        <f>Q224*H224</f>
        <v>5.464799999999999</v>
      </c>
      <c r="S224" s="244">
        <v>0</v>
      </c>
      <c r="T224" s="24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6" t="s">
        <v>161</v>
      </c>
      <c r="AT224" s="246" t="s">
        <v>246</v>
      </c>
      <c r="AU224" s="246" t="s">
        <v>95</v>
      </c>
      <c r="AY224" s="18" t="s">
        <v>244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8" t="s">
        <v>92</v>
      </c>
      <c r="BK224" s="247">
        <f>ROUND(I224*H224,2)</f>
        <v>0</v>
      </c>
      <c r="BL224" s="18" t="s">
        <v>161</v>
      </c>
      <c r="BM224" s="246" t="s">
        <v>1341</v>
      </c>
    </row>
    <row r="225" spans="1:51" s="13" customFormat="1" ht="12">
      <c r="A225" s="13"/>
      <c r="B225" s="248"/>
      <c r="C225" s="249"/>
      <c r="D225" s="250" t="s">
        <v>251</v>
      </c>
      <c r="E225" s="251" t="s">
        <v>1</v>
      </c>
      <c r="F225" s="252" t="s">
        <v>434</v>
      </c>
      <c r="G225" s="249"/>
      <c r="H225" s="253">
        <v>15.84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251</v>
      </c>
      <c r="AU225" s="259" t="s">
        <v>95</v>
      </c>
      <c r="AV225" s="13" t="s">
        <v>95</v>
      </c>
      <c r="AW225" s="13" t="s">
        <v>42</v>
      </c>
      <c r="AX225" s="13" t="s">
        <v>92</v>
      </c>
      <c r="AY225" s="259" t="s">
        <v>244</v>
      </c>
    </row>
    <row r="226" spans="1:65" s="2" customFormat="1" ht="24.15" customHeight="1">
      <c r="A226" s="40"/>
      <c r="B226" s="41"/>
      <c r="C226" s="234" t="s">
        <v>430</v>
      </c>
      <c r="D226" s="234" t="s">
        <v>246</v>
      </c>
      <c r="E226" s="235" t="s">
        <v>436</v>
      </c>
      <c r="F226" s="236" t="s">
        <v>437</v>
      </c>
      <c r="G226" s="237" t="s">
        <v>249</v>
      </c>
      <c r="H226" s="238">
        <v>15.84</v>
      </c>
      <c r="I226" s="239"/>
      <c r="J226" s="240">
        <f>ROUND(I226*H226,2)</f>
        <v>0</v>
      </c>
      <c r="K226" s="241"/>
      <c r="L226" s="46"/>
      <c r="M226" s="242" t="s">
        <v>1</v>
      </c>
      <c r="N226" s="243" t="s">
        <v>50</v>
      </c>
      <c r="O226" s="93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6" t="s">
        <v>161</v>
      </c>
      <c r="AT226" s="246" t="s">
        <v>246</v>
      </c>
      <c r="AU226" s="246" t="s">
        <v>95</v>
      </c>
      <c r="AY226" s="18" t="s">
        <v>244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8" t="s">
        <v>92</v>
      </c>
      <c r="BK226" s="247">
        <f>ROUND(I226*H226,2)</f>
        <v>0</v>
      </c>
      <c r="BL226" s="18" t="s">
        <v>161</v>
      </c>
      <c r="BM226" s="246" t="s">
        <v>1342</v>
      </c>
    </row>
    <row r="227" spans="1:51" s="13" customFormat="1" ht="12">
      <c r="A227" s="13"/>
      <c r="B227" s="248"/>
      <c r="C227" s="249"/>
      <c r="D227" s="250" t="s">
        <v>251</v>
      </c>
      <c r="E227" s="251" t="s">
        <v>439</v>
      </c>
      <c r="F227" s="252" t="s">
        <v>152</v>
      </c>
      <c r="G227" s="249"/>
      <c r="H227" s="253">
        <v>15.84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251</v>
      </c>
      <c r="AU227" s="259" t="s">
        <v>95</v>
      </c>
      <c r="AV227" s="13" t="s">
        <v>95</v>
      </c>
      <c r="AW227" s="13" t="s">
        <v>42</v>
      </c>
      <c r="AX227" s="13" t="s">
        <v>92</v>
      </c>
      <c r="AY227" s="259" t="s">
        <v>244</v>
      </c>
    </row>
    <row r="228" spans="1:65" s="2" customFormat="1" ht="24.15" customHeight="1">
      <c r="A228" s="40"/>
      <c r="B228" s="41"/>
      <c r="C228" s="234" t="s">
        <v>435</v>
      </c>
      <c r="D228" s="234" t="s">
        <v>246</v>
      </c>
      <c r="E228" s="235" t="s">
        <v>441</v>
      </c>
      <c r="F228" s="236" t="s">
        <v>442</v>
      </c>
      <c r="G228" s="237" t="s">
        <v>249</v>
      </c>
      <c r="H228" s="238">
        <v>35.64</v>
      </c>
      <c r="I228" s="239"/>
      <c r="J228" s="240">
        <f>ROUND(I228*H228,2)</f>
        <v>0</v>
      </c>
      <c r="K228" s="241"/>
      <c r="L228" s="46"/>
      <c r="M228" s="242" t="s">
        <v>1</v>
      </c>
      <c r="N228" s="243" t="s">
        <v>50</v>
      </c>
      <c r="O228" s="93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6" t="s">
        <v>161</v>
      </c>
      <c r="AT228" s="246" t="s">
        <v>246</v>
      </c>
      <c r="AU228" s="246" t="s">
        <v>95</v>
      </c>
      <c r="AY228" s="18" t="s">
        <v>244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8" t="s">
        <v>92</v>
      </c>
      <c r="BK228" s="247">
        <f>ROUND(I228*H228,2)</f>
        <v>0</v>
      </c>
      <c r="BL228" s="18" t="s">
        <v>161</v>
      </c>
      <c r="BM228" s="246" t="s">
        <v>1343</v>
      </c>
    </row>
    <row r="229" spans="1:51" s="13" customFormat="1" ht="12">
      <c r="A229" s="13"/>
      <c r="B229" s="248"/>
      <c r="C229" s="249"/>
      <c r="D229" s="250" t="s">
        <v>251</v>
      </c>
      <c r="E229" s="251" t="s">
        <v>181</v>
      </c>
      <c r="F229" s="252" t="s">
        <v>444</v>
      </c>
      <c r="G229" s="249"/>
      <c r="H229" s="253">
        <v>35.64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251</v>
      </c>
      <c r="AU229" s="259" t="s">
        <v>95</v>
      </c>
      <c r="AV229" s="13" t="s">
        <v>95</v>
      </c>
      <c r="AW229" s="13" t="s">
        <v>42</v>
      </c>
      <c r="AX229" s="13" t="s">
        <v>92</v>
      </c>
      <c r="AY229" s="259" t="s">
        <v>244</v>
      </c>
    </row>
    <row r="230" spans="1:65" s="2" customFormat="1" ht="33" customHeight="1">
      <c r="A230" s="40"/>
      <c r="B230" s="41"/>
      <c r="C230" s="234" t="s">
        <v>440</v>
      </c>
      <c r="D230" s="234" t="s">
        <v>246</v>
      </c>
      <c r="E230" s="235" t="s">
        <v>1008</v>
      </c>
      <c r="F230" s="236" t="s">
        <v>1009</v>
      </c>
      <c r="G230" s="237" t="s">
        <v>249</v>
      </c>
      <c r="H230" s="238">
        <v>35.64</v>
      </c>
      <c r="I230" s="239"/>
      <c r="J230" s="240">
        <f>ROUND(I230*H230,2)</f>
        <v>0</v>
      </c>
      <c r="K230" s="241"/>
      <c r="L230" s="46"/>
      <c r="M230" s="242" t="s">
        <v>1</v>
      </c>
      <c r="N230" s="243" t="s">
        <v>50</v>
      </c>
      <c r="O230" s="93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161</v>
      </c>
      <c r="AT230" s="246" t="s">
        <v>246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1344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449</v>
      </c>
      <c r="F231" s="252" t="s">
        <v>181</v>
      </c>
      <c r="G231" s="249"/>
      <c r="H231" s="253">
        <v>35.64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92</v>
      </c>
      <c r="AY231" s="259" t="s">
        <v>244</v>
      </c>
    </row>
    <row r="232" spans="1:65" s="2" customFormat="1" ht="24.15" customHeight="1">
      <c r="A232" s="40"/>
      <c r="B232" s="41"/>
      <c r="C232" s="234" t="s">
        <v>445</v>
      </c>
      <c r="D232" s="234" t="s">
        <v>246</v>
      </c>
      <c r="E232" s="235" t="s">
        <v>1011</v>
      </c>
      <c r="F232" s="236" t="s">
        <v>1012</v>
      </c>
      <c r="G232" s="237" t="s">
        <v>249</v>
      </c>
      <c r="H232" s="238">
        <v>1.8</v>
      </c>
      <c r="I232" s="239"/>
      <c r="J232" s="240">
        <f>ROUND(I232*H232,2)</f>
        <v>0</v>
      </c>
      <c r="K232" s="241"/>
      <c r="L232" s="46"/>
      <c r="M232" s="242" t="s">
        <v>1</v>
      </c>
      <c r="N232" s="243" t="s">
        <v>50</v>
      </c>
      <c r="O232" s="93"/>
      <c r="P232" s="244">
        <f>O232*H232</f>
        <v>0</v>
      </c>
      <c r="Q232" s="244">
        <v>0.08922</v>
      </c>
      <c r="R232" s="244">
        <f>Q232*H232</f>
        <v>0.160596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161</v>
      </c>
      <c r="AT232" s="246" t="s">
        <v>246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1345</v>
      </c>
    </row>
    <row r="233" spans="1:51" s="13" customFormat="1" ht="12">
      <c r="A233" s="13"/>
      <c r="B233" s="248"/>
      <c r="C233" s="249"/>
      <c r="D233" s="250" t="s">
        <v>251</v>
      </c>
      <c r="E233" s="251" t="s">
        <v>1</v>
      </c>
      <c r="F233" s="252" t="s">
        <v>914</v>
      </c>
      <c r="G233" s="249"/>
      <c r="H233" s="253">
        <v>1.8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251</v>
      </c>
      <c r="AU233" s="259" t="s">
        <v>95</v>
      </c>
      <c r="AV233" s="13" t="s">
        <v>95</v>
      </c>
      <c r="AW233" s="13" t="s">
        <v>42</v>
      </c>
      <c r="AX233" s="13" t="s">
        <v>92</v>
      </c>
      <c r="AY233" s="259" t="s">
        <v>244</v>
      </c>
    </row>
    <row r="234" spans="1:65" s="2" customFormat="1" ht="33" customHeight="1">
      <c r="A234" s="40"/>
      <c r="B234" s="41"/>
      <c r="C234" s="234" t="s">
        <v>451</v>
      </c>
      <c r="D234" s="234" t="s">
        <v>246</v>
      </c>
      <c r="E234" s="235" t="s">
        <v>1014</v>
      </c>
      <c r="F234" s="236" t="s">
        <v>1015</v>
      </c>
      <c r="G234" s="237" t="s">
        <v>249</v>
      </c>
      <c r="H234" s="238">
        <v>5.22</v>
      </c>
      <c r="I234" s="239"/>
      <c r="J234" s="240">
        <f>ROUND(I234*H234,2)</f>
        <v>0</v>
      </c>
      <c r="K234" s="241"/>
      <c r="L234" s="46"/>
      <c r="M234" s="242" t="s">
        <v>1</v>
      </c>
      <c r="N234" s="243" t="s">
        <v>50</v>
      </c>
      <c r="O234" s="93"/>
      <c r="P234" s="244">
        <f>O234*H234</f>
        <v>0</v>
      </c>
      <c r="Q234" s="244">
        <v>0.101</v>
      </c>
      <c r="R234" s="244">
        <f>Q234*H234</f>
        <v>0.52722</v>
      </c>
      <c r="S234" s="244">
        <v>0</v>
      </c>
      <c r="T234" s="24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6" t="s">
        <v>161</v>
      </c>
      <c r="AT234" s="246" t="s">
        <v>246</v>
      </c>
      <c r="AU234" s="246" t="s">
        <v>95</v>
      </c>
      <c r="AY234" s="18" t="s">
        <v>244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8" t="s">
        <v>92</v>
      </c>
      <c r="BK234" s="247">
        <f>ROUND(I234*H234,2)</f>
        <v>0</v>
      </c>
      <c r="BL234" s="18" t="s">
        <v>161</v>
      </c>
      <c r="BM234" s="246" t="s">
        <v>1346</v>
      </c>
    </row>
    <row r="235" spans="1:51" s="13" customFormat="1" ht="12">
      <c r="A235" s="13"/>
      <c r="B235" s="248"/>
      <c r="C235" s="249"/>
      <c r="D235" s="250" t="s">
        <v>251</v>
      </c>
      <c r="E235" s="251" t="s">
        <v>1</v>
      </c>
      <c r="F235" s="252" t="s">
        <v>933</v>
      </c>
      <c r="G235" s="249"/>
      <c r="H235" s="253">
        <v>5.22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251</v>
      </c>
      <c r="AU235" s="259" t="s">
        <v>95</v>
      </c>
      <c r="AV235" s="13" t="s">
        <v>95</v>
      </c>
      <c r="AW235" s="13" t="s">
        <v>42</v>
      </c>
      <c r="AX235" s="13" t="s">
        <v>92</v>
      </c>
      <c r="AY235" s="259" t="s">
        <v>244</v>
      </c>
    </row>
    <row r="236" spans="1:63" s="12" customFormat="1" ht="22.8" customHeight="1">
      <c r="A236" s="12"/>
      <c r="B236" s="218"/>
      <c r="C236" s="219"/>
      <c r="D236" s="220" t="s">
        <v>84</v>
      </c>
      <c r="E236" s="232" t="s">
        <v>295</v>
      </c>
      <c r="F236" s="232" t="s">
        <v>450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SUM(P237:P242)</f>
        <v>0</v>
      </c>
      <c r="Q236" s="226"/>
      <c r="R236" s="227">
        <f>SUM(R237:R242)</f>
        <v>0.009361</v>
      </c>
      <c r="S236" s="226"/>
      <c r="T236" s="228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9" t="s">
        <v>92</v>
      </c>
      <c r="AT236" s="230" t="s">
        <v>84</v>
      </c>
      <c r="AU236" s="230" t="s">
        <v>92</v>
      </c>
      <c r="AY236" s="229" t="s">
        <v>244</v>
      </c>
      <c r="BK236" s="231">
        <f>SUM(BK237:BK242)</f>
        <v>0</v>
      </c>
    </row>
    <row r="237" spans="1:65" s="2" customFormat="1" ht="24.15" customHeight="1">
      <c r="A237" s="40"/>
      <c r="B237" s="41"/>
      <c r="C237" s="234" t="s">
        <v>456</v>
      </c>
      <c r="D237" s="234" t="s">
        <v>246</v>
      </c>
      <c r="E237" s="235" t="s">
        <v>569</v>
      </c>
      <c r="F237" s="236" t="s">
        <v>570</v>
      </c>
      <c r="G237" s="237" t="s">
        <v>275</v>
      </c>
      <c r="H237" s="238">
        <v>25.3</v>
      </c>
      <c r="I237" s="239"/>
      <c r="J237" s="240">
        <f>ROUND(I237*H237,2)</f>
        <v>0</v>
      </c>
      <c r="K237" s="241"/>
      <c r="L237" s="46"/>
      <c r="M237" s="242" t="s">
        <v>1</v>
      </c>
      <c r="N237" s="243" t="s">
        <v>50</v>
      </c>
      <c r="O237" s="93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6" t="s">
        <v>161</v>
      </c>
      <c r="AT237" s="246" t="s">
        <v>246</v>
      </c>
      <c r="AU237" s="246" t="s">
        <v>95</v>
      </c>
      <c r="AY237" s="18" t="s">
        <v>244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8" t="s">
        <v>92</v>
      </c>
      <c r="BK237" s="247">
        <f>ROUND(I237*H237,2)</f>
        <v>0</v>
      </c>
      <c r="BL237" s="18" t="s">
        <v>161</v>
      </c>
      <c r="BM237" s="246" t="s">
        <v>1347</v>
      </c>
    </row>
    <row r="238" spans="1:51" s="13" customFormat="1" ht="12">
      <c r="A238" s="13"/>
      <c r="B238" s="248"/>
      <c r="C238" s="249"/>
      <c r="D238" s="250" t="s">
        <v>251</v>
      </c>
      <c r="E238" s="251" t="s">
        <v>1</v>
      </c>
      <c r="F238" s="252" t="s">
        <v>134</v>
      </c>
      <c r="G238" s="249"/>
      <c r="H238" s="253">
        <v>25.3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251</v>
      </c>
      <c r="AU238" s="259" t="s">
        <v>95</v>
      </c>
      <c r="AV238" s="13" t="s">
        <v>95</v>
      </c>
      <c r="AW238" s="13" t="s">
        <v>42</v>
      </c>
      <c r="AX238" s="13" t="s">
        <v>92</v>
      </c>
      <c r="AY238" s="259" t="s">
        <v>244</v>
      </c>
    </row>
    <row r="239" spans="1:65" s="2" customFormat="1" ht="21.75" customHeight="1">
      <c r="A239" s="40"/>
      <c r="B239" s="41"/>
      <c r="C239" s="292" t="s">
        <v>460</v>
      </c>
      <c r="D239" s="292" t="s">
        <v>375</v>
      </c>
      <c r="E239" s="293" t="s">
        <v>573</v>
      </c>
      <c r="F239" s="294" t="s">
        <v>574</v>
      </c>
      <c r="G239" s="295" t="s">
        <v>275</v>
      </c>
      <c r="H239" s="296">
        <v>25.3</v>
      </c>
      <c r="I239" s="297"/>
      <c r="J239" s="298">
        <f>ROUND(I239*H239,2)</f>
        <v>0</v>
      </c>
      <c r="K239" s="299"/>
      <c r="L239" s="300"/>
      <c r="M239" s="301" t="s">
        <v>1</v>
      </c>
      <c r="N239" s="302" t="s">
        <v>50</v>
      </c>
      <c r="O239" s="93"/>
      <c r="P239" s="244">
        <f>O239*H239</f>
        <v>0</v>
      </c>
      <c r="Q239" s="244">
        <v>0.00028</v>
      </c>
      <c r="R239" s="244">
        <f>Q239*H239</f>
        <v>0.007083999999999999</v>
      </c>
      <c r="S239" s="244">
        <v>0</v>
      </c>
      <c r="T239" s="24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6" t="s">
        <v>295</v>
      </c>
      <c r="AT239" s="246" t="s">
        <v>375</v>
      </c>
      <c r="AU239" s="246" t="s">
        <v>95</v>
      </c>
      <c r="AY239" s="18" t="s">
        <v>244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8" t="s">
        <v>92</v>
      </c>
      <c r="BK239" s="247">
        <f>ROUND(I239*H239,2)</f>
        <v>0</v>
      </c>
      <c r="BL239" s="18" t="s">
        <v>161</v>
      </c>
      <c r="BM239" s="246" t="s">
        <v>1348</v>
      </c>
    </row>
    <row r="240" spans="1:51" s="13" customFormat="1" ht="12">
      <c r="A240" s="13"/>
      <c r="B240" s="248"/>
      <c r="C240" s="249"/>
      <c r="D240" s="250" t="s">
        <v>251</v>
      </c>
      <c r="E240" s="251" t="s">
        <v>1</v>
      </c>
      <c r="F240" s="252" t="s">
        <v>134</v>
      </c>
      <c r="G240" s="249"/>
      <c r="H240" s="253">
        <v>25.3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251</v>
      </c>
      <c r="AU240" s="259" t="s">
        <v>95</v>
      </c>
      <c r="AV240" s="13" t="s">
        <v>95</v>
      </c>
      <c r="AW240" s="13" t="s">
        <v>42</v>
      </c>
      <c r="AX240" s="13" t="s">
        <v>92</v>
      </c>
      <c r="AY240" s="259" t="s">
        <v>244</v>
      </c>
    </row>
    <row r="241" spans="1:65" s="2" customFormat="1" ht="21.75" customHeight="1">
      <c r="A241" s="40"/>
      <c r="B241" s="41"/>
      <c r="C241" s="234" t="s">
        <v>464</v>
      </c>
      <c r="D241" s="234" t="s">
        <v>246</v>
      </c>
      <c r="E241" s="235" t="s">
        <v>726</v>
      </c>
      <c r="F241" s="236" t="s">
        <v>727</v>
      </c>
      <c r="G241" s="237" t="s">
        <v>275</v>
      </c>
      <c r="H241" s="238">
        <v>25.3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9E-05</v>
      </c>
      <c r="R241" s="244">
        <f>Q241*H241</f>
        <v>0.0022770000000000004</v>
      </c>
      <c r="S241" s="244">
        <v>0</v>
      </c>
      <c r="T241" s="24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1349</v>
      </c>
    </row>
    <row r="242" spans="1:51" s="13" customFormat="1" ht="12">
      <c r="A242" s="13"/>
      <c r="B242" s="248"/>
      <c r="C242" s="249"/>
      <c r="D242" s="250" t="s">
        <v>251</v>
      </c>
      <c r="E242" s="251" t="s">
        <v>1</v>
      </c>
      <c r="F242" s="252" t="s">
        <v>134</v>
      </c>
      <c r="G242" s="249"/>
      <c r="H242" s="253">
        <v>25.3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251</v>
      </c>
      <c r="AU242" s="259" t="s">
        <v>95</v>
      </c>
      <c r="AV242" s="13" t="s">
        <v>95</v>
      </c>
      <c r="AW242" s="13" t="s">
        <v>42</v>
      </c>
      <c r="AX242" s="13" t="s">
        <v>92</v>
      </c>
      <c r="AY242" s="259" t="s">
        <v>244</v>
      </c>
    </row>
    <row r="243" spans="1:63" s="12" customFormat="1" ht="22.8" customHeight="1">
      <c r="A243" s="12"/>
      <c r="B243" s="218"/>
      <c r="C243" s="219"/>
      <c r="D243" s="220" t="s">
        <v>84</v>
      </c>
      <c r="E243" s="232" t="s">
        <v>300</v>
      </c>
      <c r="F243" s="232" t="s">
        <v>738</v>
      </c>
      <c r="G243" s="219"/>
      <c r="H243" s="219"/>
      <c r="I243" s="222"/>
      <c r="J243" s="233">
        <f>BK243</f>
        <v>0</v>
      </c>
      <c r="K243" s="219"/>
      <c r="L243" s="224"/>
      <c r="M243" s="225"/>
      <c r="N243" s="226"/>
      <c r="O243" s="226"/>
      <c r="P243" s="227">
        <f>SUM(P244:P255)</f>
        <v>0</v>
      </c>
      <c r="Q243" s="226"/>
      <c r="R243" s="227">
        <f>SUM(R244:R255)</f>
        <v>4.817646000000001</v>
      </c>
      <c r="S243" s="226"/>
      <c r="T243" s="228">
        <f>SUM(T244:T255)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9" t="s">
        <v>92</v>
      </c>
      <c r="AT243" s="230" t="s">
        <v>84</v>
      </c>
      <c r="AU243" s="230" t="s">
        <v>92</v>
      </c>
      <c r="AY243" s="229" t="s">
        <v>244</v>
      </c>
      <c r="BK243" s="231">
        <f>SUM(BK244:BK255)</f>
        <v>0</v>
      </c>
    </row>
    <row r="244" spans="1:65" s="2" customFormat="1" ht="24.15" customHeight="1">
      <c r="A244" s="40"/>
      <c r="B244" s="41"/>
      <c r="C244" s="234" t="s">
        <v>470</v>
      </c>
      <c r="D244" s="234" t="s">
        <v>246</v>
      </c>
      <c r="E244" s="235" t="s">
        <v>740</v>
      </c>
      <c r="F244" s="236" t="s">
        <v>741</v>
      </c>
      <c r="G244" s="237" t="s">
        <v>275</v>
      </c>
      <c r="H244" s="238">
        <v>34.2</v>
      </c>
      <c r="I244" s="239"/>
      <c r="J244" s="240">
        <f>ROUND(I244*H244,2)</f>
        <v>0</v>
      </c>
      <c r="K244" s="241"/>
      <c r="L244" s="46"/>
      <c r="M244" s="242" t="s">
        <v>1</v>
      </c>
      <c r="N244" s="243" t="s">
        <v>50</v>
      </c>
      <c r="O244" s="93"/>
      <c r="P244" s="244">
        <f>O244*H244</f>
        <v>0</v>
      </c>
      <c r="Q244" s="244">
        <v>0.14067</v>
      </c>
      <c r="R244" s="244">
        <f>Q244*H244</f>
        <v>4.810914</v>
      </c>
      <c r="S244" s="244">
        <v>0</v>
      </c>
      <c r="T244" s="24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6" t="s">
        <v>161</v>
      </c>
      <c r="AT244" s="246" t="s">
        <v>246</v>
      </c>
      <c r="AU244" s="246" t="s">
        <v>95</v>
      </c>
      <c r="AY244" s="18" t="s">
        <v>244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8" t="s">
        <v>92</v>
      </c>
      <c r="BK244" s="247">
        <f>ROUND(I244*H244,2)</f>
        <v>0</v>
      </c>
      <c r="BL244" s="18" t="s">
        <v>161</v>
      </c>
      <c r="BM244" s="246" t="s">
        <v>1350</v>
      </c>
    </row>
    <row r="245" spans="1:51" s="13" customFormat="1" ht="12">
      <c r="A245" s="13"/>
      <c r="B245" s="248"/>
      <c r="C245" s="249"/>
      <c r="D245" s="250" t="s">
        <v>251</v>
      </c>
      <c r="E245" s="251" t="s">
        <v>1</v>
      </c>
      <c r="F245" s="252" t="s">
        <v>156</v>
      </c>
      <c r="G245" s="249"/>
      <c r="H245" s="253">
        <v>34.2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251</v>
      </c>
      <c r="AU245" s="259" t="s">
        <v>95</v>
      </c>
      <c r="AV245" s="13" t="s">
        <v>95</v>
      </c>
      <c r="AW245" s="13" t="s">
        <v>42</v>
      </c>
      <c r="AX245" s="13" t="s">
        <v>92</v>
      </c>
      <c r="AY245" s="259" t="s">
        <v>244</v>
      </c>
    </row>
    <row r="246" spans="1:65" s="2" customFormat="1" ht="24.15" customHeight="1">
      <c r="A246" s="40"/>
      <c r="B246" s="41"/>
      <c r="C246" s="234" t="s">
        <v>474</v>
      </c>
      <c r="D246" s="234" t="s">
        <v>246</v>
      </c>
      <c r="E246" s="235" t="s">
        <v>744</v>
      </c>
      <c r="F246" s="236" t="s">
        <v>745</v>
      </c>
      <c r="G246" s="237" t="s">
        <v>275</v>
      </c>
      <c r="H246" s="238">
        <v>39.6</v>
      </c>
      <c r="I246" s="239"/>
      <c r="J246" s="240">
        <f>ROUND(I246*H246,2)</f>
        <v>0</v>
      </c>
      <c r="K246" s="241"/>
      <c r="L246" s="46"/>
      <c r="M246" s="242" t="s">
        <v>1</v>
      </c>
      <c r="N246" s="243" t="s">
        <v>50</v>
      </c>
      <c r="O246" s="93"/>
      <c r="P246" s="244">
        <f>O246*H246</f>
        <v>0</v>
      </c>
      <c r="Q246" s="244">
        <v>0.00017</v>
      </c>
      <c r="R246" s="244">
        <f>Q246*H246</f>
        <v>0.006732000000000001</v>
      </c>
      <c r="S246" s="244">
        <v>0</v>
      </c>
      <c r="T246" s="24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6" t="s">
        <v>161</v>
      </c>
      <c r="AT246" s="246" t="s">
        <v>246</v>
      </c>
      <c r="AU246" s="246" t="s">
        <v>95</v>
      </c>
      <c r="AY246" s="18" t="s">
        <v>244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8" t="s">
        <v>92</v>
      </c>
      <c r="BK246" s="247">
        <f>ROUND(I246*H246,2)</f>
        <v>0</v>
      </c>
      <c r="BL246" s="18" t="s">
        <v>161</v>
      </c>
      <c r="BM246" s="246" t="s">
        <v>1351</v>
      </c>
    </row>
    <row r="247" spans="1:51" s="13" customFormat="1" ht="12">
      <c r="A247" s="13"/>
      <c r="B247" s="248"/>
      <c r="C247" s="249"/>
      <c r="D247" s="250" t="s">
        <v>251</v>
      </c>
      <c r="E247" s="251" t="s">
        <v>927</v>
      </c>
      <c r="F247" s="252" t="s">
        <v>1025</v>
      </c>
      <c r="G247" s="249"/>
      <c r="H247" s="253">
        <v>39.6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251</v>
      </c>
      <c r="AU247" s="259" t="s">
        <v>95</v>
      </c>
      <c r="AV247" s="13" t="s">
        <v>95</v>
      </c>
      <c r="AW247" s="13" t="s">
        <v>42</v>
      </c>
      <c r="AX247" s="13" t="s">
        <v>92</v>
      </c>
      <c r="AY247" s="259" t="s">
        <v>244</v>
      </c>
    </row>
    <row r="248" spans="1:65" s="2" customFormat="1" ht="16.5" customHeight="1">
      <c r="A248" s="40"/>
      <c r="B248" s="41"/>
      <c r="C248" s="234" t="s">
        <v>478</v>
      </c>
      <c r="D248" s="234" t="s">
        <v>246</v>
      </c>
      <c r="E248" s="235" t="s">
        <v>749</v>
      </c>
      <c r="F248" s="236" t="s">
        <v>750</v>
      </c>
      <c r="G248" s="237" t="s">
        <v>275</v>
      </c>
      <c r="H248" s="238">
        <v>79.2</v>
      </c>
      <c r="I248" s="239"/>
      <c r="J248" s="240">
        <f>ROUND(I248*H248,2)</f>
        <v>0</v>
      </c>
      <c r="K248" s="241"/>
      <c r="L248" s="46"/>
      <c r="M248" s="242" t="s">
        <v>1</v>
      </c>
      <c r="N248" s="243" t="s">
        <v>50</v>
      </c>
      <c r="O248" s="93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6" t="s">
        <v>161</v>
      </c>
      <c r="AT248" s="246" t="s">
        <v>246</v>
      </c>
      <c r="AU248" s="246" t="s">
        <v>95</v>
      </c>
      <c r="AY248" s="18" t="s">
        <v>244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8" t="s">
        <v>92</v>
      </c>
      <c r="BK248" s="247">
        <f>ROUND(I248*H248,2)</f>
        <v>0</v>
      </c>
      <c r="BL248" s="18" t="s">
        <v>161</v>
      </c>
      <c r="BM248" s="246" t="s">
        <v>1352</v>
      </c>
    </row>
    <row r="249" spans="1:51" s="13" customFormat="1" ht="12">
      <c r="A249" s="13"/>
      <c r="B249" s="248"/>
      <c r="C249" s="249"/>
      <c r="D249" s="250" t="s">
        <v>251</v>
      </c>
      <c r="E249" s="251" t="s">
        <v>1</v>
      </c>
      <c r="F249" s="252" t="s">
        <v>1027</v>
      </c>
      <c r="G249" s="249"/>
      <c r="H249" s="253">
        <v>79.2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251</v>
      </c>
      <c r="AU249" s="259" t="s">
        <v>95</v>
      </c>
      <c r="AV249" s="13" t="s">
        <v>95</v>
      </c>
      <c r="AW249" s="13" t="s">
        <v>42</v>
      </c>
      <c r="AX249" s="13" t="s">
        <v>92</v>
      </c>
      <c r="AY249" s="259" t="s">
        <v>244</v>
      </c>
    </row>
    <row r="250" spans="1:65" s="2" customFormat="1" ht="21.75" customHeight="1">
      <c r="A250" s="40"/>
      <c r="B250" s="41"/>
      <c r="C250" s="234" t="s">
        <v>483</v>
      </c>
      <c r="D250" s="234" t="s">
        <v>246</v>
      </c>
      <c r="E250" s="235" t="s">
        <v>754</v>
      </c>
      <c r="F250" s="236" t="s">
        <v>755</v>
      </c>
      <c r="G250" s="237" t="s">
        <v>275</v>
      </c>
      <c r="H250" s="238">
        <v>34.2</v>
      </c>
      <c r="I250" s="239"/>
      <c r="J250" s="240">
        <f>ROUND(I250*H250,2)</f>
        <v>0</v>
      </c>
      <c r="K250" s="241"/>
      <c r="L250" s="46"/>
      <c r="M250" s="242" t="s">
        <v>1</v>
      </c>
      <c r="N250" s="243" t="s">
        <v>50</v>
      </c>
      <c r="O250" s="93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6" t="s">
        <v>161</v>
      </c>
      <c r="AT250" s="246" t="s">
        <v>246</v>
      </c>
      <c r="AU250" s="246" t="s">
        <v>95</v>
      </c>
      <c r="AY250" s="18" t="s">
        <v>244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8" t="s">
        <v>92</v>
      </c>
      <c r="BK250" s="247">
        <f>ROUND(I250*H250,2)</f>
        <v>0</v>
      </c>
      <c r="BL250" s="18" t="s">
        <v>161</v>
      </c>
      <c r="BM250" s="246" t="s">
        <v>1353</v>
      </c>
    </row>
    <row r="251" spans="1:51" s="13" customFormat="1" ht="12">
      <c r="A251" s="13"/>
      <c r="B251" s="248"/>
      <c r="C251" s="249"/>
      <c r="D251" s="250" t="s">
        <v>251</v>
      </c>
      <c r="E251" s="251" t="s">
        <v>1</v>
      </c>
      <c r="F251" s="252" t="s">
        <v>156</v>
      </c>
      <c r="G251" s="249"/>
      <c r="H251" s="253">
        <v>34.2</v>
      </c>
      <c r="I251" s="254"/>
      <c r="J251" s="249"/>
      <c r="K251" s="249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251</v>
      </c>
      <c r="AU251" s="259" t="s">
        <v>95</v>
      </c>
      <c r="AV251" s="13" t="s">
        <v>95</v>
      </c>
      <c r="AW251" s="13" t="s">
        <v>42</v>
      </c>
      <c r="AX251" s="13" t="s">
        <v>92</v>
      </c>
      <c r="AY251" s="259" t="s">
        <v>244</v>
      </c>
    </row>
    <row r="252" spans="1:65" s="2" customFormat="1" ht="33" customHeight="1">
      <c r="A252" s="40"/>
      <c r="B252" s="41"/>
      <c r="C252" s="234" t="s">
        <v>487</v>
      </c>
      <c r="D252" s="234" t="s">
        <v>246</v>
      </c>
      <c r="E252" s="235" t="s">
        <v>1029</v>
      </c>
      <c r="F252" s="236" t="s">
        <v>1030</v>
      </c>
      <c r="G252" s="237" t="s">
        <v>249</v>
      </c>
      <c r="H252" s="238">
        <v>5.22</v>
      </c>
      <c r="I252" s="239"/>
      <c r="J252" s="240">
        <f>ROUND(I252*H252,2)</f>
        <v>0</v>
      </c>
      <c r="K252" s="241"/>
      <c r="L252" s="46"/>
      <c r="M252" s="242" t="s">
        <v>1</v>
      </c>
      <c r="N252" s="243" t="s">
        <v>50</v>
      </c>
      <c r="O252" s="93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6" t="s">
        <v>161</v>
      </c>
      <c r="AT252" s="246" t="s">
        <v>246</v>
      </c>
      <c r="AU252" s="246" t="s">
        <v>95</v>
      </c>
      <c r="AY252" s="18" t="s">
        <v>244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8" t="s">
        <v>92</v>
      </c>
      <c r="BK252" s="247">
        <f>ROUND(I252*H252,2)</f>
        <v>0</v>
      </c>
      <c r="BL252" s="18" t="s">
        <v>161</v>
      </c>
      <c r="BM252" s="246" t="s">
        <v>1354</v>
      </c>
    </row>
    <row r="253" spans="1:51" s="13" customFormat="1" ht="12">
      <c r="A253" s="13"/>
      <c r="B253" s="248"/>
      <c r="C253" s="249"/>
      <c r="D253" s="250" t="s">
        <v>251</v>
      </c>
      <c r="E253" s="251" t="s">
        <v>1</v>
      </c>
      <c r="F253" s="252" t="s">
        <v>933</v>
      </c>
      <c r="G253" s="249"/>
      <c r="H253" s="253">
        <v>5.22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251</v>
      </c>
      <c r="AU253" s="259" t="s">
        <v>95</v>
      </c>
      <c r="AV253" s="13" t="s">
        <v>95</v>
      </c>
      <c r="AW253" s="13" t="s">
        <v>42</v>
      </c>
      <c r="AX253" s="13" t="s">
        <v>92</v>
      </c>
      <c r="AY253" s="259" t="s">
        <v>244</v>
      </c>
    </row>
    <row r="254" spans="1:65" s="2" customFormat="1" ht="33" customHeight="1">
      <c r="A254" s="40"/>
      <c r="B254" s="41"/>
      <c r="C254" s="234" t="s">
        <v>491</v>
      </c>
      <c r="D254" s="234" t="s">
        <v>246</v>
      </c>
      <c r="E254" s="235" t="s">
        <v>1032</v>
      </c>
      <c r="F254" s="236" t="s">
        <v>1033</v>
      </c>
      <c r="G254" s="237" t="s">
        <v>249</v>
      </c>
      <c r="H254" s="238">
        <v>1.8</v>
      </c>
      <c r="I254" s="239"/>
      <c r="J254" s="240">
        <f>ROUND(I254*H254,2)</f>
        <v>0</v>
      </c>
      <c r="K254" s="241"/>
      <c r="L254" s="46"/>
      <c r="M254" s="242" t="s">
        <v>1</v>
      </c>
      <c r="N254" s="243" t="s">
        <v>50</v>
      </c>
      <c r="O254" s="93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6" t="s">
        <v>161</v>
      </c>
      <c r="AT254" s="246" t="s">
        <v>246</v>
      </c>
      <c r="AU254" s="246" t="s">
        <v>95</v>
      </c>
      <c r="AY254" s="18" t="s">
        <v>244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18" t="s">
        <v>92</v>
      </c>
      <c r="BK254" s="247">
        <f>ROUND(I254*H254,2)</f>
        <v>0</v>
      </c>
      <c r="BL254" s="18" t="s">
        <v>161</v>
      </c>
      <c r="BM254" s="246" t="s">
        <v>1355</v>
      </c>
    </row>
    <row r="255" spans="1:51" s="13" customFormat="1" ht="12">
      <c r="A255" s="13"/>
      <c r="B255" s="248"/>
      <c r="C255" s="249"/>
      <c r="D255" s="250" t="s">
        <v>251</v>
      </c>
      <c r="E255" s="251" t="s">
        <v>1</v>
      </c>
      <c r="F255" s="252" t="s">
        <v>914</v>
      </c>
      <c r="G255" s="249"/>
      <c r="H255" s="253">
        <v>1.8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251</v>
      </c>
      <c r="AU255" s="259" t="s">
        <v>95</v>
      </c>
      <c r="AV255" s="13" t="s">
        <v>95</v>
      </c>
      <c r="AW255" s="13" t="s">
        <v>42</v>
      </c>
      <c r="AX255" s="13" t="s">
        <v>92</v>
      </c>
      <c r="AY255" s="259" t="s">
        <v>244</v>
      </c>
    </row>
    <row r="256" spans="1:63" s="12" customFormat="1" ht="22.8" customHeight="1">
      <c r="A256" s="12"/>
      <c r="B256" s="218"/>
      <c r="C256" s="219"/>
      <c r="D256" s="220" t="s">
        <v>84</v>
      </c>
      <c r="E256" s="232" t="s">
        <v>801</v>
      </c>
      <c r="F256" s="232" t="s">
        <v>802</v>
      </c>
      <c r="G256" s="219"/>
      <c r="H256" s="219"/>
      <c r="I256" s="222"/>
      <c r="J256" s="233">
        <f>BK256</f>
        <v>0</v>
      </c>
      <c r="K256" s="219"/>
      <c r="L256" s="224"/>
      <c r="M256" s="225"/>
      <c r="N256" s="226"/>
      <c r="O256" s="226"/>
      <c r="P256" s="227">
        <f>SUM(P257:P265)</f>
        <v>0</v>
      </c>
      <c r="Q256" s="226"/>
      <c r="R256" s="227">
        <f>SUM(R257:R265)</f>
        <v>0</v>
      </c>
      <c r="S256" s="226"/>
      <c r="T256" s="228">
        <f>SUM(T257:T265)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9" t="s">
        <v>92</v>
      </c>
      <c r="AT256" s="230" t="s">
        <v>84</v>
      </c>
      <c r="AU256" s="230" t="s">
        <v>92</v>
      </c>
      <c r="AY256" s="229" t="s">
        <v>244</v>
      </c>
      <c r="BK256" s="231">
        <f>SUM(BK257:BK265)</f>
        <v>0</v>
      </c>
    </row>
    <row r="257" spans="1:65" s="2" customFormat="1" ht="21.75" customHeight="1">
      <c r="A257" s="40"/>
      <c r="B257" s="41"/>
      <c r="C257" s="234" t="s">
        <v>495</v>
      </c>
      <c r="D257" s="234" t="s">
        <v>246</v>
      </c>
      <c r="E257" s="235" t="s">
        <v>804</v>
      </c>
      <c r="F257" s="236" t="s">
        <v>805</v>
      </c>
      <c r="G257" s="237" t="s">
        <v>363</v>
      </c>
      <c r="H257" s="238">
        <v>22.19</v>
      </c>
      <c r="I257" s="239"/>
      <c r="J257" s="240">
        <f>ROUND(I257*H257,2)</f>
        <v>0</v>
      </c>
      <c r="K257" s="241"/>
      <c r="L257" s="46"/>
      <c r="M257" s="242" t="s">
        <v>1</v>
      </c>
      <c r="N257" s="243" t="s">
        <v>50</v>
      </c>
      <c r="O257" s="93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6" t="s">
        <v>161</v>
      </c>
      <c r="AT257" s="246" t="s">
        <v>246</v>
      </c>
      <c r="AU257" s="246" t="s">
        <v>95</v>
      </c>
      <c r="AY257" s="18" t="s">
        <v>244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8" t="s">
        <v>92</v>
      </c>
      <c r="BK257" s="247">
        <f>ROUND(I257*H257,2)</f>
        <v>0</v>
      </c>
      <c r="BL257" s="18" t="s">
        <v>161</v>
      </c>
      <c r="BM257" s="246" t="s">
        <v>1356</v>
      </c>
    </row>
    <row r="258" spans="1:51" s="13" customFormat="1" ht="12">
      <c r="A258" s="13"/>
      <c r="B258" s="248"/>
      <c r="C258" s="249"/>
      <c r="D258" s="250" t="s">
        <v>251</v>
      </c>
      <c r="E258" s="251" t="s">
        <v>189</v>
      </c>
      <c r="F258" s="252" t="s">
        <v>807</v>
      </c>
      <c r="G258" s="249"/>
      <c r="H258" s="253">
        <v>22.19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251</v>
      </c>
      <c r="AU258" s="259" t="s">
        <v>95</v>
      </c>
      <c r="AV258" s="13" t="s">
        <v>95</v>
      </c>
      <c r="AW258" s="13" t="s">
        <v>42</v>
      </c>
      <c r="AX258" s="13" t="s">
        <v>92</v>
      </c>
      <c r="AY258" s="259" t="s">
        <v>244</v>
      </c>
    </row>
    <row r="259" spans="1:65" s="2" customFormat="1" ht="24.15" customHeight="1">
      <c r="A259" s="40"/>
      <c r="B259" s="41"/>
      <c r="C259" s="234" t="s">
        <v>499</v>
      </c>
      <c r="D259" s="234" t="s">
        <v>246</v>
      </c>
      <c r="E259" s="235" t="s">
        <v>809</v>
      </c>
      <c r="F259" s="236" t="s">
        <v>810</v>
      </c>
      <c r="G259" s="237" t="s">
        <v>363</v>
      </c>
      <c r="H259" s="238">
        <v>687.89</v>
      </c>
      <c r="I259" s="239"/>
      <c r="J259" s="240">
        <f>ROUND(I259*H259,2)</f>
        <v>0</v>
      </c>
      <c r="K259" s="241"/>
      <c r="L259" s="46"/>
      <c r="M259" s="242" t="s">
        <v>1</v>
      </c>
      <c r="N259" s="243" t="s">
        <v>50</v>
      </c>
      <c r="O259" s="93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6" t="s">
        <v>161</v>
      </c>
      <c r="AT259" s="246" t="s">
        <v>246</v>
      </c>
      <c r="AU259" s="246" t="s">
        <v>95</v>
      </c>
      <c r="AY259" s="18" t="s">
        <v>244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8" t="s">
        <v>92</v>
      </c>
      <c r="BK259" s="247">
        <f>ROUND(I259*H259,2)</f>
        <v>0</v>
      </c>
      <c r="BL259" s="18" t="s">
        <v>161</v>
      </c>
      <c r="BM259" s="246" t="s">
        <v>1357</v>
      </c>
    </row>
    <row r="260" spans="1:51" s="15" customFormat="1" ht="12">
      <c r="A260" s="15"/>
      <c r="B260" s="271"/>
      <c r="C260" s="272"/>
      <c r="D260" s="250" t="s">
        <v>251</v>
      </c>
      <c r="E260" s="273" t="s">
        <v>1</v>
      </c>
      <c r="F260" s="274" t="s">
        <v>341</v>
      </c>
      <c r="G260" s="272"/>
      <c r="H260" s="273" t="s">
        <v>1</v>
      </c>
      <c r="I260" s="275"/>
      <c r="J260" s="272"/>
      <c r="K260" s="272"/>
      <c r="L260" s="276"/>
      <c r="M260" s="277"/>
      <c r="N260" s="278"/>
      <c r="O260" s="278"/>
      <c r="P260" s="278"/>
      <c r="Q260" s="278"/>
      <c r="R260" s="278"/>
      <c r="S260" s="278"/>
      <c r="T260" s="279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0" t="s">
        <v>251</v>
      </c>
      <c r="AU260" s="280" t="s">
        <v>95</v>
      </c>
      <c r="AV260" s="15" t="s">
        <v>92</v>
      </c>
      <c r="AW260" s="15" t="s">
        <v>42</v>
      </c>
      <c r="AX260" s="15" t="s">
        <v>85</v>
      </c>
      <c r="AY260" s="280" t="s">
        <v>244</v>
      </c>
    </row>
    <row r="261" spans="1:51" s="13" customFormat="1" ht="12">
      <c r="A261" s="13"/>
      <c r="B261" s="248"/>
      <c r="C261" s="249"/>
      <c r="D261" s="250" t="s">
        <v>251</v>
      </c>
      <c r="E261" s="251" t="s">
        <v>1</v>
      </c>
      <c r="F261" s="252" t="s">
        <v>812</v>
      </c>
      <c r="G261" s="249"/>
      <c r="H261" s="253">
        <v>687.89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251</v>
      </c>
      <c r="AU261" s="259" t="s">
        <v>95</v>
      </c>
      <c r="AV261" s="13" t="s">
        <v>95</v>
      </c>
      <c r="AW261" s="13" t="s">
        <v>42</v>
      </c>
      <c r="AX261" s="13" t="s">
        <v>92</v>
      </c>
      <c r="AY261" s="259" t="s">
        <v>244</v>
      </c>
    </row>
    <row r="262" spans="1:65" s="2" customFormat="1" ht="33" customHeight="1">
      <c r="A262" s="40"/>
      <c r="B262" s="41"/>
      <c r="C262" s="234" t="s">
        <v>503</v>
      </c>
      <c r="D262" s="234" t="s">
        <v>246</v>
      </c>
      <c r="E262" s="235" t="s">
        <v>847</v>
      </c>
      <c r="F262" s="236" t="s">
        <v>848</v>
      </c>
      <c r="G262" s="237" t="s">
        <v>363</v>
      </c>
      <c r="H262" s="238">
        <v>9.405</v>
      </c>
      <c r="I262" s="239"/>
      <c r="J262" s="240">
        <f>ROUND(I262*H262,2)</f>
        <v>0</v>
      </c>
      <c r="K262" s="241"/>
      <c r="L262" s="46"/>
      <c r="M262" s="242" t="s">
        <v>1</v>
      </c>
      <c r="N262" s="243" t="s">
        <v>50</v>
      </c>
      <c r="O262" s="93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6" t="s">
        <v>161</v>
      </c>
      <c r="AT262" s="246" t="s">
        <v>246</v>
      </c>
      <c r="AU262" s="246" t="s">
        <v>95</v>
      </c>
      <c r="AY262" s="18" t="s">
        <v>244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8" t="s">
        <v>92</v>
      </c>
      <c r="BK262" s="247">
        <f>ROUND(I262*H262,2)</f>
        <v>0</v>
      </c>
      <c r="BL262" s="18" t="s">
        <v>161</v>
      </c>
      <c r="BM262" s="246" t="s">
        <v>1358</v>
      </c>
    </row>
    <row r="263" spans="1:51" s="13" customFormat="1" ht="12">
      <c r="A263" s="13"/>
      <c r="B263" s="248"/>
      <c r="C263" s="249"/>
      <c r="D263" s="250" t="s">
        <v>251</v>
      </c>
      <c r="E263" s="251" t="s">
        <v>187</v>
      </c>
      <c r="F263" s="252" t="s">
        <v>1038</v>
      </c>
      <c r="G263" s="249"/>
      <c r="H263" s="253">
        <v>9.405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251</v>
      </c>
      <c r="AU263" s="259" t="s">
        <v>95</v>
      </c>
      <c r="AV263" s="13" t="s">
        <v>95</v>
      </c>
      <c r="AW263" s="13" t="s">
        <v>42</v>
      </c>
      <c r="AX263" s="13" t="s">
        <v>92</v>
      </c>
      <c r="AY263" s="259" t="s">
        <v>244</v>
      </c>
    </row>
    <row r="264" spans="1:65" s="2" customFormat="1" ht="24.15" customHeight="1">
      <c r="A264" s="40"/>
      <c r="B264" s="41"/>
      <c r="C264" s="234" t="s">
        <v>507</v>
      </c>
      <c r="D264" s="234" t="s">
        <v>246</v>
      </c>
      <c r="E264" s="235" t="s">
        <v>852</v>
      </c>
      <c r="F264" s="236" t="s">
        <v>362</v>
      </c>
      <c r="G264" s="237" t="s">
        <v>363</v>
      </c>
      <c r="H264" s="238">
        <v>12.785</v>
      </c>
      <c r="I264" s="239"/>
      <c r="J264" s="240">
        <f>ROUND(I264*H264,2)</f>
        <v>0</v>
      </c>
      <c r="K264" s="241"/>
      <c r="L264" s="46"/>
      <c r="M264" s="242" t="s">
        <v>1</v>
      </c>
      <c r="N264" s="243" t="s">
        <v>50</v>
      </c>
      <c r="O264" s="93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6" t="s">
        <v>161</v>
      </c>
      <c r="AT264" s="246" t="s">
        <v>246</v>
      </c>
      <c r="AU264" s="246" t="s">
        <v>95</v>
      </c>
      <c r="AY264" s="18" t="s">
        <v>244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8" t="s">
        <v>92</v>
      </c>
      <c r="BK264" s="247">
        <f>ROUND(I264*H264,2)</f>
        <v>0</v>
      </c>
      <c r="BL264" s="18" t="s">
        <v>161</v>
      </c>
      <c r="BM264" s="246" t="s">
        <v>1359</v>
      </c>
    </row>
    <row r="265" spans="1:51" s="13" customFormat="1" ht="12">
      <c r="A265" s="13"/>
      <c r="B265" s="248"/>
      <c r="C265" s="249"/>
      <c r="D265" s="250" t="s">
        <v>251</v>
      </c>
      <c r="E265" s="251" t="s">
        <v>185</v>
      </c>
      <c r="F265" s="252" t="s">
        <v>1040</v>
      </c>
      <c r="G265" s="249"/>
      <c r="H265" s="253">
        <v>12.785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251</v>
      </c>
      <c r="AU265" s="259" t="s">
        <v>95</v>
      </c>
      <c r="AV265" s="13" t="s">
        <v>95</v>
      </c>
      <c r="AW265" s="13" t="s">
        <v>42</v>
      </c>
      <c r="AX265" s="13" t="s">
        <v>92</v>
      </c>
      <c r="AY265" s="259" t="s">
        <v>244</v>
      </c>
    </row>
    <row r="266" spans="1:63" s="12" customFormat="1" ht="22.8" customHeight="1">
      <c r="A266" s="12"/>
      <c r="B266" s="218"/>
      <c r="C266" s="219"/>
      <c r="D266" s="220" t="s">
        <v>84</v>
      </c>
      <c r="E266" s="232" t="s">
        <v>855</v>
      </c>
      <c r="F266" s="232" t="s">
        <v>856</v>
      </c>
      <c r="G266" s="219"/>
      <c r="H266" s="219"/>
      <c r="I266" s="222"/>
      <c r="J266" s="233">
        <f>BK266</f>
        <v>0</v>
      </c>
      <c r="K266" s="219"/>
      <c r="L266" s="224"/>
      <c r="M266" s="225"/>
      <c r="N266" s="226"/>
      <c r="O266" s="226"/>
      <c r="P266" s="227">
        <f>SUM(P267:P270)</f>
        <v>0</v>
      </c>
      <c r="Q266" s="226"/>
      <c r="R266" s="227">
        <f>SUM(R267:R270)</f>
        <v>0</v>
      </c>
      <c r="S266" s="226"/>
      <c r="T266" s="228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9" t="s">
        <v>92</v>
      </c>
      <c r="AT266" s="230" t="s">
        <v>84</v>
      </c>
      <c r="AU266" s="230" t="s">
        <v>92</v>
      </c>
      <c r="AY266" s="229" t="s">
        <v>244</v>
      </c>
      <c r="BK266" s="231">
        <f>SUM(BK267:BK270)</f>
        <v>0</v>
      </c>
    </row>
    <row r="267" spans="1:65" s="2" customFormat="1" ht="24.15" customHeight="1">
      <c r="A267" s="40"/>
      <c r="B267" s="41"/>
      <c r="C267" s="234" t="s">
        <v>511</v>
      </c>
      <c r="D267" s="234" t="s">
        <v>246</v>
      </c>
      <c r="E267" s="235" t="s">
        <v>858</v>
      </c>
      <c r="F267" s="236" t="s">
        <v>859</v>
      </c>
      <c r="G267" s="237" t="s">
        <v>363</v>
      </c>
      <c r="H267" s="238">
        <v>0.009</v>
      </c>
      <c r="I267" s="239"/>
      <c r="J267" s="240">
        <f>ROUND(I267*H267,2)</f>
        <v>0</v>
      </c>
      <c r="K267" s="241"/>
      <c r="L267" s="46"/>
      <c r="M267" s="242" t="s">
        <v>1</v>
      </c>
      <c r="N267" s="243" t="s">
        <v>50</v>
      </c>
      <c r="O267" s="93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6" t="s">
        <v>161</v>
      </c>
      <c r="AT267" s="246" t="s">
        <v>246</v>
      </c>
      <c r="AU267" s="246" t="s">
        <v>95</v>
      </c>
      <c r="AY267" s="18" t="s">
        <v>244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8" t="s">
        <v>92</v>
      </c>
      <c r="BK267" s="247">
        <f>ROUND(I267*H267,2)</f>
        <v>0</v>
      </c>
      <c r="BL267" s="18" t="s">
        <v>161</v>
      </c>
      <c r="BM267" s="246" t="s">
        <v>1360</v>
      </c>
    </row>
    <row r="268" spans="1:51" s="13" customFormat="1" ht="12">
      <c r="A268" s="13"/>
      <c r="B268" s="248"/>
      <c r="C268" s="249"/>
      <c r="D268" s="250" t="s">
        <v>251</v>
      </c>
      <c r="E268" s="251" t="s">
        <v>202</v>
      </c>
      <c r="F268" s="252" t="s">
        <v>1361</v>
      </c>
      <c r="G268" s="249"/>
      <c r="H268" s="253">
        <v>0.009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251</v>
      </c>
      <c r="AU268" s="259" t="s">
        <v>95</v>
      </c>
      <c r="AV268" s="13" t="s">
        <v>95</v>
      </c>
      <c r="AW268" s="13" t="s">
        <v>42</v>
      </c>
      <c r="AX268" s="13" t="s">
        <v>92</v>
      </c>
      <c r="AY268" s="259" t="s">
        <v>244</v>
      </c>
    </row>
    <row r="269" spans="1:65" s="2" customFormat="1" ht="33" customHeight="1">
      <c r="A269" s="40"/>
      <c r="B269" s="41"/>
      <c r="C269" s="234" t="s">
        <v>516</v>
      </c>
      <c r="D269" s="234" t="s">
        <v>246</v>
      </c>
      <c r="E269" s="235" t="s">
        <v>863</v>
      </c>
      <c r="F269" s="236" t="s">
        <v>864</v>
      </c>
      <c r="G269" s="237" t="s">
        <v>363</v>
      </c>
      <c r="H269" s="238">
        <v>0.009</v>
      </c>
      <c r="I269" s="239"/>
      <c r="J269" s="240">
        <f>ROUND(I269*H269,2)</f>
        <v>0</v>
      </c>
      <c r="K269" s="241"/>
      <c r="L269" s="46"/>
      <c r="M269" s="242" t="s">
        <v>1</v>
      </c>
      <c r="N269" s="243" t="s">
        <v>50</v>
      </c>
      <c r="O269" s="93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6" t="s">
        <v>161</v>
      </c>
      <c r="AT269" s="246" t="s">
        <v>246</v>
      </c>
      <c r="AU269" s="246" t="s">
        <v>95</v>
      </c>
      <c r="AY269" s="18" t="s">
        <v>244</v>
      </c>
      <c r="BE269" s="247">
        <f>IF(N269="základní",J269,0)</f>
        <v>0</v>
      </c>
      <c r="BF269" s="247">
        <f>IF(N269="snížená",J269,0)</f>
        <v>0</v>
      </c>
      <c r="BG269" s="247">
        <f>IF(N269="zákl. přenesená",J269,0)</f>
        <v>0</v>
      </c>
      <c r="BH269" s="247">
        <f>IF(N269="sníž. přenesená",J269,0)</f>
        <v>0</v>
      </c>
      <c r="BI269" s="247">
        <f>IF(N269="nulová",J269,0)</f>
        <v>0</v>
      </c>
      <c r="BJ269" s="18" t="s">
        <v>92</v>
      </c>
      <c r="BK269" s="247">
        <f>ROUND(I269*H269,2)</f>
        <v>0</v>
      </c>
      <c r="BL269" s="18" t="s">
        <v>161</v>
      </c>
      <c r="BM269" s="246" t="s">
        <v>1362</v>
      </c>
    </row>
    <row r="270" spans="1:51" s="13" customFormat="1" ht="12">
      <c r="A270" s="13"/>
      <c r="B270" s="248"/>
      <c r="C270" s="249"/>
      <c r="D270" s="250" t="s">
        <v>251</v>
      </c>
      <c r="E270" s="251" t="s">
        <v>1</v>
      </c>
      <c r="F270" s="252" t="s">
        <v>202</v>
      </c>
      <c r="G270" s="249"/>
      <c r="H270" s="253">
        <v>0.009</v>
      </c>
      <c r="I270" s="254"/>
      <c r="J270" s="249"/>
      <c r="K270" s="249"/>
      <c r="L270" s="255"/>
      <c r="M270" s="308"/>
      <c r="N270" s="309"/>
      <c r="O270" s="309"/>
      <c r="P270" s="309"/>
      <c r="Q270" s="309"/>
      <c r="R270" s="309"/>
      <c r="S270" s="309"/>
      <c r="T270" s="31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251</v>
      </c>
      <c r="AU270" s="259" t="s">
        <v>95</v>
      </c>
      <c r="AV270" s="13" t="s">
        <v>95</v>
      </c>
      <c r="AW270" s="13" t="s">
        <v>42</v>
      </c>
      <c r="AX270" s="13" t="s">
        <v>92</v>
      </c>
      <c r="AY270" s="259" t="s">
        <v>244</v>
      </c>
    </row>
    <row r="271" spans="1:31" s="2" customFormat="1" ht="6.95" customHeight="1">
      <c r="A271" s="40"/>
      <c r="B271" s="68"/>
      <c r="C271" s="69"/>
      <c r="D271" s="69"/>
      <c r="E271" s="69"/>
      <c r="F271" s="69"/>
      <c r="G271" s="69"/>
      <c r="H271" s="69"/>
      <c r="I271" s="69"/>
      <c r="J271" s="69"/>
      <c r="K271" s="69"/>
      <c r="L271" s="46"/>
      <c r="M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</sheetData>
  <sheetProtection password="CC35" sheet="1" objects="1" scenarios="1" formatColumns="0" formatRows="0" autoFilter="0"/>
  <autoFilter ref="C127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</row>
    <row r="4" spans="2:4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4" t="s">
        <v>16</v>
      </c>
      <c r="L6" s="21"/>
    </row>
    <row r="7" spans="2:12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</row>
    <row r="8" spans="1:31" s="2" customFormat="1" ht="12" customHeight="1">
      <c r="A8" s="40"/>
      <c r="B8" s="46"/>
      <c r="C8" s="40"/>
      <c r="D8" s="154" t="s">
        <v>141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56" t="s">
        <v>1363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4" t="s">
        <v>18</v>
      </c>
      <c r="E11" s="40"/>
      <c r="F11" s="143" t="s">
        <v>19</v>
      </c>
      <c r="G11" s="40"/>
      <c r="H11" s="40"/>
      <c r="I11" s="154" t="s">
        <v>20</v>
      </c>
      <c r="J11" s="143" t="s">
        <v>1364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4" t="s">
        <v>22</v>
      </c>
      <c r="E12" s="40"/>
      <c r="F12" s="143" t="s">
        <v>23</v>
      </c>
      <c r="G12" s="40"/>
      <c r="H12" s="40"/>
      <c r="I12" s="154" t="s">
        <v>24</v>
      </c>
      <c r="J12" s="157" t="str">
        <f>'Rekapitulace stavby'!AN8</f>
        <v>27. 11. 2023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21.8" customHeight="1">
      <c r="A13" s="40"/>
      <c r="B13" s="46"/>
      <c r="C13" s="40"/>
      <c r="D13" s="158" t="s">
        <v>26</v>
      </c>
      <c r="E13" s="40"/>
      <c r="F13" s="159" t="s">
        <v>153</v>
      </c>
      <c r="G13" s="40"/>
      <c r="H13" s="40"/>
      <c r="I13" s="158" t="s">
        <v>28</v>
      </c>
      <c r="J13" s="159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30</v>
      </c>
      <c r="E14" s="40"/>
      <c r="F14" s="40"/>
      <c r="G14" s="40"/>
      <c r="H14" s="40"/>
      <c r="I14" s="154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4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4" t="s">
        <v>36</v>
      </c>
      <c r="E17" s="40"/>
      <c r="F17" s="40"/>
      <c r="G17" s="40"/>
      <c r="H17" s="40"/>
      <c r="I17" s="154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4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4" t="s">
        <v>38</v>
      </c>
      <c r="E20" s="40"/>
      <c r="F20" s="40"/>
      <c r="G20" s="40"/>
      <c r="H20" s="40"/>
      <c r="I20" s="154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4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4" t="s">
        <v>43</v>
      </c>
      <c r="E23" s="40"/>
      <c r="F23" s="40"/>
      <c r="G23" s="40"/>
      <c r="H23" s="40"/>
      <c r="I23" s="154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4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4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5"/>
      <c r="E29" s="165"/>
      <c r="F29" s="165"/>
      <c r="G29" s="165"/>
      <c r="H29" s="165"/>
      <c r="I29" s="165"/>
      <c r="J29" s="165"/>
      <c r="K29" s="16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6" t="s">
        <v>45</v>
      </c>
      <c r="E30" s="40"/>
      <c r="F30" s="40"/>
      <c r="G30" s="40"/>
      <c r="H30" s="40"/>
      <c r="I30" s="40"/>
      <c r="J30" s="167">
        <f>ROUND(J126,2)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8" t="s">
        <v>47</v>
      </c>
      <c r="G32" s="40"/>
      <c r="H32" s="40"/>
      <c r="I32" s="168" t="s">
        <v>46</v>
      </c>
      <c r="J32" s="16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9" t="s">
        <v>49</v>
      </c>
      <c r="E33" s="154" t="s">
        <v>50</v>
      </c>
      <c r="F33" s="170">
        <f>ROUND((SUM(BE126:BE248)),2)</f>
        <v>0</v>
      </c>
      <c r="G33" s="40"/>
      <c r="H33" s="40"/>
      <c r="I33" s="171">
        <v>0.21</v>
      </c>
      <c r="J33" s="170">
        <f>ROUND(((SUM(BE126:BE248))*I33),2)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4" t="s">
        <v>51</v>
      </c>
      <c r="F34" s="170">
        <f>ROUND((SUM(BF126:BF248)),2)</f>
        <v>0</v>
      </c>
      <c r="G34" s="40"/>
      <c r="H34" s="40"/>
      <c r="I34" s="171">
        <v>0.15</v>
      </c>
      <c r="J34" s="170">
        <f>ROUND(((SUM(BF126:BF248))*I34),2)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4" t="s">
        <v>52</v>
      </c>
      <c r="F35" s="170">
        <f>ROUND((SUM(BG126:BG248)),2)</f>
        <v>0</v>
      </c>
      <c r="G35" s="40"/>
      <c r="H35" s="40"/>
      <c r="I35" s="171">
        <v>0.21</v>
      </c>
      <c r="J35" s="17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4" t="s">
        <v>53</v>
      </c>
      <c r="F36" s="170">
        <f>ROUND((SUM(BH126:BH248)),2)</f>
        <v>0</v>
      </c>
      <c r="G36" s="40"/>
      <c r="H36" s="40"/>
      <c r="I36" s="171">
        <v>0.15</v>
      </c>
      <c r="J36" s="17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54</v>
      </c>
      <c r="F37" s="170">
        <f>ROUND((SUM(BI126:BI248)),2)</f>
        <v>0</v>
      </c>
      <c r="G37" s="40"/>
      <c r="H37" s="40"/>
      <c r="I37" s="171">
        <v>0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2"/>
      <c r="D39" s="173" t="s">
        <v>55</v>
      </c>
      <c r="E39" s="174"/>
      <c r="F39" s="174"/>
      <c r="G39" s="175" t="s">
        <v>56</v>
      </c>
      <c r="H39" s="176" t="s">
        <v>57</v>
      </c>
      <c r="I39" s="174"/>
      <c r="J39" s="177">
        <f>SUM(J30:J37)</f>
        <v>0</v>
      </c>
      <c r="K39" s="17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79" t="s">
        <v>58</v>
      </c>
      <c r="E49" s="180"/>
      <c r="F49" s="180"/>
      <c r="G49" s="179" t="s">
        <v>59</v>
      </c>
      <c r="H49" s="180"/>
      <c r="I49" s="180"/>
      <c r="J49" s="180"/>
      <c r="K49" s="18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1" t="s">
        <v>60</v>
      </c>
      <c r="E60" s="182"/>
      <c r="F60" s="183" t="s">
        <v>61</v>
      </c>
      <c r="G60" s="181" t="s">
        <v>60</v>
      </c>
      <c r="H60" s="182"/>
      <c r="I60" s="182"/>
      <c r="J60" s="184" t="s">
        <v>61</v>
      </c>
      <c r="K60" s="18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9" t="s">
        <v>62</v>
      </c>
      <c r="E64" s="185"/>
      <c r="F64" s="185"/>
      <c r="G64" s="179" t="s">
        <v>63</v>
      </c>
      <c r="H64" s="185"/>
      <c r="I64" s="185"/>
      <c r="J64" s="185"/>
      <c r="K64" s="18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1" t="s">
        <v>60</v>
      </c>
      <c r="E75" s="182"/>
      <c r="F75" s="183" t="s">
        <v>61</v>
      </c>
      <c r="G75" s="181" t="s">
        <v>60</v>
      </c>
      <c r="H75" s="182"/>
      <c r="I75" s="182"/>
      <c r="J75" s="184" t="s">
        <v>61</v>
      </c>
      <c r="K75" s="18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8"/>
      <c r="C80" s="189"/>
      <c r="D80" s="189"/>
      <c r="E80" s="189"/>
      <c r="F80" s="189"/>
      <c r="G80" s="189"/>
      <c r="H80" s="189"/>
      <c r="I80" s="189"/>
      <c r="J80" s="189"/>
      <c r="K80" s="18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25" customHeight="1">
      <c r="A84" s="40"/>
      <c r="B84" s="41"/>
      <c r="C84" s="42"/>
      <c r="D84" s="42"/>
      <c r="E84" s="190" t="str">
        <f>E7</f>
        <v>Benátky nad Jizerou Komenského, V Koreji,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30" customHeight="1">
      <c r="A86" s="40"/>
      <c r="B86" s="41"/>
      <c r="C86" s="42"/>
      <c r="D86" s="42"/>
      <c r="E86" s="78" t="str">
        <f>E9</f>
        <v>2340-3 - IO 02.1 - Bezvýkopová sanace stok ul. Komenského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Benátky nad Jizerou</v>
      </c>
      <c r="G88" s="42"/>
      <c r="H88" s="42"/>
      <c r="I88" s="33" t="s">
        <v>24</v>
      </c>
      <c r="J88" s="81" t="str">
        <f>IF(J12="","",J12)</f>
        <v>27. 11. 2023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91" t="s">
        <v>212</v>
      </c>
      <c r="D93" s="192"/>
      <c r="E93" s="192"/>
      <c r="F93" s="192"/>
      <c r="G93" s="192"/>
      <c r="H93" s="192"/>
      <c r="I93" s="192"/>
      <c r="J93" s="193" t="s">
        <v>213</v>
      </c>
      <c r="K93" s="19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94" t="s">
        <v>214</v>
      </c>
      <c r="D95" s="42"/>
      <c r="E95" s="42"/>
      <c r="F95" s="42"/>
      <c r="G95" s="42"/>
      <c r="H95" s="42"/>
      <c r="I95" s="42"/>
      <c r="J95" s="112">
        <f>J126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215</v>
      </c>
    </row>
    <row r="96" spans="1:31" s="9" customFormat="1" ht="24.95" customHeight="1">
      <c r="A96" s="9"/>
      <c r="B96" s="195"/>
      <c r="C96" s="196"/>
      <c r="D96" s="197" t="s">
        <v>216</v>
      </c>
      <c r="E96" s="198"/>
      <c r="F96" s="198"/>
      <c r="G96" s="198"/>
      <c r="H96" s="198"/>
      <c r="I96" s="198"/>
      <c r="J96" s="199">
        <f>J127</f>
        <v>0</v>
      </c>
      <c r="K96" s="196"/>
      <c r="L96" s="20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1"/>
      <c r="C97" s="135"/>
      <c r="D97" s="202" t="s">
        <v>217</v>
      </c>
      <c r="E97" s="203"/>
      <c r="F97" s="203"/>
      <c r="G97" s="203"/>
      <c r="H97" s="203"/>
      <c r="I97" s="203"/>
      <c r="J97" s="204">
        <f>J128</f>
        <v>0</v>
      </c>
      <c r="K97" s="135"/>
      <c r="L97" s="20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1"/>
      <c r="C98" s="135"/>
      <c r="D98" s="202" t="s">
        <v>1365</v>
      </c>
      <c r="E98" s="203"/>
      <c r="F98" s="203"/>
      <c r="G98" s="203"/>
      <c r="H98" s="203"/>
      <c r="I98" s="203"/>
      <c r="J98" s="204">
        <f>J132</f>
        <v>0</v>
      </c>
      <c r="K98" s="135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135"/>
      <c r="D99" s="202" t="s">
        <v>220</v>
      </c>
      <c r="E99" s="203"/>
      <c r="F99" s="203"/>
      <c r="G99" s="203"/>
      <c r="H99" s="203"/>
      <c r="I99" s="203"/>
      <c r="J99" s="204">
        <f>J138</f>
        <v>0</v>
      </c>
      <c r="K99" s="135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135"/>
      <c r="D100" s="202" t="s">
        <v>221</v>
      </c>
      <c r="E100" s="203"/>
      <c r="F100" s="203"/>
      <c r="G100" s="203"/>
      <c r="H100" s="203"/>
      <c r="I100" s="203"/>
      <c r="J100" s="204">
        <f>J147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223</v>
      </c>
      <c r="E101" s="203"/>
      <c r="F101" s="203"/>
      <c r="G101" s="203"/>
      <c r="H101" s="203"/>
      <c r="I101" s="203"/>
      <c r="J101" s="204">
        <f>J234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224</v>
      </c>
      <c r="E102" s="203"/>
      <c r="F102" s="203"/>
      <c r="G102" s="203"/>
      <c r="H102" s="203"/>
      <c r="I102" s="203"/>
      <c r="J102" s="204">
        <f>J240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5"/>
      <c r="C103" s="196"/>
      <c r="D103" s="197" t="s">
        <v>225</v>
      </c>
      <c r="E103" s="198"/>
      <c r="F103" s="198"/>
      <c r="G103" s="198"/>
      <c r="H103" s="198"/>
      <c r="I103" s="198"/>
      <c r="J103" s="199">
        <f>J242</f>
        <v>0</v>
      </c>
      <c r="K103" s="196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1"/>
      <c r="C104" s="135"/>
      <c r="D104" s="202" t="s">
        <v>1366</v>
      </c>
      <c r="E104" s="203"/>
      <c r="F104" s="203"/>
      <c r="G104" s="203"/>
      <c r="H104" s="203"/>
      <c r="I104" s="203"/>
      <c r="J104" s="204">
        <f>J243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226</v>
      </c>
      <c r="E105" s="203"/>
      <c r="F105" s="203"/>
      <c r="G105" s="203"/>
      <c r="H105" s="203"/>
      <c r="I105" s="203"/>
      <c r="J105" s="204">
        <f>J245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228</v>
      </c>
      <c r="E106" s="203"/>
      <c r="F106" s="203"/>
      <c r="G106" s="203"/>
      <c r="H106" s="203"/>
      <c r="I106" s="203"/>
      <c r="J106" s="204">
        <f>J247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4" t="s">
        <v>229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6.25" customHeight="1">
      <c r="A116" s="40"/>
      <c r="B116" s="41"/>
      <c r="C116" s="42"/>
      <c r="D116" s="42"/>
      <c r="E116" s="190" t="str">
        <f>E7</f>
        <v>Benátky nad Jizerou Komenského, V Koreji, obnova vodovodu a kanalizace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141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30" customHeight="1">
      <c r="A118" s="40"/>
      <c r="B118" s="41"/>
      <c r="C118" s="42"/>
      <c r="D118" s="42"/>
      <c r="E118" s="78" t="str">
        <f>E9</f>
        <v>2340-3 - IO 02.1 - Bezvýkopová sanace stok ul. Komenského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3" t="s">
        <v>22</v>
      </c>
      <c r="D120" s="42"/>
      <c r="E120" s="42"/>
      <c r="F120" s="28" t="str">
        <f>F12</f>
        <v>Benátky nad Jizerou</v>
      </c>
      <c r="G120" s="42"/>
      <c r="H120" s="42"/>
      <c r="I120" s="33" t="s">
        <v>24</v>
      </c>
      <c r="J120" s="81" t="str">
        <f>IF(J12="","",J12)</f>
        <v>27. 11. 2023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3" t="s">
        <v>30</v>
      </c>
      <c r="D122" s="42"/>
      <c r="E122" s="42"/>
      <c r="F122" s="28" t="str">
        <f>E15</f>
        <v>Vodovody a kanalizace Mladá Boleslav, a.s.</v>
      </c>
      <c r="G122" s="42"/>
      <c r="H122" s="42"/>
      <c r="I122" s="33" t="s">
        <v>38</v>
      </c>
      <c r="J122" s="38" t="str">
        <f>E21</f>
        <v>Ing. Petr Čepický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3" t="s">
        <v>36</v>
      </c>
      <c r="D123" s="42"/>
      <c r="E123" s="42"/>
      <c r="F123" s="28" t="str">
        <f>IF(E18="","",E18)</f>
        <v>Vyplň údaj</v>
      </c>
      <c r="G123" s="42"/>
      <c r="H123" s="42"/>
      <c r="I123" s="33" t="s">
        <v>43</v>
      </c>
      <c r="J123" s="38" t="str">
        <f>E24</f>
        <v>Ing. Petr Čepický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0.3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11" customFormat="1" ht="29.25" customHeight="1">
      <c r="A125" s="206"/>
      <c r="B125" s="207"/>
      <c r="C125" s="208" t="s">
        <v>230</v>
      </c>
      <c r="D125" s="209" t="s">
        <v>70</v>
      </c>
      <c r="E125" s="209" t="s">
        <v>66</v>
      </c>
      <c r="F125" s="209" t="s">
        <v>67</v>
      </c>
      <c r="G125" s="209" t="s">
        <v>231</v>
      </c>
      <c r="H125" s="209" t="s">
        <v>232</v>
      </c>
      <c r="I125" s="209" t="s">
        <v>233</v>
      </c>
      <c r="J125" s="210" t="s">
        <v>213</v>
      </c>
      <c r="K125" s="211" t="s">
        <v>234</v>
      </c>
      <c r="L125" s="212"/>
      <c r="M125" s="102" t="s">
        <v>1</v>
      </c>
      <c r="N125" s="103" t="s">
        <v>49</v>
      </c>
      <c r="O125" s="103" t="s">
        <v>235</v>
      </c>
      <c r="P125" s="103" t="s">
        <v>236</v>
      </c>
      <c r="Q125" s="103" t="s">
        <v>237</v>
      </c>
      <c r="R125" s="103" t="s">
        <v>238</v>
      </c>
      <c r="S125" s="103" t="s">
        <v>239</v>
      </c>
      <c r="T125" s="104" t="s">
        <v>240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pans="1:63" s="2" customFormat="1" ht="22.8" customHeight="1">
      <c r="A126" s="40"/>
      <c r="B126" s="41"/>
      <c r="C126" s="109" t="s">
        <v>241</v>
      </c>
      <c r="D126" s="42"/>
      <c r="E126" s="42"/>
      <c r="F126" s="42"/>
      <c r="G126" s="42"/>
      <c r="H126" s="42"/>
      <c r="I126" s="42"/>
      <c r="J126" s="213">
        <f>BK126</f>
        <v>0</v>
      </c>
      <c r="K126" s="42"/>
      <c r="L126" s="46"/>
      <c r="M126" s="105"/>
      <c r="N126" s="214"/>
      <c r="O126" s="106"/>
      <c r="P126" s="215">
        <f>P127+P242</f>
        <v>0</v>
      </c>
      <c r="Q126" s="106"/>
      <c r="R126" s="215">
        <f>R127+R242</f>
        <v>5.1302795</v>
      </c>
      <c r="S126" s="106"/>
      <c r="T126" s="216">
        <f>T127+T242</f>
        <v>6.644100000000001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84</v>
      </c>
      <c r="AU126" s="18" t="s">
        <v>215</v>
      </c>
      <c r="BK126" s="217">
        <f>BK127+BK242</f>
        <v>0</v>
      </c>
    </row>
    <row r="127" spans="1:63" s="12" customFormat="1" ht="25.9" customHeight="1">
      <c r="A127" s="12"/>
      <c r="B127" s="218"/>
      <c r="C127" s="219"/>
      <c r="D127" s="220" t="s">
        <v>84</v>
      </c>
      <c r="E127" s="221" t="s">
        <v>242</v>
      </c>
      <c r="F127" s="221" t="s">
        <v>243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P128+P132+P138+P147+P234+P240</f>
        <v>0</v>
      </c>
      <c r="Q127" s="226"/>
      <c r="R127" s="227">
        <f>R128+R132+R138+R147+R234+R240</f>
        <v>5.1302795</v>
      </c>
      <c r="S127" s="226"/>
      <c r="T127" s="228">
        <f>T128+T132+T138+T147+T234+T240</f>
        <v>6.644100000000001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92</v>
      </c>
      <c r="AT127" s="230" t="s">
        <v>84</v>
      </c>
      <c r="AU127" s="230" t="s">
        <v>85</v>
      </c>
      <c r="AY127" s="229" t="s">
        <v>244</v>
      </c>
      <c r="BK127" s="231">
        <f>BK128+BK132+BK138+BK147+BK234+BK240</f>
        <v>0</v>
      </c>
    </row>
    <row r="128" spans="1:63" s="12" customFormat="1" ht="22.8" customHeight="1">
      <c r="A128" s="12"/>
      <c r="B128" s="218"/>
      <c r="C128" s="219"/>
      <c r="D128" s="220" t="s">
        <v>84</v>
      </c>
      <c r="E128" s="232" t="s">
        <v>92</v>
      </c>
      <c r="F128" s="232" t="s">
        <v>245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SUM(P129:P131)</f>
        <v>0</v>
      </c>
      <c r="Q128" s="226"/>
      <c r="R128" s="227">
        <f>SUM(R129:R131)</f>
        <v>0.07909000000000001</v>
      </c>
      <c r="S128" s="226"/>
      <c r="T128" s="22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92</v>
      </c>
      <c r="AT128" s="230" t="s">
        <v>84</v>
      </c>
      <c r="AU128" s="230" t="s">
        <v>92</v>
      </c>
      <c r="AY128" s="229" t="s">
        <v>244</v>
      </c>
      <c r="BK128" s="231">
        <f>SUM(BK129:BK131)</f>
        <v>0</v>
      </c>
    </row>
    <row r="129" spans="1:65" s="2" customFormat="1" ht="16.5" customHeight="1">
      <c r="A129" s="40"/>
      <c r="B129" s="41"/>
      <c r="C129" s="234" t="s">
        <v>92</v>
      </c>
      <c r="D129" s="234" t="s">
        <v>246</v>
      </c>
      <c r="E129" s="235" t="s">
        <v>1367</v>
      </c>
      <c r="F129" s="236" t="s">
        <v>1368</v>
      </c>
      <c r="G129" s="237" t="s">
        <v>467</v>
      </c>
      <c r="H129" s="238">
        <v>11</v>
      </c>
      <c r="I129" s="239"/>
      <c r="J129" s="240">
        <f>ROUND(I129*H129,2)</f>
        <v>0</v>
      </c>
      <c r="K129" s="241"/>
      <c r="L129" s="46"/>
      <c r="M129" s="242" t="s">
        <v>1</v>
      </c>
      <c r="N129" s="243" t="s">
        <v>50</v>
      </c>
      <c r="O129" s="93"/>
      <c r="P129" s="244">
        <f>O129*H129</f>
        <v>0</v>
      </c>
      <c r="Q129" s="244">
        <v>0.00719</v>
      </c>
      <c r="R129" s="244">
        <f>Q129*H129</f>
        <v>0.07909000000000001</v>
      </c>
      <c r="S129" s="244">
        <v>0</v>
      </c>
      <c r="T129" s="24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6" t="s">
        <v>161</v>
      </c>
      <c r="AT129" s="246" t="s">
        <v>246</v>
      </c>
      <c r="AU129" s="246" t="s">
        <v>95</v>
      </c>
      <c r="AY129" s="18" t="s">
        <v>244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8" t="s">
        <v>92</v>
      </c>
      <c r="BK129" s="247">
        <f>ROUND(I129*H129,2)</f>
        <v>0</v>
      </c>
      <c r="BL129" s="18" t="s">
        <v>161</v>
      </c>
      <c r="BM129" s="246" t="s">
        <v>1369</v>
      </c>
    </row>
    <row r="130" spans="1:51" s="15" customFormat="1" ht="12">
      <c r="A130" s="15"/>
      <c r="B130" s="271"/>
      <c r="C130" s="272"/>
      <c r="D130" s="250" t="s">
        <v>251</v>
      </c>
      <c r="E130" s="273" t="s">
        <v>1</v>
      </c>
      <c r="F130" s="274" t="s">
        <v>1370</v>
      </c>
      <c r="G130" s="272"/>
      <c r="H130" s="273" t="s">
        <v>1</v>
      </c>
      <c r="I130" s="275"/>
      <c r="J130" s="272"/>
      <c r="K130" s="272"/>
      <c r="L130" s="276"/>
      <c r="M130" s="277"/>
      <c r="N130" s="278"/>
      <c r="O130" s="278"/>
      <c r="P130" s="278"/>
      <c r="Q130" s="278"/>
      <c r="R130" s="278"/>
      <c r="S130" s="278"/>
      <c r="T130" s="27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0" t="s">
        <v>251</v>
      </c>
      <c r="AU130" s="280" t="s">
        <v>95</v>
      </c>
      <c r="AV130" s="15" t="s">
        <v>92</v>
      </c>
      <c r="AW130" s="15" t="s">
        <v>42</v>
      </c>
      <c r="AX130" s="15" t="s">
        <v>85</v>
      </c>
      <c r="AY130" s="280" t="s">
        <v>244</v>
      </c>
    </row>
    <row r="131" spans="1:51" s="13" customFormat="1" ht="12">
      <c r="A131" s="13"/>
      <c r="B131" s="248"/>
      <c r="C131" s="249"/>
      <c r="D131" s="250" t="s">
        <v>251</v>
      </c>
      <c r="E131" s="251" t="s">
        <v>1</v>
      </c>
      <c r="F131" s="252" t="s">
        <v>1371</v>
      </c>
      <c r="G131" s="249"/>
      <c r="H131" s="253">
        <v>11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251</v>
      </c>
      <c r="AU131" s="259" t="s">
        <v>95</v>
      </c>
      <c r="AV131" s="13" t="s">
        <v>95</v>
      </c>
      <c r="AW131" s="13" t="s">
        <v>42</v>
      </c>
      <c r="AX131" s="13" t="s">
        <v>92</v>
      </c>
      <c r="AY131" s="259" t="s">
        <v>244</v>
      </c>
    </row>
    <row r="132" spans="1:63" s="12" customFormat="1" ht="22.8" customHeight="1">
      <c r="A132" s="12"/>
      <c r="B132" s="218"/>
      <c r="C132" s="219"/>
      <c r="D132" s="220" t="s">
        <v>84</v>
      </c>
      <c r="E132" s="232" t="s">
        <v>284</v>
      </c>
      <c r="F132" s="232" t="s">
        <v>1372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SUM(P133:P137)</f>
        <v>0</v>
      </c>
      <c r="Q132" s="226"/>
      <c r="R132" s="227">
        <f>SUM(R133:R137)</f>
        <v>1.1486409</v>
      </c>
      <c r="S132" s="226"/>
      <c r="T132" s="228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92</v>
      </c>
      <c r="AT132" s="230" t="s">
        <v>84</v>
      </c>
      <c r="AU132" s="230" t="s">
        <v>92</v>
      </c>
      <c r="AY132" s="229" t="s">
        <v>244</v>
      </c>
      <c r="BK132" s="231">
        <f>SUM(BK133:BK137)</f>
        <v>0</v>
      </c>
    </row>
    <row r="133" spans="1:65" s="2" customFormat="1" ht="16.5" customHeight="1">
      <c r="A133" s="40"/>
      <c r="B133" s="41"/>
      <c r="C133" s="234" t="s">
        <v>95</v>
      </c>
      <c r="D133" s="234" t="s">
        <v>246</v>
      </c>
      <c r="E133" s="235" t="s">
        <v>1373</v>
      </c>
      <c r="F133" s="236" t="s">
        <v>1374</v>
      </c>
      <c r="G133" s="237" t="s">
        <v>467</v>
      </c>
      <c r="H133" s="238">
        <v>11</v>
      </c>
      <c r="I133" s="239"/>
      <c r="J133" s="240">
        <f>ROUND(I133*H133,2)</f>
        <v>0</v>
      </c>
      <c r="K133" s="241"/>
      <c r="L133" s="46"/>
      <c r="M133" s="242" t="s">
        <v>1</v>
      </c>
      <c r="N133" s="243" t="s">
        <v>50</v>
      </c>
      <c r="O133" s="93"/>
      <c r="P133" s="244">
        <f>O133*H133</f>
        <v>0</v>
      </c>
      <c r="Q133" s="244">
        <v>0.05313</v>
      </c>
      <c r="R133" s="244">
        <f>Q133*H133</f>
        <v>0.58443</v>
      </c>
      <c r="S133" s="244">
        <v>0</v>
      </c>
      <c r="T133" s="24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6" t="s">
        <v>161</v>
      </c>
      <c r="AT133" s="246" t="s">
        <v>246</v>
      </c>
      <c r="AU133" s="246" t="s">
        <v>95</v>
      </c>
      <c r="AY133" s="18" t="s">
        <v>244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8" t="s">
        <v>92</v>
      </c>
      <c r="BK133" s="247">
        <f>ROUND(I133*H133,2)</f>
        <v>0</v>
      </c>
      <c r="BL133" s="18" t="s">
        <v>161</v>
      </c>
      <c r="BM133" s="246" t="s">
        <v>1375</v>
      </c>
    </row>
    <row r="134" spans="1:51" s="15" customFormat="1" ht="12">
      <c r="A134" s="15"/>
      <c r="B134" s="271"/>
      <c r="C134" s="272"/>
      <c r="D134" s="250" t="s">
        <v>251</v>
      </c>
      <c r="E134" s="273" t="s">
        <v>1</v>
      </c>
      <c r="F134" s="274" t="s">
        <v>1370</v>
      </c>
      <c r="G134" s="272"/>
      <c r="H134" s="273" t="s">
        <v>1</v>
      </c>
      <c r="I134" s="275"/>
      <c r="J134" s="272"/>
      <c r="K134" s="272"/>
      <c r="L134" s="276"/>
      <c r="M134" s="277"/>
      <c r="N134" s="278"/>
      <c r="O134" s="278"/>
      <c r="P134" s="278"/>
      <c r="Q134" s="278"/>
      <c r="R134" s="278"/>
      <c r="S134" s="278"/>
      <c r="T134" s="27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0" t="s">
        <v>251</v>
      </c>
      <c r="AU134" s="280" t="s">
        <v>95</v>
      </c>
      <c r="AV134" s="15" t="s">
        <v>92</v>
      </c>
      <c r="AW134" s="15" t="s">
        <v>42</v>
      </c>
      <c r="AX134" s="15" t="s">
        <v>85</v>
      </c>
      <c r="AY134" s="280" t="s">
        <v>244</v>
      </c>
    </row>
    <row r="135" spans="1:51" s="13" customFormat="1" ht="12">
      <c r="A135" s="13"/>
      <c r="B135" s="248"/>
      <c r="C135" s="249"/>
      <c r="D135" s="250" t="s">
        <v>251</v>
      </c>
      <c r="E135" s="251" t="s">
        <v>1</v>
      </c>
      <c r="F135" s="252" t="s">
        <v>1371</v>
      </c>
      <c r="G135" s="249"/>
      <c r="H135" s="253">
        <v>11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251</v>
      </c>
      <c r="AU135" s="259" t="s">
        <v>95</v>
      </c>
      <c r="AV135" s="13" t="s">
        <v>95</v>
      </c>
      <c r="AW135" s="13" t="s">
        <v>42</v>
      </c>
      <c r="AX135" s="13" t="s">
        <v>92</v>
      </c>
      <c r="AY135" s="259" t="s">
        <v>244</v>
      </c>
    </row>
    <row r="136" spans="1:65" s="2" customFormat="1" ht="16.5" customHeight="1">
      <c r="A136" s="40"/>
      <c r="B136" s="41"/>
      <c r="C136" s="234" t="s">
        <v>118</v>
      </c>
      <c r="D136" s="234" t="s">
        <v>246</v>
      </c>
      <c r="E136" s="235" t="s">
        <v>1376</v>
      </c>
      <c r="F136" s="236" t="s">
        <v>1377</v>
      </c>
      <c r="G136" s="237" t="s">
        <v>249</v>
      </c>
      <c r="H136" s="238">
        <v>8.635</v>
      </c>
      <c r="I136" s="239"/>
      <c r="J136" s="240">
        <f>ROUND(I136*H136,2)</f>
        <v>0</v>
      </c>
      <c r="K136" s="241"/>
      <c r="L136" s="46"/>
      <c r="M136" s="242" t="s">
        <v>1</v>
      </c>
      <c r="N136" s="243" t="s">
        <v>50</v>
      </c>
      <c r="O136" s="93"/>
      <c r="P136" s="244">
        <f>O136*H136</f>
        <v>0</v>
      </c>
      <c r="Q136" s="244">
        <v>0.06534</v>
      </c>
      <c r="R136" s="244">
        <f>Q136*H136</f>
        <v>0.5642109</v>
      </c>
      <c r="S136" s="244">
        <v>0</v>
      </c>
      <c r="T136" s="24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6" t="s">
        <v>161</v>
      </c>
      <c r="AT136" s="246" t="s">
        <v>246</v>
      </c>
      <c r="AU136" s="246" t="s">
        <v>95</v>
      </c>
      <c r="AY136" s="18" t="s">
        <v>244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8" t="s">
        <v>92</v>
      </c>
      <c r="BK136" s="247">
        <f>ROUND(I136*H136,2)</f>
        <v>0</v>
      </c>
      <c r="BL136" s="18" t="s">
        <v>161</v>
      </c>
      <c r="BM136" s="246" t="s">
        <v>1378</v>
      </c>
    </row>
    <row r="137" spans="1:51" s="13" customFormat="1" ht="12">
      <c r="A137" s="13"/>
      <c r="B137" s="248"/>
      <c r="C137" s="249"/>
      <c r="D137" s="250" t="s">
        <v>251</v>
      </c>
      <c r="E137" s="251" t="s">
        <v>1</v>
      </c>
      <c r="F137" s="252" t="s">
        <v>1379</v>
      </c>
      <c r="G137" s="249"/>
      <c r="H137" s="253">
        <v>8.635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251</v>
      </c>
      <c r="AU137" s="259" t="s">
        <v>95</v>
      </c>
      <c r="AV137" s="13" t="s">
        <v>95</v>
      </c>
      <c r="AW137" s="13" t="s">
        <v>42</v>
      </c>
      <c r="AX137" s="13" t="s">
        <v>92</v>
      </c>
      <c r="AY137" s="259" t="s">
        <v>244</v>
      </c>
    </row>
    <row r="138" spans="1:63" s="12" customFormat="1" ht="22.8" customHeight="1">
      <c r="A138" s="12"/>
      <c r="B138" s="218"/>
      <c r="C138" s="219"/>
      <c r="D138" s="220" t="s">
        <v>84</v>
      </c>
      <c r="E138" s="232" t="s">
        <v>295</v>
      </c>
      <c r="F138" s="232" t="s">
        <v>450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SUM(P139:P146)</f>
        <v>0</v>
      </c>
      <c r="Q138" s="226"/>
      <c r="R138" s="227">
        <f>SUM(R139:R146)</f>
        <v>0.5192</v>
      </c>
      <c r="S138" s="226"/>
      <c r="T138" s="228">
        <f>SUM(T139:T146)</f>
        <v>0.16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92</v>
      </c>
      <c r="AT138" s="230" t="s">
        <v>84</v>
      </c>
      <c r="AU138" s="230" t="s">
        <v>92</v>
      </c>
      <c r="AY138" s="229" t="s">
        <v>244</v>
      </c>
      <c r="BK138" s="231">
        <f>SUM(BK139:BK146)</f>
        <v>0</v>
      </c>
    </row>
    <row r="139" spans="1:65" s="2" customFormat="1" ht="24.15" customHeight="1">
      <c r="A139" s="40"/>
      <c r="B139" s="41"/>
      <c r="C139" s="234" t="s">
        <v>161</v>
      </c>
      <c r="D139" s="234" t="s">
        <v>246</v>
      </c>
      <c r="E139" s="235" t="s">
        <v>1380</v>
      </c>
      <c r="F139" s="236" t="s">
        <v>1381</v>
      </c>
      <c r="G139" s="237" t="s">
        <v>467</v>
      </c>
      <c r="H139" s="238">
        <v>20</v>
      </c>
      <c r="I139" s="239"/>
      <c r="J139" s="240">
        <f>ROUND(I139*H139,2)</f>
        <v>0</v>
      </c>
      <c r="K139" s="241"/>
      <c r="L139" s="46"/>
      <c r="M139" s="242" t="s">
        <v>1</v>
      </c>
      <c r="N139" s="243" t="s">
        <v>50</v>
      </c>
      <c r="O139" s="93"/>
      <c r="P139" s="244">
        <f>O139*H139</f>
        <v>0</v>
      </c>
      <c r="Q139" s="244">
        <v>0.01298</v>
      </c>
      <c r="R139" s="244">
        <f>Q139*H139</f>
        <v>0.2596</v>
      </c>
      <c r="S139" s="244">
        <v>0.004</v>
      </c>
      <c r="T139" s="245">
        <f>S139*H139</f>
        <v>0.08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6" t="s">
        <v>161</v>
      </c>
      <c r="AT139" s="246" t="s">
        <v>246</v>
      </c>
      <c r="AU139" s="246" t="s">
        <v>95</v>
      </c>
      <c r="AY139" s="18" t="s">
        <v>244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8" t="s">
        <v>92</v>
      </c>
      <c r="BK139" s="247">
        <f>ROUND(I139*H139,2)</f>
        <v>0</v>
      </c>
      <c r="BL139" s="18" t="s">
        <v>161</v>
      </c>
      <c r="BM139" s="246" t="s">
        <v>1382</v>
      </c>
    </row>
    <row r="140" spans="1:51" s="15" customFormat="1" ht="12">
      <c r="A140" s="15"/>
      <c r="B140" s="271"/>
      <c r="C140" s="272"/>
      <c r="D140" s="250" t="s">
        <v>251</v>
      </c>
      <c r="E140" s="273" t="s">
        <v>1</v>
      </c>
      <c r="F140" s="274" t="s">
        <v>1370</v>
      </c>
      <c r="G140" s="272"/>
      <c r="H140" s="273" t="s">
        <v>1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0" t="s">
        <v>251</v>
      </c>
      <c r="AU140" s="280" t="s">
        <v>95</v>
      </c>
      <c r="AV140" s="15" t="s">
        <v>92</v>
      </c>
      <c r="AW140" s="15" t="s">
        <v>42</v>
      </c>
      <c r="AX140" s="15" t="s">
        <v>85</v>
      </c>
      <c r="AY140" s="28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1</v>
      </c>
      <c r="F141" s="252" t="s">
        <v>1383</v>
      </c>
      <c r="G141" s="249"/>
      <c r="H141" s="253">
        <v>20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92</v>
      </c>
      <c r="AY141" s="259" t="s">
        <v>244</v>
      </c>
    </row>
    <row r="142" spans="1:65" s="2" customFormat="1" ht="16.5" customHeight="1">
      <c r="A142" s="40"/>
      <c r="B142" s="41"/>
      <c r="C142" s="234" t="s">
        <v>278</v>
      </c>
      <c r="D142" s="234" t="s">
        <v>246</v>
      </c>
      <c r="E142" s="235" t="s">
        <v>1384</v>
      </c>
      <c r="F142" s="236" t="s">
        <v>1385</v>
      </c>
      <c r="G142" s="237" t="s">
        <v>467</v>
      </c>
      <c r="H142" s="238">
        <v>20</v>
      </c>
      <c r="I142" s="239"/>
      <c r="J142" s="240">
        <f>ROUND(I142*H142,2)</f>
        <v>0</v>
      </c>
      <c r="K142" s="241"/>
      <c r="L142" s="46"/>
      <c r="M142" s="242" t="s">
        <v>1</v>
      </c>
      <c r="N142" s="243" t="s">
        <v>50</v>
      </c>
      <c r="O142" s="93"/>
      <c r="P142" s="244">
        <f>O142*H142</f>
        <v>0</v>
      </c>
      <c r="Q142" s="244">
        <v>0.01298</v>
      </c>
      <c r="R142" s="244">
        <f>Q142*H142</f>
        <v>0.2596</v>
      </c>
      <c r="S142" s="244">
        <v>0.004</v>
      </c>
      <c r="T142" s="245">
        <f>S142*H142</f>
        <v>0.08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6" t="s">
        <v>161</v>
      </c>
      <c r="AT142" s="246" t="s">
        <v>246</v>
      </c>
      <c r="AU142" s="246" t="s">
        <v>95</v>
      </c>
      <c r="AY142" s="18" t="s">
        <v>244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8" t="s">
        <v>92</v>
      </c>
      <c r="BK142" s="247">
        <f>ROUND(I142*H142,2)</f>
        <v>0</v>
      </c>
      <c r="BL142" s="18" t="s">
        <v>161</v>
      </c>
      <c r="BM142" s="246" t="s">
        <v>1386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1</v>
      </c>
      <c r="F143" s="252" t="s">
        <v>1383</v>
      </c>
      <c r="G143" s="249"/>
      <c r="H143" s="253">
        <v>20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92</v>
      </c>
      <c r="AY143" s="259" t="s">
        <v>244</v>
      </c>
    </row>
    <row r="144" spans="1:65" s="2" customFormat="1" ht="16.5" customHeight="1">
      <c r="A144" s="40"/>
      <c r="B144" s="41"/>
      <c r="C144" s="234" t="s">
        <v>284</v>
      </c>
      <c r="D144" s="234" t="s">
        <v>246</v>
      </c>
      <c r="E144" s="235" t="s">
        <v>1387</v>
      </c>
      <c r="F144" s="236" t="s">
        <v>1388</v>
      </c>
      <c r="G144" s="237" t="s">
        <v>467</v>
      </c>
      <c r="H144" s="238">
        <v>16</v>
      </c>
      <c r="I144" s="239"/>
      <c r="J144" s="240">
        <f>ROUND(I144*H144,2)</f>
        <v>0</v>
      </c>
      <c r="K144" s="241"/>
      <c r="L144" s="46"/>
      <c r="M144" s="242" t="s">
        <v>1</v>
      </c>
      <c r="N144" s="243" t="s">
        <v>50</v>
      </c>
      <c r="O144" s="93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6" t="s">
        <v>161</v>
      </c>
      <c r="AT144" s="246" t="s">
        <v>246</v>
      </c>
      <c r="AU144" s="246" t="s">
        <v>95</v>
      </c>
      <c r="AY144" s="18" t="s">
        <v>244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8" t="s">
        <v>92</v>
      </c>
      <c r="BK144" s="247">
        <f>ROUND(I144*H144,2)</f>
        <v>0</v>
      </c>
      <c r="BL144" s="18" t="s">
        <v>161</v>
      </c>
      <c r="BM144" s="246" t="s">
        <v>1389</v>
      </c>
    </row>
    <row r="145" spans="1:51" s="15" customFormat="1" ht="12">
      <c r="A145" s="15"/>
      <c r="B145" s="271"/>
      <c r="C145" s="272"/>
      <c r="D145" s="250" t="s">
        <v>251</v>
      </c>
      <c r="E145" s="273" t="s">
        <v>1</v>
      </c>
      <c r="F145" s="274" t="s">
        <v>1370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0" t="s">
        <v>251</v>
      </c>
      <c r="AU145" s="280" t="s">
        <v>95</v>
      </c>
      <c r="AV145" s="15" t="s">
        <v>92</v>
      </c>
      <c r="AW145" s="15" t="s">
        <v>42</v>
      </c>
      <c r="AX145" s="15" t="s">
        <v>85</v>
      </c>
      <c r="AY145" s="280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1</v>
      </c>
      <c r="F146" s="252" t="s">
        <v>1390</v>
      </c>
      <c r="G146" s="249"/>
      <c r="H146" s="253">
        <v>16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92</v>
      </c>
      <c r="AY146" s="259" t="s">
        <v>244</v>
      </c>
    </row>
    <row r="147" spans="1:63" s="12" customFormat="1" ht="22.8" customHeight="1">
      <c r="A147" s="12"/>
      <c r="B147" s="218"/>
      <c r="C147" s="219"/>
      <c r="D147" s="220" t="s">
        <v>84</v>
      </c>
      <c r="E147" s="232" t="s">
        <v>300</v>
      </c>
      <c r="F147" s="232" t="s">
        <v>738</v>
      </c>
      <c r="G147" s="219"/>
      <c r="H147" s="219"/>
      <c r="I147" s="222"/>
      <c r="J147" s="233">
        <f>BK147</f>
        <v>0</v>
      </c>
      <c r="K147" s="219"/>
      <c r="L147" s="224"/>
      <c r="M147" s="225"/>
      <c r="N147" s="226"/>
      <c r="O147" s="226"/>
      <c r="P147" s="227">
        <f>SUM(P148:P233)</f>
        <v>0</v>
      </c>
      <c r="Q147" s="226"/>
      <c r="R147" s="227">
        <f>SUM(R148:R233)</f>
        <v>3.3833486000000006</v>
      </c>
      <c r="S147" s="226"/>
      <c r="T147" s="228">
        <f>SUM(T148:T233)</f>
        <v>6.484100000000001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9" t="s">
        <v>92</v>
      </c>
      <c r="AT147" s="230" t="s">
        <v>84</v>
      </c>
      <c r="AU147" s="230" t="s">
        <v>92</v>
      </c>
      <c r="AY147" s="229" t="s">
        <v>244</v>
      </c>
      <c r="BK147" s="231">
        <f>SUM(BK148:BK233)</f>
        <v>0</v>
      </c>
    </row>
    <row r="148" spans="1:65" s="2" customFormat="1" ht="33" customHeight="1">
      <c r="A148" s="40"/>
      <c r="B148" s="41"/>
      <c r="C148" s="234" t="s">
        <v>290</v>
      </c>
      <c r="D148" s="234" t="s">
        <v>246</v>
      </c>
      <c r="E148" s="235" t="s">
        <v>1391</v>
      </c>
      <c r="F148" s="236" t="s">
        <v>1392</v>
      </c>
      <c r="G148" s="237" t="s">
        <v>467</v>
      </c>
      <c r="H148" s="238">
        <v>1</v>
      </c>
      <c r="I148" s="239"/>
      <c r="J148" s="240">
        <f>ROUND(I148*H148,2)</f>
        <v>0</v>
      </c>
      <c r="K148" s="241"/>
      <c r="L148" s="46"/>
      <c r="M148" s="242" t="s">
        <v>1</v>
      </c>
      <c r="N148" s="243" t="s">
        <v>50</v>
      </c>
      <c r="O148" s="93"/>
      <c r="P148" s="244">
        <f>O148*H148</f>
        <v>0</v>
      </c>
      <c r="Q148" s="244">
        <v>3E-05</v>
      </c>
      <c r="R148" s="244">
        <f>Q148*H148</f>
        <v>3E-05</v>
      </c>
      <c r="S148" s="244">
        <v>0</v>
      </c>
      <c r="T148" s="24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6" t="s">
        <v>161</v>
      </c>
      <c r="AT148" s="246" t="s">
        <v>246</v>
      </c>
      <c r="AU148" s="246" t="s">
        <v>95</v>
      </c>
      <c r="AY148" s="18" t="s">
        <v>244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8" t="s">
        <v>92</v>
      </c>
      <c r="BK148" s="247">
        <f>ROUND(I148*H148,2)</f>
        <v>0</v>
      </c>
      <c r="BL148" s="18" t="s">
        <v>161</v>
      </c>
      <c r="BM148" s="246" t="s">
        <v>1393</v>
      </c>
    </row>
    <row r="149" spans="1:51" s="13" customFormat="1" ht="12">
      <c r="A149" s="13"/>
      <c r="B149" s="248"/>
      <c r="C149" s="249"/>
      <c r="D149" s="250" t="s">
        <v>251</v>
      </c>
      <c r="E149" s="251" t="s">
        <v>1</v>
      </c>
      <c r="F149" s="252" t="s">
        <v>1394</v>
      </c>
      <c r="G149" s="249"/>
      <c r="H149" s="253">
        <v>1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251</v>
      </c>
      <c r="AU149" s="259" t="s">
        <v>95</v>
      </c>
      <c r="AV149" s="13" t="s">
        <v>95</v>
      </c>
      <c r="AW149" s="13" t="s">
        <v>42</v>
      </c>
      <c r="AX149" s="13" t="s">
        <v>92</v>
      </c>
      <c r="AY149" s="259" t="s">
        <v>244</v>
      </c>
    </row>
    <row r="150" spans="1:65" s="2" customFormat="1" ht="33" customHeight="1">
      <c r="A150" s="40"/>
      <c r="B150" s="41"/>
      <c r="C150" s="234" t="s">
        <v>295</v>
      </c>
      <c r="D150" s="234" t="s">
        <v>246</v>
      </c>
      <c r="E150" s="235" t="s">
        <v>1395</v>
      </c>
      <c r="F150" s="236" t="s">
        <v>1396</v>
      </c>
      <c r="G150" s="237" t="s">
        <v>249</v>
      </c>
      <c r="H150" s="238">
        <v>92.63</v>
      </c>
      <c r="I150" s="239"/>
      <c r="J150" s="240">
        <f>ROUND(I150*H150,2)</f>
        <v>0</v>
      </c>
      <c r="K150" s="241"/>
      <c r="L150" s="46"/>
      <c r="M150" s="242" t="s">
        <v>1</v>
      </c>
      <c r="N150" s="243" t="s">
        <v>50</v>
      </c>
      <c r="O150" s="93"/>
      <c r="P150" s="244">
        <f>O150*H150</f>
        <v>0</v>
      </c>
      <c r="Q150" s="244">
        <v>0</v>
      </c>
      <c r="R150" s="244">
        <f>Q150*H150</f>
        <v>0</v>
      </c>
      <c r="S150" s="244">
        <v>0.07</v>
      </c>
      <c r="T150" s="245">
        <f>S150*H150</f>
        <v>6.484100000000001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6" t="s">
        <v>161</v>
      </c>
      <c r="AT150" s="246" t="s">
        <v>246</v>
      </c>
      <c r="AU150" s="246" t="s">
        <v>95</v>
      </c>
      <c r="AY150" s="18" t="s">
        <v>244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8" t="s">
        <v>92</v>
      </c>
      <c r="BK150" s="247">
        <f>ROUND(I150*H150,2)</f>
        <v>0</v>
      </c>
      <c r="BL150" s="18" t="s">
        <v>161</v>
      </c>
      <c r="BM150" s="246" t="s">
        <v>1397</v>
      </c>
    </row>
    <row r="151" spans="1:51" s="15" customFormat="1" ht="12">
      <c r="A151" s="15"/>
      <c r="B151" s="271"/>
      <c r="C151" s="272"/>
      <c r="D151" s="250" t="s">
        <v>251</v>
      </c>
      <c r="E151" s="273" t="s">
        <v>1</v>
      </c>
      <c r="F151" s="274" t="s">
        <v>1370</v>
      </c>
      <c r="G151" s="272"/>
      <c r="H151" s="273" t="s">
        <v>1</v>
      </c>
      <c r="I151" s="275"/>
      <c r="J151" s="272"/>
      <c r="K151" s="272"/>
      <c r="L151" s="276"/>
      <c r="M151" s="277"/>
      <c r="N151" s="278"/>
      <c r="O151" s="278"/>
      <c r="P151" s="278"/>
      <c r="Q151" s="278"/>
      <c r="R151" s="278"/>
      <c r="S151" s="278"/>
      <c r="T151" s="27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0" t="s">
        <v>251</v>
      </c>
      <c r="AU151" s="280" t="s">
        <v>95</v>
      </c>
      <c r="AV151" s="15" t="s">
        <v>92</v>
      </c>
      <c r="AW151" s="15" t="s">
        <v>42</v>
      </c>
      <c r="AX151" s="15" t="s">
        <v>85</v>
      </c>
      <c r="AY151" s="280" t="s">
        <v>244</v>
      </c>
    </row>
    <row r="152" spans="1:51" s="13" customFormat="1" ht="12">
      <c r="A152" s="13"/>
      <c r="B152" s="248"/>
      <c r="C152" s="249"/>
      <c r="D152" s="250" t="s">
        <v>251</v>
      </c>
      <c r="E152" s="251" t="s">
        <v>1</v>
      </c>
      <c r="F152" s="252" t="s">
        <v>1398</v>
      </c>
      <c r="G152" s="249"/>
      <c r="H152" s="253">
        <v>10.739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251</v>
      </c>
      <c r="AU152" s="259" t="s">
        <v>95</v>
      </c>
      <c r="AV152" s="13" t="s">
        <v>95</v>
      </c>
      <c r="AW152" s="13" t="s">
        <v>42</v>
      </c>
      <c r="AX152" s="13" t="s">
        <v>85</v>
      </c>
      <c r="AY152" s="259" t="s">
        <v>244</v>
      </c>
    </row>
    <row r="153" spans="1:51" s="13" customFormat="1" ht="12">
      <c r="A153" s="13"/>
      <c r="B153" s="248"/>
      <c r="C153" s="249"/>
      <c r="D153" s="250" t="s">
        <v>251</v>
      </c>
      <c r="E153" s="251" t="s">
        <v>1</v>
      </c>
      <c r="F153" s="252" t="s">
        <v>1399</v>
      </c>
      <c r="G153" s="249"/>
      <c r="H153" s="253">
        <v>10.362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251</v>
      </c>
      <c r="AU153" s="259" t="s">
        <v>95</v>
      </c>
      <c r="AV153" s="13" t="s">
        <v>95</v>
      </c>
      <c r="AW153" s="13" t="s">
        <v>42</v>
      </c>
      <c r="AX153" s="13" t="s">
        <v>85</v>
      </c>
      <c r="AY153" s="259" t="s">
        <v>244</v>
      </c>
    </row>
    <row r="154" spans="1:51" s="13" customFormat="1" ht="12">
      <c r="A154" s="13"/>
      <c r="B154" s="248"/>
      <c r="C154" s="249"/>
      <c r="D154" s="250" t="s">
        <v>251</v>
      </c>
      <c r="E154" s="251" t="s">
        <v>1</v>
      </c>
      <c r="F154" s="252" t="s">
        <v>1400</v>
      </c>
      <c r="G154" s="249"/>
      <c r="H154" s="253">
        <v>9.451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251</v>
      </c>
      <c r="AU154" s="259" t="s">
        <v>95</v>
      </c>
      <c r="AV154" s="13" t="s">
        <v>95</v>
      </c>
      <c r="AW154" s="13" t="s">
        <v>42</v>
      </c>
      <c r="AX154" s="13" t="s">
        <v>85</v>
      </c>
      <c r="AY154" s="259" t="s">
        <v>244</v>
      </c>
    </row>
    <row r="155" spans="1:51" s="13" customFormat="1" ht="12">
      <c r="A155" s="13"/>
      <c r="B155" s="248"/>
      <c r="C155" s="249"/>
      <c r="D155" s="250" t="s">
        <v>251</v>
      </c>
      <c r="E155" s="251" t="s">
        <v>1</v>
      </c>
      <c r="F155" s="252" t="s">
        <v>1401</v>
      </c>
      <c r="G155" s="249"/>
      <c r="H155" s="253">
        <v>8.352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251</v>
      </c>
      <c r="AU155" s="259" t="s">
        <v>95</v>
      </c>
      <c r="AV155" s="13" t="s">
        <v>95</v>
      </c>
      <c r="AW155" s="13" t="s">
        <v>42</v>
      </c>
      <c r="AX155" s="13" t="s">
        <v>85</v>
      </c>
      <c r="AY155" s="259" t="s">
        <v>244</v>
      </c>
    </row>
    <row r="156" spans="1:51" s="13" customFormat="1" ht="12">
      <c r="A156" s="13"/>
      <c r="B156" s="248"/>
      <c r="C156" s="249"/>
      <c r="D156" s="250" t="s">
        <v>251</v>
      </c>
      <c r="E156" s="251" t="s">
        <v>1</v>
      </c>
      <c r="F156" s="252" t="s">
        <v>1402</v>
      </c>
      <c r="G156" s="249"/>
      <c r="H156" s="253">
        <v>8.478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251</v>
      </c>
      <c r="AU156" s="259" t="s">
        <v>95</v>
      </c>
      <c r="AV156" s="13" t="s">
        <v>95</v>
      </c>
      <c r="AW156" s="13" t="s">
        <v>42</v>
      </c>
      <c r="AX156" s="13" t="s">
        <v>85</v>
      </c>
      <c r="AY156" s="259" t="s">
        <v>244</v>
      </c>
    </row>
    <row r="157" spans="1:51" s="13" customFormat="1" ht="12">
      <c r="A157" s="13"/>
      <c r="B157" s="248"/>
      <c r="C157" s="249"/>
      <c r="D157" s="250" t="s">
        <v>251</v>
      </c>
      <c r="E157" s="251" t="s">
        <v>1</v>
      </c>
      <c r="F157" s="252" t="s">
        <v>1403</v>
      </c>
      <c r="G157" s="249"/>
      <c r="H157" s="253">
        <v>8.792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251</v>
      </c>
      <c r="AU157" s="259" t="s">
        <v>95</v>
      </c>
      <c r="AV157" s="13" t="s">
        <v>95</v>
      </c>
      <c r="AW157" s="13" t="s">
        <v>42</v>
      </c>
      <c r="AX157" s="13" t="s">
        <v>85</v>
      </c>
      <c r="AY157" s="259" t="s">
        <v>244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</v>
      </c>
      <c r="F158" s="252" t="s">
        <v>1404</v>
      </c>
      <c r="G158" s="249"/>
      <c r="H158" s="253">
        <v>6.092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85</v>
      </c>
      <c r="AY158" s="259" t="s">
        <v>244</v>
      </c>
    </row>
    <row r="159" spans="1:51" s="13" customFormat="1" ht="12">
      <c r="A159" s="13"/>
      <c r="B159" s="248"/>
      <c r="C159" s="249"/>
      <c r="D159" s="250" t="s">
        <v>251</v>
      </c>
      <c r="E159" s="251" t="s">
        <v>1</v>
      </c>
      <c r="F159" s="252" t="s">
        <v>1405</v>
      </c>
      <c r="G159" s="249"/>
      <c r="H159" s="253">
        <v>6.123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251</v>
      </c>
      <c r="AU159" s="259" t="s">
        <v>95</v>
      </c>
      <c r="AV159" s="13" t="s">
        <v>95</v>
      </c>
      <c r="AW159" s="13" t="s">
        <v>42</v>
      </c>
      <c r="AX159" s="13" t="s">
        <v>85</v>
      </c>
      <c r="AY159" s="259" t="s">
        <v>244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</v>
      </c>
      <c r="F160" s="252" t="s">
        <v>1406</v>
      </c>
      <c r="G160" s="249"/>
      <c r="H160" s="253">
        <v>8.384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85</v>
      </c>
      <c r="AY160" s="259" t="s">
        <v>244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1</v>
      </c>
      <c r="F161" s="252" t="s">
        <v>1407</v>
      </c>
      <c r="G161" s="249"/>
      <c r="H161" s="253">
        <v>7.976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</v>
      </c>
      <c r="F162" s="252" t="s">
        <v>1408</v>
      </c>
      <c r="G162" s="249"/>
      <c r="H162" s="253">
        <v>7.881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85</v>
      </c>
      <c r="AY162" s="259" t="s">
        <v>244</v>
      </c>
    </row>
    <row r="163" spans="1:51" s="16" customFormat="1" ht="12">
      <c r="A163" s="16"/>
      <c r="B163" s="281"/>
      <c r="C163" s="282"/>
      <c r="D163" s="250" t="s">
        <v>251</v>
      </c>
      <c r="E163" s="283" t="s">
        <v>1</v>
      </c>
      <c r="F163" s="284" t="s">
        <v>320</v>
      </c>
      <c r="G163" s="282"/>
      <c r="H163" s="285">
        <v>92.63</v>
      </c>
      <c r="I163" s="286"/>
      <c r="J163" s="282"/>
      <c r="K163" s="282"/>
      <c r="L163" s="287"/>
      <c r="M163" s="288"/>
      <c r="N163" s="289"/>
      <c r="O163" s="289"/>
      <c r="P163" s="289"/>
      <c r="Q163" s="289"/>
      <c r="R163" s="289"/>
      <c r="S163" s="289"/>
      <c r="T163" s="290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91" t="s">
        <v>251</v>
      </c>
      <c r="AU163" s="291" t="s">
        <v>95</v>
      </c>
      <c r="AV163" s="16" t="s">
        <v>161</v>
      </c>
      <c r="AW163" s="16" t="s">
        <v>42</v>
      </c>
      <c r="AX163" s="16" t="s">
        <v>92</v>
      </c>
      <c r="AY163" s="291" t="s">
        <v>244</v>
      </c>
    </row>
    <row r="164" spans="1:65" s="2" customFormat="1" ht="24.15" customHeight="1">
      <c r="A164" s="40"/>
      <c r="B164" s="41"/>
      <c r="C164" s="234" t="s">
        <v>300</v>
      </c>
      <c r="D164" s="234" t="s">
        <v>246</v>
      </c>
      <c r="E164" s="235" t="s">
        <v>1409</v>
      </c>
      <c r="F164" s="236" t="s">
        <v>1410</v>
      </c>
      <c r="G164" s="237" t="s">
        <v>249</v>
      </c>
      <c r="H164" s="238">
        <v>92.63</v>
      </c>
      <c r="I164" s="239"/>
      <c r="J164" s="240">
        <f>ROUND(I164*H164,2)</f>
        <v>0</v>
      </c>
      <c r="K164" s="241"/>
      <c r="L164" s="46"/>
      <c r="M164" s="242" t="s">
        <v>1</v>
      </c>
      <c r="N164" s="243" t="s">
        <v>50</v>
      </c>
      <c r="O164" s="93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6" t="s">
        <v>161</v>
      </c>
      <c r="AT164" s="246" t="s">
        <v>246</v>
      </c>
      <c r="AU164" s="246" t="s">
        <v>95</v>
      </c>
      <c r="AY164" s="18" t="s">
        <v>244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8" t="s">
        <v>92</v>
      </c>
      <c r="BK164" s="247">
        <f>ROUND(I164*H164,2)</f>
        <v>0</v>
      </c>
      <c r="BL164" s="18" t="s">
        <v>161</v>
      </c>
      <c r="BM164" s="246" t="s">
        <v>1411</v>
      </c>
    </row>
    <row r="165" spans="1:51" s="15" customFormat="1" ht="12">
      <c r="A165" s="15"/>
      <c r="B165" s="271"/>
      <c r="C165" s="272"/>
      <c r="D165" s="250" t="s">
        <v>251</v>
      </c>
      <c r="E165" s="273" t="s">
        <v>1</v>
      </c>
      <c r="F165" s="274" t="s">
        <v>1370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0" t="s">
        <v>251</v>
      </c>
      <c r="AU165" s="280" t="s">
        <v>95</v>
      </c>
      <c r="AV165" s="15" t="s">
        <v>92</v>
      </c>
      <c r="AW165" s="15" t="s">
        <v>42</v>
      </c>
      <c r="AX165" s="15" t="s">
        <v>85</v>
      </c>
      <c r="AY165" s="280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</v>
      </c>
      <c r="F166" s="252" t="s">
        <v>1398</v>
      </c>
      <c r="G166" s="249"/>
      <c r="H166" s="253">
        <v>10.739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3" customFormat="1" ht="12">
      <c r="A167" s="13"/>
      <c r="B167" s="248"/>
      <c r="C167" s="249"/>
      <c r="D167" s="250" t="s">
        <v>251</v>
      </c>
      <c r="E167" s="251" t="s">
        <v>1</v>
      </c>
      <c r="F167" s="252" t="s">
        <v>1399</v>
      </c>
      <c r="G167" s="249"/>
      <c r="H167" s="253">
        <v>10.362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251</v>
      </c>
      <c r="AU167" s="259" t="s">
        <v>95</v>
      </c>
      <c r="AV167" s="13" t="s">
        <v>95</v>
      </c>
      <c r="AW167" s="13" t="s">
        <v>42</v>
      </c>
      <c r="AX167" s="13" t="s">
        <v>85</v>
      </c>
      <c r="AY167" s="259" t="s">
        <v>244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</v>
      </c>
      <c r="F168" s="252" t="s">
        <v>1400</v>
      </c>
      <c r="G168" s="249"/>
      <c r="H168" s="253">
        <v>9.451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85</v>
      </c>
      <c r="AY168" s="259" t="s">
        <v>244</v>
      </c>
    </row>
    <row r="169" spans="1:51" s="13" customFormat="1" ht="12">
      <c r="A169" s="13"/>
      <c r="B169" s="248"/>
      <c r="C169" s="249"/>
      <c r="D169" s="250" t="s">
        <v>251</v>
      </c>
      <c r="E169" s="251" t="s">
        <v>1</v>
      </c>
      <c r="F169" s="252" t="s">
        <v>1401</v>
      </c>
      <c r="G169" s="249"/>
      <c r="H169" s="253">
        <v>8.352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251</v>
      </c>
      <c r="AU169" s="259" t="s">
        <v>95</v>
      </c>
      <c r="AV169" s="13" t="s">
        <v>95</v>
      </c>
      <c r="AW169" s="13" t="s">
        <v>42</v>
      </c>
      <c r="AX169" s="13" t="s">
        <v>85</v>
      </c>
      <c r="AY169" s="259" t="s">
        <v>244</v>
      </c>
    </row>
    <row r="170" spans="1:51" s="13" customFormat="1" ht="12">
      <c r="A170" s="13"/>
      <c r="B170" s="248"/>
      <c r="C170" s="249"/>
      <c r="D170" s="250" t="s">
        <v>251</v>
      </c>
      <c r="E170" s="251" t="s">
        <v>1</v>
      </c>
      <c r="F170" s="252" t="s">
        <v>1402</v>
      </c>
      <c r="G170" s="249"/>
      <c r="H170" s="253">
        <v>8.478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251</v>
      </c>
      <c r="AU170" s="259" t="s">
        <v>95</v>
      </c>
      <c r="AV170" s="13" t="s">
        <v>95</v>
      </c>
      <c r="AW170" s="13" t="s">
        <v>42</v>
      </c>
      <c r="AX170" s="13" t="s">
        <v>85</v>
      </c>
      <c r="AY170" s="259" t="s">
        <v>244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</v>
      </c>
      <c r="F171" s="252" t="s">
        <v>1403</v>
      </c>
      <c r="G171" s="249"/>
      <c r="H171" s="253">
        <v>8.792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85</v>
      </c>
      <c r="AY171" s="259" t="s">
        <v>244</v>
      </c>
    </row>
    <row r="172" spans="1:51" s="13" customFormat="1" ht="12">
      <c r="A172" s="13"/>
      <c r="B172" s="248"/>
      <c r="C172" s="249"/>
      <c r="D172" s="250" t="s">
        <v>251</v>
      </c>
      <c r="E172" s="251" t="s">
        <v>1</v>
      </c>
      <c r="F172" s="252" t="s">
        <v>1404</v>
      </c>
      <c r="G172" s="249"/>
      <c r="H172" s="253">
        <v>6.092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251</v>
      </c>
      <c r="AU172" s="259" t="s">
        <v>95</v>
      </c>
      <c r="AV172" s="13" t="s">
        <v>95</v>
      </c>
      <c r="AW172" s="13" t="s">
        <v>42</v>
      </c>
      <c r="AX172" s="13" t="s">
        <v>85</v>
      </c>
      <c r="AY172" s="259" t="s">
        <v>244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</v>
      </c>
      <c r="F173" s="252" t="s">
        <v>1405</v>
      </c>
      <c r="G173" s="249"/>
      <c r="H173" s="253">
        <v>6.123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85</v>
      </c>
      <c r="AY173" s="259" t="s">
        <v>244</v>
      </c>
    </row>
    <row r="174" spans="1:51" s="13" customFormat="1" ht="12">
      <c r="A174" s="13"/>
      <c r="B174" s="248"/>
      <c r="C174" s="249"/>
      <c r="D174" s="250" t="s">
        <v>251</v>
      </c>
      <c r="E174" s="251" t="s">
        <v>1</v>
      </c>
      <c r="F174" s="252" t="s">
        <v>1406</v>
      </c>
      <c r="G174" s="249"/>
      <c r="H174" s="253">
        <v>8.384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251</v>
      </c>
      <c r="AU174" s="259" t="s">
        <v>95</v>
      </c>
      <c r="AV174" s="13" t="s">
        <v>95</v>
      </c>
      <c r="AW174" s="13" t="s">
        <v>42</v>
      </c>
      <c r="AX174" s="13" t="s">
        <v>85</v>
      </c>
      <c r="AY174" s="259" t="s">
        <v>244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1</v>
      </c>
      <c r="F175" s="252" t="s">
        <v>1407</v>
      </c>
      <c r="G175" s="249"/>
      <c r="H175" s="253">
        <v>7.976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85</v>
      </c>
      <c r="AY175" s="259" t="s">
        <v>244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1</v>
      </c>
      <c r="F176" s="252" t="s">
        <v>1408</v>
      </c>
      <c r="G176" s="249"/>
      <c r="H176" s="253">
        <v>7.881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85</v>
      </c>
      <c r="AY176" s="259" t="s">
        <v>244</v>
      </c>
    </row>
    <row r="177" spans="1:51" s="16" customFormat="1" ht="12">
      <c r="A177" s="16"/>
      <c r="B177" s="281"/>
      <c r="C177" s="282"/>
      <c r="D177" s="250" t="s">
        <v>251</v>
      </c>
      <c r="E177" s="283" t="s">
        <v>1</v>
      </c>
      <c r="F177" s="284" t="s">
        <v>320</v>
      </c>
      <c r="G177" s="282"/>
      <c r="H177" s="285">
        <v>92.63</v>
      </c>
      <c r="I177" s="286"/>
      <c r="J177" s="282"/>
      <c r="K177" s="282"/>
      <c r="L177" s="287"/>
      <c r="M177" s="288"/>
      <c r="N177" s="289"/>
      <c r="O177" s="289"/>
      <c r="P177" s="289"/>
      <c r="Q177" s="289"/>
      <c r="R177" s="289"/>
      <c r="S177" s="289"/>
      <c r="T177" s="290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91" t="s">
        <v>251</v>
      </c>
      <c r="AU177" s="291" t="s">
        <v>95</v>
      </c>
      <c r="AV177" s="16" t="s">
        <v>161</v>
      </c>
      <c r="AW177" s="16" t="s">
        <v>42</v>
      </c>
      <c r="AX177" s="16" t="s">
        <v>92</v>
      </c>
      <c r="AY177" s="291" t="s">
        <v>244</v>
      </c>
    </row>
    <row r="178" spans="1:65" s="2" customFormat="1" ht="24.15" customHeight="1">
      <c r="A178" s="40"/>
      <c r="B178" s="41"/>
      <c r="C178" s="234" t="s">
        <v>309</v>
      </c>
      <c r="D178" s="234" t="s">
        <v>246</v>
      </c>
      <c r="E178" s="235" t="s">
        <v>1412</v>
      </c>
      <c r="F178" s="236" t="s">
        <v>1413</v>
      </c>
      <c r="G178" s="237" t="s">
        <v>249</v>
      </c>
      <c r="H178" s="238">
        <v>83.995</v>
      </c>
      <c r="I178" s="239"/>
      <c r="J178" s="240">
        <f>ROUND(I178*H178,2)</f>
        <v>0</v>
      </c>
      <c r="K178" s="241"/>
      <c r="L178" s="46"/>
      <c r="M178" s="242" t="s">
        <v>1</v>
      </c>
      <c r="N178" s="243" t="s">
        <v>50</v>
      </c>
      <c r="O178" s="93"/>
      <c r="P178" s="244">
        <f>O178*H178</f>
        <v>0</v>
      </c>
      <c r="Q178" s="244">
        <v>0.02014</v>
      </c>
      <c r="R178" s="244">
        <f>Q178*H178</f>
        <v>1.6916593000000002</v>
      </c>
      <c r="S178" s="244">
        <v>0</v>
      </c>
      <c r="T178" s="24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6" t="s">
        <v>161</v>
      </c>
      <c r="AT178" s="246" t="s">
        <v>246</v>
      </c>
      <c r="AU178" s="246" t="s">
        <v>95</v>
      </c>
      <c r="AY178" s="18" t="s">
        <v>244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8" t="s">
        <v>92</v>
      </c>
      <c r="BK178" s="247">
        <f>ROUND(I178*H178,2)</f>
        <v>0</v>
      </c>
      <c r="BL178" s="18" t="s">
        <v>161</v>
      </c>
      <c r="BM178" s="246" t="s">
        <v>1414</v>
      </c>
    </row>
    <row r="179" spans="1:51" s="15" customFormat="1" ht="12">
      <c r="A179" s="15"/>
      <c r="B179" s="271"/>
      <c r="C179" s="272"/>
      <c r="D179" s="250" t="s">
        <v>251</v>
      </c>
      <c r="E179" s="273" t="s">
        <v>1</v>
      </c>
      <c r="F179" s="274" t="s">
        <v>1370</v>
      </c>
      <c r="G179" s="272"/>
      <c r="H179" s="273" t="s">
        <v>1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0" t="s">
        <v>251</v>
      </c>
      <c r="AU179" s="280" t="s">
        <v>95</v>
      </c>
      <c r="AV179" s="15" t="s">
        <v>92</v>
      </c>
      <c r="AW179" s="15" t="s">
        <v>42</v>
      </c>
      <c r="AX179" s="15" t="s">
        <v>85</v>
      </c>
      <c r="AY179" s="280" t="s">
        <v>244</v>
      </c>
    </row>
    <row r="180" spans="1:51" s="13" customFormat="1" ht="12">
      <c r="A180" s="13"/>
      <c r="B180" s="248"/>
      <c r="C180" s="249"/>
      <c r="D180" s="250" t="s">
        <v>251</v>
      </c>
      <c r="E180" s="251" t="s">
        <v>1</v>
      </c>
      <c r="F180" s="252" t="s">
        <v>1415</v>
      </c>
      <c r="G180" s="249"/>
      <c r="H180" s="253">
        <v>9.954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251</v>
      </c>
      <c r="AU180" s="259" t="s">
        <v>95</v>
      </c>
      <c r="AV180" s="13" t="s">
        <v>95</v>
      </c>
      <c r="AW180" s="13" t="s">
        <v>42</v>
      </c>
      <c r="AX180" s="13" t="s">
        <v>85</v>
      </c>
      <c r="AY180" s="259" t="s">
        <v>244</v>
      </c>
    </row>
    <row r="181" spans="1:51" s="13" customFormat="1" ht="12">
      <c r="A181" s="13"/>
      <c r="B181" s="248"/>
      <c r="C181" s="249"/>
      <c r="D181" s="250" t="s">
        <v>251</v>
      </c>
      <c r="E181" s="251" t="s">
        <v>1</v>
      </c>
      <c r="F181" s="252" t="s">
        <v>1416</v>
      </c>
      <c r="G181" s="249"/>
      <c r="H181" s="253">
        <v>9.577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251</v>
      </c>
      <c r="AU181" s="259" t="s">
        <v>95</v>
      </c>
      <c r="AV181" s="13" t="s">
        <v>95</v>
      </c>
      <c r="AW181" s="13" t="s">
        <v>42</v>
      </c>
      <c r="AX181" s="13" t="s">
        <v>85</v>
      </c>
      <c r="AY181" s="259" t="s">
        <v>244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</v>
      </c>
      <c r="F182" s="252" t="s">
        <v>1417</v>
      </c>
      <c r="G182" s="249"/>
      <c r="H182" s="253">
        <v>8.666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85</v>
      </c>
      <c r="AY182" s="259" t="s">
        <v>244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</v>
      </c>
      <c r="F183" s="252" t="s">
        <v>1418</v>
      </c>
      <c r="G183" s="249"/>
      <c r="H183" s="253">
        <v>7.567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85</v>
      </c>
      <c r="AY183" s="259" t="s">
        <v>244</v>
      </c>
    </row>
    <row r="184" spans="1:51" s="13" customFormat="1" ht="12">
      <c r="A184" s="13"/>
      <c r="B184" s="248"/>
      <c r="C184" s="249"/>
      <c r="D184" s="250" t="s">
        <v>251</v>
      </c>
      <c r="E184" s="251" t="s">
        <v>1</v>
      </c>
      <c r="F184" s="252" t="s">
        <v>1419</v>
      </c>
      <c r="G184" s="249"/>
      <c r="H184" s="253">
        <v>7.693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251</v>
      </c>
      <c r="AU184" s="259" t="s">
        <v>95</v>
      </c>
      <c r="AV184" s="13" t="s">
        <v>95</v>
      </c>
      <c r="AW184" s="13" t="s">
        <v>42</v>
      </c>
      <c r="AX184" s="13" t="s">
        <v>85</v>
      </c>
      <c r="AY184" s="259" t="s">
        <v>244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</v>
      </c>
      <c r="F185" s="252" t="s">
        <v>1420</v>
      </c>
      <c r="G185" s="249"/>
      <c r="H185" s="253">
        <v>8.007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85</v>
      </c>
      <c r="AY185" s="259" t="s">
        <v>244</v>
      </c>
    </row>
    <row r="186" spans="1:51" s="13" customFormat="1" ht="12">
      <c r="A186" s="13"/>
      <c r="B186" s="248"/>
      <c r="C186" s="249"/>
      <c r="D186" s="250" t="s">
        <v>251</v>
      </c>
      <c r="E186" s="251" t="s">
        <v>1</v>
      </c>
      <c r="F186" s="252" t="s">
        <v>1421</v>
      </c>
      <c r="G186" s="249"/>
      <c r="H186" s="253">
        <v>5.307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251</v>
      </c>
      <c r="AU186" s="259" t="s">
        <v>95</v>
      </c>
      <c r="AV186" s="13" t="s">
        <v>95</v>
      </c>
      <c r="AW186" s="13" t="s">
        <v>42</v>
      </c>
      <c r="AX186" s="13" t="s">
        <v>85</v>
      </c>
      <c r="AY186" s="259" t="s">
        <v>244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</v>
      </c>
      <c r="F187" s="252" t="s">
        <v>1422</v>
      </c>
      <c r="G187" s="249"/>
      <c r="H187" s="253">
        <v>5.338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85</v>
      </c>
      <c r="AY187" s="259" t="s">
        <v>244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1</v>
      </c>
      <c r="F188" s="252" t="s">
        <v>1423</v>
      </c>
      <c r="G188" s="249"/>
      <c r="H188" s="253">
        <v>7.599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85</v>
      </c>
      <c r="AY188" s="259" t="s">
        <v>244</v>
      </c>
    </row>
    <row r="189" spans="1:51" s="13" customFormat="1" ht="12">
      <c r="A189" s="13"/>
      <c r="B189" s="248"/>
      <c r="C189" s="249"/>
      <c r="D189" s="250" t="s">
        <v>251</v>
      </c>
      <c r="E189" s="251" t="s">
        <v>1</v>
      </c>
      <c r="F189" s="252" t="s">
        <v>1424</v>
      </c>
      <c r="G189" s="249"/>
      <c r="H189" s="253">
        <v>7.191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251</v>
      </c>
      <c r="AU189" s="259" t="s">
        <v>95</v>
      </c>
      <c r="AV189" s="13" t="s">
        <v>95</v>
      </c>
      <c r="AW189" s="13" t="s">
        <v>42</v>
      </c>
      <c r="AX189" s="13" t="s">
        <v>85</v>
      </c>
      <c r="AY189" s="259" t="s">
        <v>244</v>
      </c>
    </row>
    <row r="190" spans="1:51" s="13" customFormat="1" ht="12">
      <c r="A190" s="13"/>
      <c r="B190" s="248"/>
      <c r="C190" s="249"/>
      <c r="D190" s="250" t="s">
        <v>251</v>
      </c>
      <c r="E190" s="251" t="s">
        <v>1</v>
      </c>
      <c r="F190" s="252" t="s">
        <v>1425</v>
      </c>
      <c r="G190" s="249"/>
      <c r="H190" s="253">
        <v>7.096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251</v>
      </c>
      <c r="AU190" s="259" t="s">
        <v>95</v>
      </c>
      <c r="AV190" s="13" t="s">
        <v>95</v>
      </c>
      <c r="AW190" s="13" t="s">
        <v>42</v>
      </c>
      <c r="AX190" s="13" t="s">
        <v>85</v>
      </c>
      <c r="AY190" s="259" t="s">
        <v>244</v>
      </c>
    </row>
    <row r="191" spans="1:51" s="16" customFormat="1" ht="12">
      <c r="A191" s="16"/>
      <c r="B191" s="281"/>
      <c r="C191" s="282"/>
      <c r="D191" s="250" t="s">
        <v>251</v>
      </c>
      <c r="E191" s="283" t="s">
        <v>1</v>
      </c>
      <c r="F191" s="284" t="s">
        <v>320</v>
      </c>
      <c r="G191" s="282"/>
      <c r="H191" s="285">
        <v>83.995</v>
      </c>
      <c r="I191" s="286"/>
      <c r="J191" s="282"/>
      <c r="K191" s="282"/>
      <c r="L191" s="287"/>
      <c r="M191" s="288"/>
      <c r="N191" s="289"/>
      <c r="O191" s="289"/>
      <c r="P191" s="289"/>
      <c r="Q191" s="289"/>
      <c r="R191" s="289"/>
      <c r="S191" s="289"/>
      <c r="T191" s="290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91" t="s">
        <v>251</v>
      </c>
      <c r="AU191" s="291" t="s">
        <v>95</v>
      </c>
      <c r="AV191" s="16" t="s">
        <v>161</v>
      </c>
      <c r="AW191" s="16" t="s">
        <v>42</v>
      </c>
      <c r="AX191" s="16" t="s">
        <v>92</v>
      </c>
      <c r="AY191" s="291" t="s">
        <v>244</v>
      </c>
    </row>
    <row r="192" spans="1:65" s="2" customFormat="1" ht="24.15" customHeight="1">
      <c r="A192" s="40"/>
      <c r="B192" s="41"/>
      <c r="C192" s="234" t="s">
        <v>313</v>
      </c>
      <c r="D192" s="234" t="s">
        <v>246</v>
      </c>
      <c r="E192" s="235" t="s">
        <v>1426</v>
      </c>
      <c r="F192" s="236" t="s">
        <v>1427</v>
      </c>
      <c r="G192" s="237" t="s">
        <v>249</v>
      </c>
      <c r="H192" s="238">
        <v>83.995</v>
      </c>
      <c r="I192" s="239"/>
      <c r="J192" s="240">
        <f>ROUND(I192*H192,2)</f>
        <v>0</v>
      </c>
      <c r="K192" s="241"/>
      <c r="L192" s="46"/>
      <c r="M192" s="242" t="s">
        <v>1</v>
      </c>
      <c r="N192" s="243" t="s">
        <v>50</v>
      </c>
      <c r="O192" s="93"/>
      <c r="P192" s="244">
        <f>O192*H192</f>
        <v>0</v>
      </c>
      <c r="Q192" s="244">
        <v>0.02014</v>
      </c>
      <c r="R192" s="244">
        <f>Q192*H192</f>
        <v>1.6916593000000002</v>
      </c>
      <c r="S192" s="244">
        <v>0</v>
      </c>
      <c r="T192" s="24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6" t="s">
        <v>161</v>
      </c>
      <c r="AT192" s="246" t="s">
        <v>246</v>
      </c>
      <c r="AU192" s="246" t="s">
        <v>95</v>
      </c>
      <c r="AY192" s="18" t="s">
        <v>244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8" t="s">
        <v>92</v>
      </c>
      <c r="BK192" s="247">
        <f>ROUND(I192*H192,2)</f>
        <v>0</v>
      </c>
      <c r="BL192" s="18" t="s">
        <v>161</v>
      </c>
      <c r="BM192" s="246" t="s">
        <v>1428</v>
      </c>
    </row>
    <row r="193" spans="1:51" s="15" customFormat="1" ht="12">
      <c r="A193" s="15"/>
      <c r="B193" s="271"/>
      <c r="C193" s="272"/>
      <c r="D193" s="250" t="s">
        <v>251</v>
      </c>
      <c r="E193" s="273" t="s">
        <v>1</v>
      </c>
      <c r="F193" s="274" t="s">
        <v>1370</v>
      </c>
      <c r="G193" s="272"/>
      <c r="H193" s="273" t="s">
        <v>1</v>
      </c>
      <c r="I193" s="275"/>
      <c r="J193" s="272"/>
      <c r="K193" s="272"/>
      <c r="L193" s="276"/>
      <c r="M193" s="277"/>
      <c r="N193" s="278"/>
      <c r="O193" s="278"/>
      <c r="P193" s="278"/>
      <c r="Q193" s="278"/>
      <c r="R193" s="278"/>
      <c r="S193" s="278"/>
      <c r="T193" s="27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0" t="s">
        <v>251</v>
      </c>
      <c r="AU193" s="280" t="s">
        <v>95</v>
      </c>
      <c r="AV193" s="15" t="s">
        <v>92</v>
      </c>
      <c r="AW193" s="15" t="s">
        <v>42</v>
      </c>
      <c r="AX193" s="15" t="s">
        <v>85</v>
      </c>
      <c r="AY193" s="280" t="s">
        <v>244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</v>
      </c>
      <c r="F194" s="252" t="s">
        <v>1415</v>
      </c>
      <c r="G194" s="249"/>
      <c r="H194" s="253">
        <v>9.954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85</v>
      </c>
      <c r="AY194" s="259" t="s">
        <v>244</v>
      </c>
    </row>
    <row r="195" spans="1:51" s="13" customFormat="1" ht="12">
      <c r="A195" s="13"/>
      <c r="B195" s="248"/>
      <c r="C195" s="249"/>
      <c r="D195" s="250" t="s">
        <v>251</v>
      </c>
      <c r="E195" s="251" t="s">
        <v>1</v>
      </c>
      <c r="F195" s="252" t="s">
        <v>1416</v>
      </c>
      <c r="G195" s="249"/>
      <c r="H195" s="253">
        <v>9.577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251</v>
      </c>
      <c r="AU195" s="259" t="s">
        <v>95</v>
      </c>
      <c r="AV195" s="13" t="s">
        <v>95</v>
      </c>
      <c r="AW195" s="13" t="s">
        <v>42</v>
      </c>
      <c r="AX195" s="13" t="s">
        <v>85</v>
      </c>
      <c r="AY195" s="259" t="s">
        <v>244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</v>
      </c>
      <c r="F196" s="252" t="s">
        <v>1417</v>
      </c>
      <c r="G196" s="249"/>
      <c r="H196" s="253">
        <v>8.666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85</v>
      </c>
      <c r="AY196" s="259" t="s">
        <v>244</v>
      </c>
    </row>
    <row r="197" spans="1:51" s="13" customFormat="1" ht="12">
      <c r="A197" s="13"/>
      <c r="B197" s="248"/>
      <c r="C197" s="249"/>
      <c r="D197" s="250" t="s">
        <v>251</v>
      </c>
      <c r="E197" s="251" t="s">
        <v>1</v>
      </c>
      <c r="F197" s="252" t="s">
        <v>1418</v>
      </c>
      <c r="G197" s="249"/>
      <c r="H197" s="253">
        <v>7.567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251</v>
      </c>
      <c r="AU197" s="259" t="s">
        <v>95</v>
      </c>
      <c r="AV197" s="13" t="s">
        <v>95</v>
      </c>
      <c r="AW197" s="13" t="s">
        <v>42</v>
      </c>
      <c r="AX197" s="13" t="s">
        <v>85</v>
      </c>
      <c r="AY197" s="259" t="s">
        <v>244</v>
      </c>
    </row>
    <row r="198" spans="1:51" s="13" customFormat="1" ht="12">
      <c r="A198" s="13"/>
      <c r="B198" s="248"/>
      <c r="C198" s="249"/>
      <c r="D198" s="250" t="s">
        <v>251</v>
      </c>
      <c r="E198" s="251" t="s">
        <v>1</v>
      </c>
      <c r="F198" s="252" t="s">
        <v>1419</v>
      </c>
      <c r="G198" s="249"/>
      <c r="H198" s="253">
        <v>7.693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251</v>
      </c>
      <c r="AU198" s="259" t="s">
        <v>95</v>
      </c>
      <c r="AV198" s="13" t="s">
        <v>95</v>
      </c>
      <c r="AW198" s="13" t="s">
        <v>42</v>
      </c>
      <c r="AX198" s="13" t="s">
        <v>85</v>
      </c>
      <c r="AY198" s="259" t="s">
        <v>244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1</v>
      </c>
      <c r="F199" s="252" t="s">
        <v>1420</v>
      </c>
      <c r="G199" s="249"/>
      <c r="H199" s="253">
        <v>8.007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85</v>
      </c>
      <c r="AY199" s="259" t="s">
        <v>244</v>
      </c>
    </row>
    <row r="200" spans="1:51" s="13" customFormat="1" ht="12">
      <c r="A200" s="13"/>
      <c r="B200" s="248"/>
      <c r="C200" s="249"/>
      <c r="D200" s="250" t="s">
        <v>251</v>
      </c>
      <c r="E200" s="251" t="s">
        <v>1</v>
      </c>
      <c r="F200" s="252" t="s">
        <v>1421</v>
      </c>
      <c r="G200" s="249"/>
      <c r="H200" s="253">
        <v>5.307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251</v>
      </c>
      <c r="AU200" s="259" t="s">
        <v>95</v>
      </c>
      <c r="AV200" s="13" t="s">
        <v>95</v>
      </c>
      <c r="AW200" s="13" t="s">
        <v>42</v>
      </c>
      <c r="AX200" s="13" t="s">
        <v>85</v>
      </c>
      <c r="AY200" s="259" t="s">
        <v>244</v>
      </c>
    </row>
    <row r="201" spans="1:51" s="13" customFormat="1" ht="12">
      <c r="A201" s="13"/>
      <c r="B201" s="248"/>
      <c r="C201" s="249"/>
      <c r="D201" s="250" t="s">
        <v>251</v>
      </c>
      <c r="E201" s="251" t="s">
        <v>1</v>
      </c>
      <c r="F201" s="252" t="s">
        <v>1422</v>
      </c>
      <c r="G201" s="249"/>
      <c r="H201" s="253">
        <v>5.338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251</v>
      </c>
      <c r="AU201" s="259" t="s">
        <v>95</v>
      </c>
      <c r="AV201" s="13" t="s">
        <v>95</v>
      </c>
      <c r="AW201" s="13" t="s">
        <v>42</v>
      </c>
      <c r="AX201" s="13" t="s">
        <v>85</v>
      </c>
      <c r="AY201" s="259" t="s">
        <v>244</v>
      </c>
    </row>
    <row r="202" spans="1:51" s="13" customFormat="1" ht="12">
      <c r="A202" s="13"/>
      <c r="B202" s="248"/>
      <c r="C202" s="249"/>
      <c r="D202" s="250" t="s">
        <v>251</v>
      </c>
      <c r="E202" s="251" t="s">
        <v>1</v>
      </c>
      <c r="F202" s="252" t="s">
        <v>1423</v>
      </c>
      <c r="G202" s="249"/>
      <c r="H202" s="253">
        <v>7.599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251</v>
      </c>
      <c r="AU202" s="259" t="s">
        <v>95</v>
      </c>
      <c r="AV202" s="13" t="s">
        <v>95</v>
      </c>
      <c r="AW202" s="13" t="s">
        <v>42</v>
      </c>
      <c r="AX202" s="13" t="s">
        <v>85</v>
      </c>
      <c r="AY202" s="259" t="s">
        <v>244</v>
      </c>
    </row>
    <row r="203" spans="1:51" s="13" customFormat="1" ht="12">
      <c r="A203" s="13"/>
      <c r="B203" s="248"/>
      <c r="C203" s="249"/>
      <c r="D203" s="250" t="s">
        <v>251</v>
      </c>
      <c r="E203" s="251" t="s">
        <v>1</v>
      </c>
      <c r="F203" s="252" t="s">
        <v>1424</v>
      </c>
      <c r="G203" s="249"/>
      <c r="H203" s="253">
        <v>7.191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251</v>
      </c>
      <c r="AU203" s="259" t="s">
        <v>95</v>
      </c>
      <c r="AV203" s="13" t="s">
        <v>95</v>
      </c>
      <c r="AW203" s="13" t="s">
        <v>42</v>
      </c>
      <c r="AX203" s="13" t="s">
        <v>85</v>
      </c>
      <c r="AY203" s="259" t="s">
        <v>244</v>
      </c>
    </row>
    <row r="204" spans="1:51" s="13" customFormat="1" ht="12">
      <c r="A204" s="13"/>
      <c r="B204" s="248"/>
      <c r="C204" s="249"/>
      <c r="D204" s="250" t="s">
        <v>251</v>
      </c>
      <c r="E204" s="251" t="s">
        <v>1</v>
      </c>
      <c r="F204" s="252" t="s">
        <v>1425</v>
      </c>
      <c r="G204" s="249"/>
      <c r="H204" s="253">
        <v>7.096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251</v>
      </c>
      <c r="AU204" s="259" t="s">
        <v>95</v>
      </c>
      <c r="AV204" s="13" t="s">
        <v>95</v>
      </c>
      <c r="AW204" s="13" t="s">
        <v>42</v>
      </c>
      <c r="AX204" s="13" t="s">
        <v>85</v>
      </c>
      <c r="AY204" s="259" t="s">
        <v>244</v>
      </c>
    </row>
    <row r="205" spans="1:51" s="16" customFormat="1" ht="12">
      <c r="A205" s="16"/>
      <c r="B205" s="281"/>
      <c r="C205" s="282"/>
      <c r="D205" s="250" t="s">
        <v>251</v>
      </c>
      <c r="E205" s="283" t="s">
        <v>1</v>
      </c>
      <c r="F205" s="284" t="s">
        <v>320</v>
      </c>
      <c r="G205" s="282"/>
      <c r="H205" s="285">
        <v>83.995</v>
      </c>
      <c r="I205" s="286"/>
      <c r="J205" s="282"/>
      <c r="K205" s="282"/>
      <c r="L205" s="287"/>
      <c r="M205" s="288"/>
      <c r="N205" s="289"/>
      <c r="O205" s="289"/>
      <c r="P205" s="289"/>
      <c r="Q205" s="289"/>
      <c r="R205" s="289"/>
      <c r="S205" s="289"/>
      <c r="T205" s="290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91" t="s">
        <v>251</v>
      </c>
      <c r="AU205" s="291" t="s">
        <v>95</v>
      </c>
      <c r="AV205" s="16" t="s">
        <v>161</v>
      </c>
      <c r="AW205" s="16" t="s">
        <v>42</v>
      </c>
      <c r="AX205" s="16" t="s">
        <v>92</v>
      </c>
      <c r="AY205" s="291" t="s">
        <v>244</v>
      </c>
    </row>
    <row r="206" spans="1:65" s="2" customFormat="1" ht="24.15" customHeight="1">
      <c r="A206" s="40"/>
      <c r="B206" s="41"/>
      <c r="C206" s="234" t="s">
        <v>321</v>
      </c>
      <c r="D206" s="234" t="s">
        <v>246</v>
      </c>
      <c r="E206" s="235" t="s">
        <v>1429</v>
      </c>
      <c r="F206" s="236" t="s">
        <v>1430</v>
      </c>
      <c r="G206" s="237" t="s">
        <v>249</v>
      </c>
      <c r="H206" s="238">
        <v>83.995</v>
      </c>
      <c r="I206" s="239"/>
      <c r="J206" s="240">
        <f>ROUND(I206*H206,2)</f>
        <v>0</v>
      </c>
      <c r="K206" s="241"/>
      <c r="L206" s="46"/>
      <c r="M206" s="242" t="s">
        <v>1</v>
      </c>
      <c r="N206" s="243" t="s">
        <v>50</v>
      </c>
      <c r="O206" s="93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6" t="s">
        <v>161</v>
      </c>
      <c r="AT206" s="246" t="s">
        <v>246</v>
      </c>
      <c r="AU206" s="246" t="s">
        <v>95</v>
      </c>
      <c r="AY206" s="18" t="s">
        <v>244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8" t="s">
        <v>92</v>
      </c>
      <c r="BK206" s="247">
        <f>ROUND(I206*H206,2)</f>
        <v>0</v>
      </c>
      <c r="BL206" s="18" t="s">
        <v>161</v>
      </c>
      <c r="BM206" s="246" t="s">
        <v>1431</v>
      </c>
    </row>
    <row r="207" spans="1:51" s="15" customFormat="1" ht="12">
      <c r="A207" s="15"/>
      <c r="B207" s="271"/>
      <c r="C207" s="272"/>
      <c r="D207" s="250" t="s">
        <v>251</v>
      </c>
      <c r="E207" s="273" t="s">
        <v>1</v>
      </c>
      <c r="F207" s="274" t="s">
        <v>1370</v>
      </c>
      <c r="G207" s="272"/>
      <c r="H207" s="273" t="s">
        <v>1</v>
      </c>
      <c r="I207" s="275"/>
      <c r="J207" s="272"/>
      <c r="K207" s="272"/>
      <c r="L207" s="276"/>
      <c r="M207" s="277"/>
      <c r="N207" s="278"/>
      <c r="O207" s="278"/>
      <c r="P207" s="278"/>
      <c r="Q207" s="278"/>
      <c r="R207" s="278"/>
      <c r="S207" s="278"/>
      <c r="T207" s="27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0" t="s">
        <v>251</v>
      </c>
      <c r="AU207" s="280" t="s">
        <v>95</v>
      </c>
      <c r="AV207" s="15" t="s">
        <v>92</v>
      </c>
      <c r="AW207" s="15" t="s">
        <v>42</v>
      </c>
      <c r="AX207" s="15" t="s">
        <v>85</v>
      </c>
      <c r="AY207" s="280" t="s">
        <v>244</v>
      </c>
    </row>
    <row r="208" spans="1:51" s="13" customFormat="1" ht="12">
      <c r="A208" s="13"/>
      <c r="B208" s="248"/>
      <c r="C208" s="249"/>
      <c r="D208" s="250" t="s">
        <v>251</v>
      </c>
      <c r="E208" s="251" t="s">
        <v>1</v>
      </c>
      <c r="F208" s="252" t="s">
        <v>1415</v>
      </c>
      <c r="G208" s="249"/>
      <c r="H208" s="253">
        <v>9.954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251</v>
      </c>
      <c r="AU208" s="259" t="s">
        <v>95</v>
      </c>
      <c r="AV208" s="13" t="s">
        <v>95</v>
      </c>
      <c r="AW208" s="13" t="s">
        <v>42</v>
      </c>
      <c r="AX208" s="13" t="s">
        <v>85</v>
      </c>
      <c r="AY208" s="259" t="s">
        <v>244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</v>
      </c>
      <c r="F209" s="252" t="s">
        <v>1416</v>
      </c>
      <c r="G209" s="249"/>
      <c r="H209" s="253">
        <v>9.577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85</v>
      </c>
      <c r="AY209" s="259" t="s">
        <v>244</v>
      </c>
    </row>
    <row r="210" spans="1:51" s="13" customFormat="1" ht="12">
      <c r="A210" s="13"/>
      <c r="B210" s="248"/>
      <c r="C210" s="249"/>
      <c r="D210" s="250" t="s">
        <v>251</v>
      </c>
      <c r="E210" s="251" t="s">
        <v>1</v>
      </c>
      <c r="F210" s="252" t="s">
        <v>1417</v>
      </c>
      <c r="G210" s="249"/>
      <c r="H210" s="253">
        <v>8.666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251</v>
      </c>
      <c r="AU210" s="259" t="s">
        <v>95</v>
      </c>
      <c r="AV210" s="13" t="s">
        <v>95</v>
      </c>
      <c r="AW210" s="13" t="s">
        <v>42</v>
      </c>
      <c r="AX210" s="13" t="s">
        <v>85</v>
      </c>
      <c r="AY210" s="259" t="s">
        <v>244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1418</v>
      </c>
      <c r="G211" s="249"/>
      <c r="H211" s="253">
        <v>7.567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85</v>
      </c>
      <c r="AY211" s="259" t="s">
        <v>244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1</v>
      </c>
      <c r="F212" s="252" t="s">
        <v>1419</v>
      </c>
      <c r="G212" s="249"/>
      <c r="H212" s="253">
        <v>7.693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85</v>
      </c>
      <c r="AY212" s="259" t="s">
        <v>244</v>
      </c>
    </row>
    <row r="213" spans="1:51" s="13" customFormat="1" ht="12">
      <c r="A213" s="13"/>
      <c r="B213" s="248"/>
      <c r="C213" s="249"/>
      <c r="D213" s="250" t="s">
        <v>251</v>
      </c>
      <c r="E213" s="251" t="s">
        <v>1</v>
      </c>
      <c r="F213" s="252" t="s">
        <v>1420</v>
      </c>
      <c r="G213" s="249"/>
      <c r="H213" s="253">
        <v>8.007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251</v>
      </c>
      <c r="AU213" s="259" t="s">
        <v>95</v>
      </c>
      <c r="AV213" s="13" t="s">
        <v>95</v>
      </c>
      <c r="AW213" s="13" t="s">
        <v>42</v>
      </c>
      <c r="AX213" s="13" t="s">
        <v>85</v>
      </c>
      <c r="AY213" s="259" t="s">
        <v>244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1</v>
      </c>
      <c r="F214" s="252" t="s">
        <v>1421</v>
      </c>
      <c r="G214" s="249"/>
      <c r="H214" s="253">
        <v>5.307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85</v>
      </c>
      <c r="AY214" s="259" t="s">
        <v>244</v>
      </c>
    </row>
    <row r="215" spans="1:51" s="13" customFormat="1" ht="12">
      <c r="A215" s="13"/>
      <c r="B215" s="248"/>
      <c r="C215" s="249"/>
      <c r="D215" s="250" t="s">
        <v>251</v>
      </c>
      <c r="E215" s="251" t="s">
        <v>1</v>
      </c>
      <c r="F215" s="252" t="s">
        <v>1422</v>
      </c>
      <c r="G215" s="249"/>
      <c r="H215" s="253">
        <v>5.338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251</v>
      </c>
      <c r="AU215" s="259" t="s">
        <v>95</v>
      </c>
      <c r="AV215" s="13" t="s">
        <v>95</v>
      </c>
      <c r="AW215" s="13" t="s">
        <v>42</v>
      </c>
      <c r="AX215" s="13" t="s">
        <v>85</v>
      </c>
      <c r="AY215" s="259" t="s">
        <v>244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1</v>
      </c>
      <c r="F216" s="252" t="s">
        <v>1423</v>
      </c>
      <c r="G216" s="249"/>
      <c r="H216" s="253">
        <v>7.599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85</v>
      </c>
      <c r="AY216" s="259" t="s">
        <v>244</v>
      </c>
    </row>
    <row r="217" spans="1:51" s="13" customFormat="1" ht="12">
      <c r="A217" s="13"/>
      <c r="B217" s="248"/>
      <c r="C217" s="249"/>
      <c r="D217" s="250" t="s">
        <v>251</v>
      </c>
      <c r="E217" s="251" t="s">
        <v>1</v>
      </c>
      <c r="F217" s="252" t="s">
        <v>1424</v>
      </c>
      <c r="G217" s="249"/>
      <c r="H217" s="253">
        <v>7.191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251</v>
      </c>
      <c r="AU217" s="259" t="s">
        <v>95</v>
      </c>
      <c r="AV217" s="13" t="s">
        <v>95</v>
      </c>
      <c r="AW217" s="13" t="s">
        <v>42</v>
      </c>
      <c r="AX217" s="13" t="s">
        <v>85</v>
      </c>
      <c r="AY217" s="259" t="s">
        <v>244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1425</v>
      </c>
      <c r="G218" s="249"/>
      <c r="H218" s="253">
        <v>7.096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85</v>
      </c>
      <c r="AY218" s="259" t="s">
        <v>244</v>
      </c>
    </row>
    <row r="219" spans="1:51" s="16" customFormat="1" ht="12">
      <c r="A219" s="16"/>
      <c r="B219" s="281"/>
      <c r="C219" s="282"/>
      <c r="D219" s="250" t="s">
        <v>251</v>
      </c>
      <c r="E219" s="283" t="s">
        <v>1</v>
      </c>
      <c r="F219" s="284" t="s">
        <v>320</v>
      </c>
      <c r="G219" s="282"/>
      <c r="H219" s="285">
        <v>83.995</v>
      </c>
      <c r="I219" s="286"/>
      <c r="J219" s="282"/>
      <c r="K219" s="282"/>
      <c r="L219" s="287"/>
      <c r="M219" s="288"/>
      <c r="N219" s="289"/>
      <c r="O219" s="289"/>
      <c r="P219" s="289"/>
      <c r="Q219" s="289"/>
      <c r="R219" s="289"/>
      <c r="S219" s="289"/>
      <c r="T219" s="290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91" t="s">
        <v>251</v>
      </c>
      <c r="AU219" s="291" t="s">
        <v>95</v>
      </c>
      <c r="AV219" s="16" t="s">
        <v>161</v>
      </c>
      <c r="AW219" s="16" t="s">
        <v>42</v>
      </c>
      <c r="AX219" s="16" t="s">
        <v>92</v>
      </c>
      <c r="AY219" s="291" t="s">
        <v>244</v>
      </c>
    </row>
    <row r="220" spans="1:65" s="2" customFormat="1" ht="24.15" customHeight="1">
      <c r="A220" s="40"/>
      <c r="B220" s="41"/>
      <c r="C220" s="234" t="s">
        <v>329</v>
      </c>
      <c r="D220" s="234" t="s">
        <v>246</v>
      </c>
      <c r="E220" s="235" t="s">
        <v>1432</v>
      </c>
      <c r="F220" s="236" t="s">
        <v>1433</v>
      </c>
      <c r="G220" s="237" t="s">
        <v>249</v>
      </c>
      <c r="H220" s="238">
        <v>83.995</v>
      </c>
      <c r="I220" s="239"/>
      <c r="J220" s="240">
        <f>ROUND(I220*H220,2)</f>
        <v>0</v>
      </c>
      <c r="K220" s="241"/>
      <c r="L220" s="46"/>
      <c r="M220" s="242" t="s">
        <v>1</v>
      </c>
      <c r="N220" s="243" t="s">
        <v>50</v>
      </c>
      <c r="O220" s="93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6" t="s">
        <v>161</v>
      </c>
      <c r="AT220" s="246" t="s">
        <v>246</v>
      </c>
      <c r="AU220" s="246" t="s">
        <v>95</v>
      </c>
      <c r="AY220" s="18" t="s">
        <v>244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8" t="s">
        <v>92</v>
      </c>
      <c r="BK220" s="247">
        <f>ROUND(I220*H220,2)</f>
        <v>0</v>
      </c>
      <c r="BL220" s="18" t="s">
        <v>161</v>
      </c>
      <c r="BM220" s="246" t="s">
        <v>1434</v>
      </c>
    </row>
    <row r="221" spans="1:51" s="15" customFormat="1" ht="12">
      <c r="A221" s="15"/>
      <c r="B221" s="271"/>
      <c r="C221" s="272"/>
      <c r="D221" s="250" t="s">
        <v>251</v>
      </c>
      <c r="E221" s="273" t="s">
        <v>1</v>
      </c>
      <c r="F221" s="274" t="s">
        <v>1370</v>
      </c>
      <c r="G221" s="272"/>
      <c r="H221" s="273" t="s">
        <v>1</v>
      </c>
      <c r="I221" s="275"/>
      <c r="J221" s="272"/>
      <c r="K221" s="272"/>
      <c r="L221" s="276"/>
      <c r="M221" s="277"/>
      <c r="N221" s="278"/>
      <c r="O221" s="278"/>
      <c r="P221" s="278"/>
      <c r="Q221" s="278"/>
      <c r="R221" s="278"/>
      <c r="S221" s="278"/>
      <c r="T221" s="27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0" t="s">
        <v>251</v>
      </c>
      <c r="AU221" s="280" t="s">
        <v>95</v>
      </c>
      <c r="AV221" s="15" t="s">
        <v>92</v>
      </c>
      <c r="AW221" s="15" t="s">
        <v>42</v>
      </c>
      <c r="AX221" s="15" t="s">
        <v>85</v>
      </c>
      <c r="AY221" s="280" t="s">
        <v>244</v>
      </c>
    </row>
    <row r="222" spans="1:51" s="13" customFormat="1" ht="12">
      <c r="A222" s="13"/>
      <c r="B222" s="248"/>
      <c r="C222" s="249"/>
      <c r="D222" s="250" t="s">
        <v>251</v>
      </c>
      <c r="E222" s="251" t="s">
        <v>1</v>
      </c>
      <c r="F222" s="252" t="s">
        <v>1415</v>
      </c>
      <c r="G222" s="249"/>
      <c r="H222" s="253">
        <v>9.954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251</v>
      </c>
      <c r="AU222" s="259" t="s">
        <v>95</v>
      </c>
      <c r="AV222" s="13" t="s">
        <v>95</v>
      </c>
      <c r="AW222" s="13" t="s">
        <v>42</v>
      </c>
      <c r="AX222" s="13" t="s">
        <v>85</v>
      </c>
      <c r="AY222" s="259" t="s">
        <v>244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1</v>
      </c>
      <c r="F223" s="252" t="s">
        <v>1416</v>
      </c>
      <c r="G223" s="249"/>
      <c r="H223" s="253">
        <v>9.577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85</v>
      </c>
      <c r="AY223" s="259" t="s">
        <v>244</v>
      </c>
    </row>
    <row r="224" spans="1:51" s="13" customFormat="1" ht="12">
      <c r="A224" s="13"/>
      <c r="B224" s="248"/>
      <c r="C224" s="249"/>
      <c r="D224" s="250" t="s">
        <v>251</v>
      </c>
      <c r="E224" s="251" t="s">
        <v>1</v>
      </c>
      <c r="F224" s="252" t="s">
        <v>1417</v>
      </c>
      <c r="G224" s="249"/>
      <c r="H224" s="253">
        <v>8.666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251</v>
      </c>
      <c r="AU224" s="259" t="s">
        <v>95</v>
      </c>
      <c r="AV224" s="13" t="s">
        <v>95</v>
      </c>
      <c r="AW224" s="13" t="s">
        <v>42</v>
      </c>
      <c r="AX224" s="13" t="s">
        <v>85</v>
      </c>
      <c r="AY224" s="259" t="s">
        <v>244</v>
      </c>
    </row>
    <row r="225" spans="1:51" s="13" customFormat="1" ht="12">
      <c r="A225" s="13"/>
      <c r="B225" s="248"/>
      <c r="C225" s="249"/>
      <c r="D225" s="250" t="s">
        <v>251</v>
      </c>
      <c r="E225" s="251" t="s">
        <v>1</v>
      </c>
      <c r="F225" s="252" t="s">
        <v>1418</v>
      </c>
      <c r="G225" s="249"/>
      <c r="H225" s="253">
        <v>7.567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251</v>
      </c>
      <c r="AU225" s="259" t="s">
        <v>95</v>
      </c>
      <c r="AV225" s="13" t="s">
        <v>95</v>
      </c>
      <c r="AW225" s="13" t="s">
        <v>42</v>
      </c>
      <c r="AX225" s="13" t="s">
        <v>85</v>
      </c>
      <c r="AY225" s="259" t="s">
        <v>244</v>
      </c>
    </row>
    <row r="226" spans="1:51" s="13" customFormat="1" ht="12">
      <c r="A226" s="13"/>
      <c r="B226" s="248"/>
      <c r="C226" s="249"/>
      <c r="D226" s="250" t="s">
        <v>251</v>
      </c>
      <c r="E226" s="251" t="s">
        <v>1</v>
      </c>
      <c r="F226" s="252" t="s">
        <v>1419</v>
      </c>
      <c r="G226" s="249"/>
      <c r="H226" s="253">
        <v>7.693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251</v>
      </c>
      <c r="AU226" s="259" t="s">
        <v>95</v>
      </c>
      <c r="AV226" s="13" t="s">
        <v>95</v>
      </c>
      <c r="AW226" s="13" t="s">
        <v>42</v>
      </c>
      <c r="AX226" s="13" t="s">
        <v>85</v>
      </c>
      <c r="AY226" s="259" t="s">
        <v>244</v>
      </c>
    </row>
    <row r="227" spans="1:51" s="13" customFormat="1" ht="12">
      <c r="A227" s="13"/>
      <c r="B227" s="248"/>
      <c r="C227" s="249"/>
      <c r="D227" s="250" t="s">
        <v>251</v>
      </c>
      <c r="E227" s="251" t="s">
        <v>1</v>
      </c>
      <c r="F227" s="252" t="s">
        <v>1420</v>
      </c>
      <c r="G227" s="249"/>
      <c r="H227" s="253">
        <v>8.007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251</v>
      </c>
      <c r="AU227" s="259" t="s">
        <v>95</v>
      </c>
      <c r="AV227" s="13" t="s">
        <v>95</v>
      </c>
      <c r="AW227" s="13" t="s">
        <v>42</v>
      </c>
      <c r="AX227" s="13" t="s">
        <v>85</v>
      </c>
      <c r="AY227" s="259" t="s">
        <v>244</v>
      </c>
    </row>
    <row r="228" spans="1:51" s="13" customFormat="1" ht="12">
      <c r="A228" s="13"/>
      <c r="B228" s="248"/>
      <c r="C228" s="249"/>
      <c r="D228" s="250" t="s">
        <v>251</v>
      </c>
      <c r="E228" s="251" t="s">
        <v>1</v>
      </c>
      <c r="F228" s="252" t="s">
        <v>1421</v>
      </c>
      <c r="G228" s="249"/>
      <c r="H228" s="253">
        <v>5.307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251</v>
      </c>
      <c r="AU228" s="259" t="s">
        <v>95</v>
      </c>
      <c r="AV228" s="13" t="s">
        <v>95</v>
      </c>
      <c r="AW228" s="13" t="s">
        <v>42</v>
      </c>
      <c r="AX228" s="13" t="s">
        <v>85</v>
      </c>
      <c r="AY228" s="259" t="s">
        <v>244</v>
      </c>
    </row>
    <row r="229" spans="1:51" s="13" customFormat="1" ht="12">
      <c r="A229" s="13"/>
      <c r="B229" s="248"/>
      <c r="C229" s="249"/>
      <c r="D229" s="250" t="s">
        <v>251</v>
      </c>
      <c r="E229" s="251" t="s">
        <v>1</v>
      </c>
      <c r="F229" s="252" t="s">
        <v>1422</v>
      </c>
      <c r="G229" s="249"/>
      <c r="H229" s="253">
        <v>5.338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251</v>
      </c>
      <c r="AU229" s="259" t="s">
        <v>95</v>
      </c>
      <c r="AV229" s="13" t="s">
        <v>95</v>
      </c>
      <c r="AW229" s="13" t="s">
        <v>42</v>
      </c>
      <c r="AX229" s="13" t="s">
        <v>85</v>
      </c>
      <c r="AY229" s="259" t="s">
        <v>244</v>
      </c>
    </row>
    <row r="230" spans="1:51" s="13" customFormat="1" ht="12">
      <c r="A230" s="13"/>
      <c r="B230" s="248"/>
      <c r="C230" s="249"/>
      <c r="D230" s="250" t="s">
        <v>251</v>
      </c>
      <c r="E230" s="251" t="s">
        <v>1</v>
      </c>
      <c r="F230" s="252" t="s">
        <v>1423</v>
      </c>
      <c r="G230" s="249"/>
      <c r="H230" s="253">
        <v>7.599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251</v>
      </c>
      <c r="AU230" s="259" t="s">
        <v>95</v>
      </c>
      <c r="AV230" s="13" t="s">
        <v>95</v>
      </c>
      <c r="AW230" s="13" t="s">
        <v>42</v>
      </c>
      <c r="AX230" s="13" t="s">
        <v>85</v>
      </c>
      <c r="AY230" s="259" t="s">
        <v>244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1</v>
      </c>
      <c r="F231" s="252" t="s">
        <v>1424</v>
      </c>
      <c r="G231" s="249"/>
      <c r="H231" s="253">
        <v>7.191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85</v>
      </c>
      <c r="AY231" s="259" t="s">
        <v>244</v>
      </c>
    </row>
    <row r="232" spans="1:51" s="13" customFormat="1" ht="12">
      <c r="A232" s="13"/>
      <c r="B232" s="248"/>
      <c r="C232" s="249"/>
      <c r="D232" s="250" t="s">
        <v>251</v>
      </c>
      <c r="E232" s="251" t="s">
        <v>1</v>
      </c>
      <c r="F232" s="252" t="s">
        <v>1425</v>
      </c>
      <c r="G232" s="249"/>
      <c r="H232" s="253">
        <v>7.096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251</v>
      </c>
      <c r="AU232" s="259" t="s">
        <v>95</v>
      </c>
      <c r="AV232" s="13" t="s">
        <v>95</v>
      </c>
      <c r="AW232" s="13" t="s">
        <v>42</v>
      </c>
      <c r="AX232" s="13" t="s">
        <v>85</v>
      </c>
      <c r="AY232" s="259" t="s">
        <v>244</v>
      </c>
    </row>
    <row r="233" spans="1:51" s="16" customFormat="1" ht="12">
      <c r="A233" s="16"/>
      <c r="B233" s="281"/>
      <c r="C233" s="282"/>
      <c r="D233" s="250" t="s">
        <v>251</v>
      </c>
      <c r="E233" s="283" t="s">
        <v>1</v>
      </c>
      <c r="F233" s="284" t="s">
        <v>320</v>
      </c>
      <c r="G233" s="282"/>
      <c r="H233" s="285">
        <v>83.995</v>
      </c>
      <c r="I233" s="286"/>
      <c r="J233" s="282"/>
      <c r="K233" s="282"/>
      <c r="L233" s="287"/>
      <c r="M233" s="288"/>
      <c r="N233" s="289"/>
      <c r="O233" s="289"/>
      <c r="P233" s="289"/>
      <c r="Q233" s="289"/>
      <c r="R233" s="289"/>
      <c r="S233" s="289"/>
      <c r="T233" s="290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91" t="s">
        <v>251</v>
      </c>
      <c r="AU233" s="291" t="s">
        <v>95</v>
      </c>
      <c r="AV233" s="16" t="s">
        <v>161</v>
      </c>
      <c r="AW233" s="16" t="s">
        <v>42</v>
      </c>
      <c r="AX233" s="16" t="s">
        <v>92</v>
      </c>
      <c r="AY233" s="291" t="s">
        <v>244</v>
      </c>
    </row>
    <row r="234" spans="1:63" s="12" customFormat="1" ht="22.8" customHeight="1">
      <c r="A234" s="12"/>
      <c r="B234" s="218"/>
      <c r="C234" s="219"/>
      <c r="D234" s="220" t="s">
        <v>84</v>
      </c>
      <c r="E234" s="232" t="s">
        <v>801</v>
      </c>
      <c r="F234" s="232" t="s">
        <v>802</v>
      </c>
      <c r="G234" s="219"/>
      <c r="H234" s="219"/>
      <c r="I234" s="222"/>
      <c r="J234" s="233">
        <f>BK234</f>
        <v>0</v>
      </c>
      <c r="K234" s="219"/>
      <c r="L234" s="224"/>
      <c r="M234" s="225"/>
      <c r="N234" s="226"/>
      <c r="O234" s="226"/>
      <c r="P234" s="227">
        <f>SUM(P235:P239)</f>
        <v>0</v>
      </c>
      <c r="Q234" s="226"/>
      <c r="R234" s="227">
        <f>SUM(R235:R239)</f>
        <v>0</v>
      </c>
      <c r="S234" s="226"/>
      <c r="T234" s="228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9" t="s">
        <v>92</v>
      </c>
      <c r="AT234" s="230" t="s">
        <v>84</v>
      </c>
      <c r="AU234" s="230" t="s">
        <v>92</v>
      </c>
      <c r="AY234" s="229" t="s">
        <v>244</v>
      </c>
      <c r="BK234" s="231">
        <f>SUM(BK235:BK239)</f>
        <v>0</v>
      </c>
    </row>
    <row r="235" spans="1:65" s="2" customFormat="1" ht="24.15" customHeight="1">
      <c r="A235" s="40"/>
      <c r="B235" s="41"/>
      <c r="C235" s="234" t="s">
        <v>334</v>
      </c>
      <c r="D235" s="234" t="s">
        <v>246</v>
      </c>
      <c r="E235" s="235" t="s">
        <v>1435</v>
      </c>
      <c r="F235" s="236" t="s">
        <v>1436</v>
      </c>
      <c r="G235" s="237" t="s">
        <v>363</v>
      </c>
      <c r="H235" s="238">
        <v>6.644</v>
      </c>
      <c r="I235" s="239"/>
      <c r="J235" s="240">
        <f>ROUND(I235*H235,2)</f>
        <v>0</v>
      </c>
      <c r="K235" s="241"/>
      <c r="L235" s="46"/>
      <c r="M235" s="242" t="s">
        <v>1</v>
      </c>
      <c r="N235" s="243" t="s">
        <v>50</v>
      </c>
      <c r="O235" s="93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6" t="s">
        <v>161</v>
      </c>
      <c r="AT235" s="246" t="s">
        <v>246</v>
      </c>
      <c r="AU235" s="246" t="s">
        <v>95</v>
      </c>
      <c r="AY235" s="18" t="s">
        <v>244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8" t="s">
        <v>92</v>
      </c>
      <c r="BK235" s="247">
        <f>ROUND(I235*H235,2)</f>
        <v>0</v>
      </c>
      <c r="BL235" s="18" t="s">
        <v>161</v>
      </c>
      <c r="BM235" s="246" t="s">
        <v>1437</v>
      </c>
    </row>
    <row r="236" spans="1:65" s="2" customFormat="1" ht="24.15" customHeight="1">
      <c r="A236" s="40"/>
      <c r="B236" s="41"/>
      <c r="C236" s="234" t="s">
        <v>8</v>
      </c>
      <c r="D236" s="234" t="s">
        <v>246</v>
      </c>
      <c r="E236" s="235" t="s">
        <v>1438</v>
      </c>
      <c r="F236" s="236" t="s">
        <v>1439</v>
      </c>
      <c r="G236" s="237" t="s">
        <v>363</v>
      </c>
      <c r="H236" s="238">
        <v>139.524</v>
      </c>
      <c r="I236" s="239"/>
      <c r="J236" s="240">
        <f>ROUND(I236*H236,2)</f>
        <v>0</v>
      </c>
      <c r="K236" s="241"/>
      <c r="L236" s="46"/>
      <c r="M236" s="242" t="s">
        <v>1</v>
      </c>
      <c r="N236" s="243" t="s">
        <v>50</v>
      </c>
      <c r="O236" s="93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6" t="s">
        <v>161</v>
      </c>
      <c r="AT236" s="246" t="s">
        <v>246</v>
      </c>
      <c r="AU236" s="246" t="s">
        <v>95</v>
      </c>
      <c r="AY236" s="18" t="s">
        <v>244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8" t="s">
        <v>92</v>
      </c>
      <c r="BK236" s="247">
        <f>ROUND(I236*H236,2)</f>
        <v>0</v>
      </c>
      <c r="BL236" s="18" t="s">
        <v>161</v>
      </c>
      <c r="BM236" s="246" t="s">
        <v>1440</v>
      </c>
    </row>
    <row r="237" spans="1:51" s="13" customFormat="1" ht="12">
      <c r="A237" s="13"/>
      <c r="B237" s="248"/>
      <c r="C237" s="249"/>
      <c r="D237" s="250" t="s">
        <v>251</v>
      </c>
      <c r="E237" s="249"/>
      <c r="F237" s="252" t="s">
        <v>1441</v>
      </c>
      <c r="G237" s="249"/>
      <c r="H237" s="253">
        <v>139.524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251</v>
      </c>
      <c r="AU237" s="259" t="s">
        <v>95</v>
      </c>
      <c r="AV237" s="13" t="s">
        <v>95</v>
      </c>
      <c r="AW237" s="13" t="s">
        <v>4</v>
      </c>
      <c r="AX237" s="13" t="s">
        <v>92</v>
      </c>
      <c r="AY237" s="259" t="s">
        <v>244</v>
      </c>
    </row>
    <row r="238" spans="1:65" s="2" customFormat="1" ht="24.15" customHeight="1">
      <c r="A238" s="40"/>
      <c r="B238" s="41"/>
      <c r="C238" s="234" t="s">
        <v>159</v>
      </c>
      <c r="D238" s="234" t="s">
        <v>246</v>
      </c>
      <c r="E238" s="235" t="s">
        <v>833</v>
      </c>
      <c r="F238" s="236" t="s">
        <v>834</v>
      </c>
      <c r="G238" s="237" t="s">
        <v>363</v>
      </c>
      <c r="H238" s="238">
        <v>6.644</v>
      </c>
      <c r="I238" s="239"/>
      <c r="J238" s="240">
        <f>ROUND(I238*H238,2)</f>
        <v>0</v>
      </c>
      <c r="K238" s="241"/>
      <c r="L238" s="46"/>
      <c r="M238" s="242" t="s">
        <v>1</v>
      </c>
      <c r="N238" s="243" t="s">
        <v>50</v>
      </c>
      <c r="O238" s="93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6" t="s">
        <v>161</v>
      </c>
      <c r="AT238" s="246" t="s">
        <v>246</v>
      </c>
      <c r="AU238" s="246" t="s">
        <v>95</v>
      </c>
      <c r="AY238" s="18" t="s">
        <v>244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8" t="s">
        <v>92</v>
      </c>
      <c r="BK238" s="247">
        <f>ROUND(I238*H238,2)</f>
        <v>0</v>
      </c>
      <c r="BL238" s="18" t="s">
        <v>161</v>
      </c>
      <c r="BM238" s="246" t="s">
        <v>1442</v>
      </c>
    </row>
    <row r="239" spans="1:65" s="2" customFormat="1" ht="24.15" customHeight="1">
      <c r="A239" s="40"/>
      <c r="B239" s="41"/>
      <c r="C239" s="292" t="s">
        <v>351</v>
      </c>
      <c r="D239" s="292" t="s">
        <v>375</v>
      </c>
      <c r="E239" s="293" t="s">
        <v>1443</v>
      </c>
      <c r="F239" s="294" t="s">
        <v>1444</v>
      </c>
      <c r="G239" s="295" t="s">
        <v>363</v>
      </c>
      <c r="H239" s="296">
        <v>6.572</v>
      </c>
      <c r="I239" s="297"/>
      <c r="J239" s="298">
        <f>ROUND(I239*H239,2)</f>
        <v>0</v>
      </c>
      <c r="K239" s="299"/>
      <c r="L239" s="300"/>
      <c r="M239" s="301" t="s">
        <v>1</v>
      </c>
      <c r="N239" s="302" t="s">
        <v>50</v>
      </c>
      <c r="O239" s="93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6" t="s">
        <v>295</v>
      </c>
      <c r="AT239" s="246" t="s">
        <v>375</v>
      </c>
      <c r="AU239" s="246" t="s">
        <v>95</v>
      </c>
      <c r="AY239" s="18" t="s">
        <v>244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8" t="s">
        <v>92</v>
      </c>
      <c r="BK239" s="247">
        <f>ROUND(I239*H239,2)</f>
        <v>0</v>
      </c>
      <c r="BL239" s="18" t="s">
        <v>161</v>
      </c>
      <c r="BM239" s="246" t="s">
        <v>1445</v>
      </c>
    </row>
    <row r="240" spans="1:63" s="12" customFormat="1" ht="22.8" customHeight="1">
      <c r="A240" s="12"/>
      <c r="B240" s="218"/>
      <c r="C240" s="219"/>
      <c r="D240" s="220" t="s">
        <v>84</v>
      </c>
      <c r="E240" s="232" t="s">
        <v>855</v>
      </c>
      <c r="F240" s="232" t="s">
        <v>856</v>
      </c>
      <c r="G240" s="219"/>
      <c r="H240" s="219"/>
      <c r="I240" s="222"/>
      <c r="J240" s="233">
        <f>BK240</f>
        <v>0</v>
      </c>
      <c r="K240" s="219"/>
      <c r="L240" s="224"/>
      <c r="M240" s="225"/>
      <c r="N240" s="226"/>
      <c r="O240" s="226"/>
      <c r="P240" s="227">
        <f>P241</f>
        <v>0</v>
      </c>
      <c r="Q240" s="226"/>
      <c r="R240" s="227">
        <f>R241</f>
        <v>0</v>
      </c>
      <c r="S240" s="226"/>
      <c r="T240" s="228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9" t="s">
        <v>92</v>
      </c>
      <c r="AT240" s="230" t="s">
        <v>84</v>
      </c>
      <c r="AU240" s="230" t="s">
        <v>92</v>
      </c>
      <c r="AY240" s="229" t="s">
        <v>244</v>
      </c>
      <c r="BK240" s="231">
        <f>BK241</f>
        <v>0</v>
      </c>
    </row>
    <row r="241" spans="1:65" s="2" customFormat="1" ht="24.15" customHeight="1">
      <c r="A241" s="40"/>
      <c r="B241" s="41"/>
      <c r="C241" s="234" t="s">
        <v>356</v>
      </c>
      <c r="D241" s="234" t="s">
        <v>246</v>
      </c>
      <c r="E241" s="235" t="s">
        <v>1446</v>
      </c>
      <c r="F241" s="236" t="s">
        <v>1447</v>
      </c>
      <c r="G241" s="237" t="s">
        <v>363</v>
      </c>
      <c r="H241" s="238">
        <v>5.13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1448</v>
      </c>
    </row>
    <row r="242" spans="1:63" s="12" customFormat="1" ht="25.9" customHeight="1">
      <c r="A242" s="12"/>
      <c r="B242" s="218"/>
      <c r="C242" s="219"/>
      <c r="D242" s="220" t="s">
        <v>84</v>
      </c>
      <c r="E242" s="221" t="s">
        <v>866</v>
      </c>
      <c r="F242" s="221" t="s">
        <v>867</v>
      </c>
      <c r="G242" s="219"/>
      <c r="H242" s="219"/>
      <c r="I242" s="222"/>
      <c r="J242" s="223">
        <f>BK242</f>
        <v>0</v>
      </c>
      <c r="K242" s="219"/>
      <c r="L242" s="224"/>
      <c r="M242" s="225"/>
      <c r="N242" s="226"/>
      <c r="O242" s="226"/>
      <c r="P242" s="227">
        <f>P243+P245+P247</f>
        <v>0</v>
      </c>
      <c r="Q242" s="226"/>
      <c r="R242" s="227">
        <f>R243+R245+R247</f>
        <v>0</v>
      </c>
      <c r="S242" s="226"/>
      <c r="T242" s="228">
        <f>T243+T245+T247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9" t="s">
        <v>278</v>
      </c>
      <c r="AT242" s="230" t="s">
        <v>84</v>
      </c>
      <c r="AU242" s="230" t="s">
        <v>85</v>
      </c>
      <c r="AY242" s="229" t="s">
        <v>244</v>
      </c>
      <c r="BK242" s="231">
        <f>BK243+BK245+BK247</f>
        <v>0</v>
      </c>
    </row>
    <row r="243" spans="1:63" s="12" customFormat="1" ht="22.8" customHeight="1">
      <c r="A243" s="12"/>
      <c r="B243" s="218"/>
      <c r="C243" s="219"/>
      <c r="D243" s="220" t="s">
        <v>84</v>
      </c>
      <c r="E243" s="232" t="s">
        <v>1449</v>
      </c>
      <c r="F243" s="232" t="s">
        <v>1450</v>
      </c>
      <c r="G243" s="219"/>
      <c r="H243" s="219"/>
      <c r="I243" s="222"/>
      <c r="J243" s="233">
        <f>BK243</f>
        <v>0</v>
      </c>
      <c r="K243" s="219"/>
      <c r="L243" s="224"/>
      <c r="M243" s="225"/>
      <c r="N243" s="226"/>
      <c r="O243" s="226"/>
      <c r="P243" s="227">
        <f>P244</f>
        <v>0</v>
      </c>
      <c r="Q243" s="226"/>
      <c r="R243" s="227">
        <f>R244</f>
        <v>0</v>
      </c>
      <c r="S243" s="226"/>
      <c r="T243" s="228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9" t="s">
        <v>278</v>
      </c>
      <c r="AT243" s="230" t="s">
        <v>84</v>
      </c>
      <c r="AU243" s="230" t="s">
        <v>92</v>
      </c>
      <c r="AY243" s="229" t="s">
        <v>244</v>
      </c>
      <c r="BK243" s="231">
        <f>BK244</f>
        <v>0</v>
      </c>
    </row>
    <row r="244" spans="1:65" s="2" customFormat="1" ht="16.5" customHeight="1">
      <c r="A244" s="40"/>
      <c r="B244" s="41"/>
      <c r="C244" s="234" t="s">
        <v>140</v>
      </c>
      <c r="D244" s="234" t="s">
        <v>246</v>
      </c>
      <c r="E244" s="235" t="s">
        <v>1451</v>
      </c>
      <c r="F244" s="236" t="s">
        <v>1452</v>
      </c>
      <c r="G244" s="237" t="s">
        <v>1453</v>
      </c>
      <c r="H244" s="238">
        <v>1</v>
      </c>
      <c r="I244" s="239"/>
      <c r="J244" s="240">
        <f>ROUND(I244*H244,2)</f>
        <v>0</v>
      </c>
      <c r="K244" s="241"/>
      <c r="L244" s="46"/>
      <c r="M244" s="242" t="s">
        <v>1</v>
      </c>
      <c r="N244" s="243" t="s">
        <v>50</v>
      </c>
      <c r="O244" s="93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6" t="s">
        <v>874</v>
      </c>
      <c r="AT244" s="246" t="s">
        <v>246</v>
      </c>
      <c r="AU244" s="246" t="s">
        <v>95</v>
      </c>
      <c r="AY244" s="18" t="s">
        <v>244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8" t="s">
        <v>92</v>
      </c>
      <c r="BK244" s="247">
        <f>ROUND(I244*H244,2)</f>
        <v>0</v>
      </c>
      <c r="BL244" s="18" t="s">
        <v>874</v>
      </c>
      <c r="BM244" s="246" t="s">
        <v>1454</v>
      </c>
    </row>
    <row r="245" spans="1:63" s="12" customFormat="1" ht="22.8" customHeight="1">
      <c r="A245" s="12"/>
      <c r="B245" s="218"/>
      <c r="C245" s="219"/>
      <c r="D245" s="220" t="s">
        <v>84</v>
      </c>
      <c r="E245" s="232" t="s">
        <v>868</v>
      </c>
      <c r="F245" s="232" t="s">
        <v>869</v>
      </c>
      <c r="G245" s="219"/>
      <c r="H245" s="219"/>
      <c r="I245" s="222"/>
      <c r="J245" s="233">
        <f>BK245</f>
        <v>0</v>
      </c>
      <c r="K245" s="219"/>
      <c r="L245" s="224"/>
      <c r="M245" s="225"/>
      <c r="N245" s="226"/>
      <c r="O245" s="226"/>
      <c r="P245" s="227">
        <f>P246</f>
        <v>0</v>
      </c>
      <c r="Q245" s="226"/>
      <c r="R245" s="227">
        <f>R246</f>
        <v>0</v>
      </c>
      <c r="S245" s="226"/>
      <c r="T245" s="228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9" t="s">
        <v>278</v>
      </c>
      <c r="AT245" s="230" t="s">
        <v>84</v>
      </c>
      <c r="AU245" s="230" t="s">
        <v>92</v>
      </c>
      <c r="AY245" s="229" t="s">
        <v>244</v>
      </c>
      <c r="BK245" s="231">
        <f>BK246</f>
        <v>0</v>
      </c>
    </row>
    <row r="246" spans="1:65" s="2" customFormat="1" ht="16.5" customHeight="1">
      <c r="A246" s="40"/>
      <c r="B246" s="41"/>
      <c r="C246" s="234" t="s">
        <v>367</v>
      </c>
      <c r="D246" s="234" t="s">
        <v>246</v>
      </c>
      <c r="E246" s="235" t="s">
        <v>1455</v>
      </c>
      <c r="F246" s="236" t="s">
        <v>869</v>
      </c>
      <c r="G246" s="237" t="s">
        <v>1453</v>
      </c>
      <c r="H246" s="238">
        <v>1</v>
      </c>
      <c r="I246" s="239"/>
      <c r="J246" s="240">
        <f>ROUND(I246*H246,2)</f>
        <v>0</v>
      </c>
      <c r="K246" s="241"/>
      <c r="L246" s="46"/>
      <c r="M246" s="242" t="s">
        <v>1</v>
      </c>
      <c r="N246" s="243" t="s">
        <v>50</v>
      </c>
      <c r="O246" s="93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6" t="s">
        <v>874</v>
      </c>
      <c r="AT246" s="246" t="s">
        <v>246</v>
      </c>
      <c r="AU246" s="246" t="s">
        <v>95</v>
      </c>
      <c r="AY246" s="18" t="s">
        <v>244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8" t="s">
        <v>92</v>
      </c>
      <c r="BK246" s="247">
        <f>ROUND(I246*H246,2)</f>
        <v>0</v>
      </c>
      <c r="BL246" s="18" t="s">
        <v>874</v>
      </c>
      <c r="BM246" s="246" t="s">
        <v>1456</v>
      </c>
    </row>
    <row r="247" spans="1:63" s="12" customFormat="1" ht="22.8" customHeight="1">
      <c r="A247" s="12"/>
      <c r="B247" s="218"/>
      <c r="C247" s="219"/>
      <c r="D247" s="220" t="s">
        <v>84</v>
      </c>
      <c r="E247" s="232" t="s">
        <v>894</v>
      </c>
      <c r="F247" s="232" t="s">
        <v>895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P248</f>
        <v>0</v>
      </c>
      <c r="Q247" s="226"/>
      <c r="R247" s="227">
        <f>R248</f>
        <v>0</v>
      </c>
      <c r="S247" s="226"/>
      <c r="T247" s="228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9" t="s">
        <v>278</v>
      </c>
      <c r="AT247" s="230" t="s">
        <v>84</v>
      </c>
      <c r="AU247" s="230" t="s">
        <v>92</v>
      </c>
      <c r="AY247" s="229" t="s">
        <v>244</v>
      </c>
      <c r="BK247" s="231">
        <f>BK248</f>
        <v>0</v>
      </c>
    </row>
    <row r="248" spans="1:65" s="2" customFormat="1" ht="16.5" customHeight="1">
      <c r="A248" s="40"/>
      <c r="B248" s="41"/>
      <c r="C248" s="234" t="s">
        <v>7</v>
      </c>
      <c r="D248" s="234" t="s">
        <v>246</v>
      </c>
      <c r="E248" s="235" t="s">
        <v>1457</v>
      </c>
      <c r="F248" s="236" t="s">
        <v>1458</v>
      </c>
      <c r="G248" s="237" t="s">
        <v>1453</v>
      </c>
      <c r="H248" s="238">
        <v>1</v>
      </c>
      <c r="I248" s="239"/>
      <c r="J248" s="240">
        <f>ROUND(I248*H248,2)</f>
        <v>0</v>
      </c>
      <c r="K248" s="241"/>
      <c r="L248" s="46"/>
      <c r="M248" s="303" t="s">
        <v>1</v>
      </c>
      <c r="N248" s="304" t="s">
        <v>50</v>
      </c>
      <c r="O248" s="305"/>
      <c r="P248" s="306">
        <f>O248*H248</f>
        <v>0</v>
      </c>
      <c r="Q248" s="306">
        <v>0</v>
      </c>
      <c r="R248" s="306">
        <f>Q248*H248</f>
        <v>0</v>
      </c>
      <c r="S248" s="306">
        <v>0</v>
      </c>
      <c r="T248" s="30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6" t="s">
        <v>874</v>
      </c>
      <c r="AT248" s="246" t="s">
        <v>246</v>
      </c>
      <c r="AU248" s="246" t="s">
        <v>95</v>
      </c>
      <c r="AY248" s="18" t="s">
        <v>244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8" t="s">
        <v>92</v>
      </c>
      <c r="BK248" s="247">
        <f>ROUND(I248*H248,2)</f>
        <v>0</v>
      </c>
      <c r="BL248" s="18" t="s">
        <v>874</v>
      </c>
      <c r="BM248" s="246" t="s">
        <v>1459</v>
      </c>
    </row>
    <row r="249" spans="1:31" s="2" customFormat="1" ht="6.95" customHeight="1">
      <c r="A249" s="40"/>
      <c r="B249" s="68"/>
      <c r="C249" s="69"/>
      <c r="D249" s="69"/>
      <c r="E249" s="69"/>
      <c r="F249" s="69"/>
      <c r="G249" s="69"/>
      <c r="H249" s="69"/>
      <c r="I249" s="69"/>
      <c r="J249" s="69"/>
      <c r="K249" s="69"/>
      <c r="L249" s="46"/>
      <c r="M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</sheetData>
  <sheetProtection password="CC35" sheet="1" objects="1" scenarios="1" formatColumns="0" formatRows="0" autoFilter="0"/>
  <autoFilter ref="C125:K248"/>
  <mergeCells count="9">
    <mergeCell ref="E7:H7"/>
    <mergeCell ref="E9:H9"/>
    <mergeCell ref="E18:H18"/>
    <mergeCell ref="E27:H27"/>
    <mergeCell ref="E84:H84"/>
    <mergeCell ref="E86:H86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</row>
    <row r="4" spans="2:4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4" t="s">
        <v>16</v>
      </c>
      <c r="L6" s="21"/>
    </row>
    <row r="7" spans="2:12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</row>
    <row r="8" spans="2:12" s="1" customFormat="1" ht="12" customHeight="1">
      <c r="B8" s="21"/>
      <c r="D8" s="154" t="s">
        <v>141</v>
      </c>
      <c r="L8" s="21"/>
    </row>
    <row r="9" spans="1:31" s="2" customFormat="1" ht="16.5" customHeight="1">
      <c r="A9" s="40"/>
      <c r="B9" s="46"/>
      <c r="C9" s="40"/>
      <c r="D9" s="40"/>
      <c r="E9" s="155" t="s">
        <v>1363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908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30" customHeight="1">
      <c r="A11" s="40"/>
      <c r="B11" s="46"/>
      <c r="C11" s="40"/>
      <c r="D11" s="40"/>
      <c r="E11" s="156" t="s">
        <v>1460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19</v>
      </c>
      <c r="G13" s="40"/>
      <c r="H13" s="40"/>
      <c r="I13" s="154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22</v>
      </c>
      <c r="E14" s="40"/>
      <c r="F14" s="143" t="s">
        <v>23</v>
      </c>
      <c r="G14" s="40"/>
      <c r="H14" s="40"/>
      <c r="I14" s="154" t="s">
        <v>24</v>
      </c>
      <c r="J14" s="157" t="str">
        <f>'Rekapitulace stavby'!AN8</f>
        <v>27. 11. 2023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30</v>
      </c>
      <c r="E16" s="40"/>
      <c r="F16" s="40"/>
      <c r="G16" s="40"/>
      <c r="H16" s="40"/>
      <c r="I16" s="154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4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36</v>
      </c>
      <c r="E19" s="40"/>
      <c r="F19" s="40"/>
      <c r="G19" s="40"/>
      <c r="H19" s="40"/>
      <c r="I19" s="154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4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38</v>
      </c>
      <c r="E22" s="40"/>
      <c r="F22" s="40"/>
      <c r="G22" s="40"/>
      <c r="H22" s="40"/>
      <c r="I22" s="154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4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43</v>
      </c>
      <c r="E25" s="40"/>
      <c r="F25" s="40"/>
      <c r="G25" s="40"/>
      <c r="H25" s="40"/>
      <c r="I25" s="154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4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0"/>
      <c r="J29" s="160"/>
      <c r="K29" s="160"/>
      <c r="L29" s="163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6" t="s">
        <v>45</v>
      </c>
      <c r="E32" s="40"/>
      <c r="F32" s="40"/>
      <c r="G32" s="40"/>
      <c r="H32" s="40"/>
      <c r="I32" s="40"/>
      <c r="J32" s="167">
        <f>ROUND(J131,2)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8" t="s">
        <v>47</v>
      </c>
      <c r="G34" s="40"/>
      <c r="H34" s="40"/>
      <c r="I34" s="168" t="s">
        <v>46</v>
      </c>
      <c r="J34" s="168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9" t="s">
        <v>49</v>
      </c>
      <c r="E35" s="154" t="s">
        <v>50</v>
      </c>
      <c r="F35" s="170">
        <f>ROUND((SUM(BE131:BE242)),2)</f>
        <v>0</v>
      </c>
      <c r="G35" s="40"/>
      <c r="H35" s="40"/>
      <c r="I35" s="171">
        <v>0.21</v>
      </c>
      <c r="J35" s="170">
        <f>ROUND(((SUM(BE131:BE242))*I35),2)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51</v>
      </c>
      <c r="F36" s="170">
        <f>ROUND((SUM(BF131:BF242)),2)</f>
        <v>0</v>
      </c>
      <c r="G36" s="40"/>
      <c r="H36" s="40"/>
      <c r="I36" s="171">
        <v>0.15</v>
      </c>
      <c r="J36" s="170">
        <f>ROUND(((SUM(BF131:BF242))*I36),2)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52</v>
      </c>
      <c r="F37" s="170">
        <f>ROUND((SUM(BG131:BG242)),2)</f>
        <v>0</v>
      </c>
      <c r="G37" s="40"/>
      <c r="H37" s="40"/>
      <c r="I37" s="171">
        <v>0.21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53</v>
      </c>
      <c r="F38" s="170">
        <f>ROUND((SUM(BH131:BH242)),2)</f>
        <v>0</v>
      </c>
      <c r="G38" s="40"/>
      <c r="H38" s="40"/>
      <c r="I38" s="171">
        <v>0.15</v>
      </c>
      <c r="J38" s="17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54</v>
      </c>
      <c r="F39" s="170">
        <f>ROUND((SUM(BI131:BI242)),2)</f>
        <v>0</v>
      </c>
      <c r="G39" s="40"/>
      <c r="H39" s="40"/>
      <c r="I39" s="171">
        <v>0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2"/>
      <c r="D41" s="173" t="s">
        <v>55</v>
      </c>
      <c r="E41" s="174"/>
      <c r="F41" s="174"/>
      <c r="G41" s="175" t="s">
        <v>56</v>
      </c>
      <c r="H41" s="176" t="s">
        <v>57</v>
      </c>
      <c r="I41" s="174"/>
      <c r="J41" s="177">
        <f>SUM(J32:J39)</f>
        <v>0</v>
      </c>
      <c r="K41" s="178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90" t="s">
        <v>1363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908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30" customHeight="1">
      <c r="A89" s="40"/>
      <c r="B89" s="41"/>
      <c r="C89" s="42"/>
      <c r="D89" s="42"/>
      <c r="E89" s="78" t="str">
        <f>E11</f>
        <v>2340-3-1 - IO 02.1 - Bezvýkopová sanace šachet ul. V Koreji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Benátky nad Jizerou</v>
      </c>
      <c r="G91" s="42"/>
      <c r="H91" s="42"/>
      <c r="I91" s="33" t="s">
        <v>24</v>
      </c>
      <c r="J91" s="81" t="str">
        <f>IF(J14="","",J14)</f>
        <v>27. 11. 2023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1" t="s">
        <v>212</v>
      </c>
      <c r="D96" s="192"/>
      <c r="E96" s="192"/>
      <c r="F96" s="192"/>
      <c r="G96" s="192"/>
      <c r="H96" s="192"/>
      <c r="I96" s="192"/>
      <c r="J96" s="193" t="s">
        <v>213</v>
      </c>
      <c r="K96" s="19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4" t="s">
        <v>214</v>
      </c>
      <c r="D98" s="42"/>
      <c r="E98" s="42"/>
      <c r="F98" s="42"/>
      <c r="G98" s="42"/>
      <c r="H98" s="42"/>
      <c r="I98" s="42"/>
      <c r="J98" s="112">
        <f>J131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5"/>
      <c r="C99" s="196"/>
      <c r="D99" s="197" t="s">
        <v>216</v>
      </c>
      <c r="E99" s="198"/>
      <c r="F99" s="198"/>
      <c r="G99" s="198"/>
      <c r="H99" s="198"/>
      <c r="I99" s="198"/>
      <c r="J99" s="199">
        <f>J132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1"/>
      <c r="C100" s="135"/>
      <c r="D100" s="202" t="s">
        <v>217</v>
      </c>
      <c r="E100" s="203"/>
      <c r="F100" s="203"/>
      <c r="G100" s="203"/>
      <c r="H100" s="203"/>
      <c r="I100" s="203"/>
      <c r="J100" s="204">
        <f>J133</f>
        <v>0</v>
      </c>
      <c r="K100" s="135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135"/>
      <c r="D101" s="202" t="s">
        <v>1365</v>
      </c>
      <c r="E101" s="203"/>
      <c r="F101" s="203"/>
      <c r="G101" s="203"/>
      <c r="H101" s="203"/>
      <c r="I101" s="203"/>
      <c r="J101" s="204">
        <f>J137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135"/>
      <c r="D102" s="202" t="s">
        <v>220</v>
      </c>
      <c r="E102" s="203"/>
      <c r="F102" s="203"/>
      <c r="G102" s="203"/>
      <c r="H102" s="203"/>
      <c r="I102" s="203"/>
      <c r="J102" s="204">
        <f>J143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221</v>
      </c>
      <c r="E103" s="203"/>
      <c r="F103" s="203"/>
      <c r="G103" s="203"/>
      <c r="H103" s="203"/>
      <c r="I103" s="203"/>
      <c r="J103" s="204">
        <f>J152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223</v>
      </c>
      <c r="E104" s="203"/>
      <c r="F104" s="203"/>
      <c r="G104" s="203"/>
      <c r="H104" s="203"/>
      <c r="I104" s="203"/>
      <c r="J104" s="204">
        <f>J228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224</v>
      </c>
      <c r="E105" s="203"/>
      <c r="F105" s="203"/>
      <c r="G105" s="203"/>
      <c r="H105" s="203"/>
      <c r="I105" s="203"/>
      <c r="J105" s="204">
        <f>J234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5"/>
      <c r="C106" s="196"/>
      <c r="D106" s="197" t="s">
        <v>225</v>
      </c>
      <c r="E106" s="198"/>
      <c r="F106" s="198"/>
      <c r="G106" s="198"/>
      <c r="H106" s="198"/>
      <c r="I106" s="198"/>
      <c r="J106" s="199">
        <f>J236</f>
        <v>0</v>
      </c>
      <c r="K106" s="196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1"/>
      <c r="C107" s="135"/>
      <c r="D107" s="202" t="s">
        <v>1366</v>
      </c>
      <c r="E107" s="203"/>
      <c r="F107" s="203"/>
      <c r="G107" s="203"/>
      <c r="H107" s="203"/>
      <c r="I107" s="203"/>
      <c r="J107" s="204">
        <f>J237</f>
        <v>0</v>
      </c>
      <c r="K107" s="135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135"/>
      <c r="D108" s="202" t="s">
        <v>226</v>
      </c>
      <c r="E108" s="203"/>
      <c r="F108" s="203"/>
      <c r="G108" s="203"/>
      <c r="H108" s="203"/>
      <c r="I108" s="203"/>
      <c r="J108" s="204">
        <f>J239</f>
        <v>0</v>
      </c>
      <c r="K108" s="135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135"/>
      <c r="D109" s="202" t="s">
        <v>228</v>
      </c>
      <c r="E109" s="203"/>
      <c r="F109" s="203"/>
      <c r="G109" s="203"/>
      <c r="H109" s="203"/>
      <c r="I109" s="203"/>
      <c r="J109" s="204">
        <f>J241</f>
        <v>0</v>
      </c>
      <c r="K109" s="135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5" spans="1:31" s="2" customFormat="1" ht="6.95" customHeight="1">
      <c r="A115" s="40"/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4.95" customHeight="1">
      <c r="A116" s="40"/>
      <c r="B116" s="41"/>
      <c r="C116" s="24" t="s">
        <v>229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3" t="s">
        <v>16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6.25" customHeight="1">
      <c r="A119" s="40"/>
      <c r="B119" s="41"/>
      <c r="C119" s="42"/>
      <c r="D119" s="42"/>
      <c r="E119" s="190" t="str">
        <f>E7</f>
        <v>Benátky nad Jizerou Komenského, V Koreji, obnova vodovodu a kanalizace</v>
      </c>
      <c r="F119" s="33"/>
      <c r="G119" s="33"/>
      <c r="H119" s="33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2:12" s="1" customFormat="1" ht="12" customHeight="1">
      <c r="B120" s="22"/>
      <c r="C120" s="33" t="s">
        <v>141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40"/>
      <c r="B121" s="41"/>
      <c r="C121" s="42"/>
      <c r="D121" s="42"/>
      <c r="E121" s="190" t="s">
        <v>1363</v>
      </c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908</v>
      </c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30" customHeight="1">
      <c r="A123" s="40"/>
      <c r="B123" s="41"/>
      <c r="C123" s="42"/>
      <c r="D123" s="42"/>
      <c r="E123" s="78" t="str">
        <f>E11</f>
        <v>2340-3-1 - IO 02.1 - Bezvýkopová sanace šachet ul. V Koreji</v>
      </c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2" customHeight="1">
      <c r="A125" s="40"/>
      <c r="B125" s="41"/>
      <c r="C125" s="33" t="s">
        <v>22</v>
      </c>
      <c r="D125" s="42"/>
      <c r="E125" s="42"/>
      <c r="F125" s="28" t="str">
        <f>F14</f>
        <v>Benátky nad Jizerou</v>
      </c>
      <c r="G125" s="42"/>
      <c r="H125" s="42"/>
      <c r="I125" s="33" t="s">
        <v>24</v>
      </c>
      <c r="J125" s="81" t="str">
        <f>IF(J14="","",J14)</f>
        <v>27. 11. 2023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5.15" customHeight="1">
      <c r="A127" s="40"/>
      <c r="B127" s="41"/>
      <c r="C127" s="33" t="s">
        <v>30</v>
      </c>
      <c r="D127" s="42"/>
      <c r="E127" s="42"/>
      <c r="F127" s="28" t="str">
        <f>E17</f>
        <v>Vodovody a kanalizace Mladá Boleslav, a.s.</v>
      </c>
      <c r="G127" s="42"/>
      <c r="H127" s="42"/>
      <c r="I127" s="33" t="s">
        <v>38</v>
      </c>
      <c r="J127" s="38" t="str">
        <f>E23</f>
        <v>Ing. Petr Čepický</v>
      </c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3" t="s">
        <v>36</v>
      </c>
      <c r="D128" s="42"/>
      <c r="E128" s="42"/>
      <c r="F128" s="28" t="str">
        <f>IF(E20="","",E20)</f>
        <v>Vyplň údaj</v>
      </c>
      <c r="G128" s="42"/>
      <c r="H128" s="42"/>
      <c r="I128" s="33" t="s">
        <v>43</v>
      </c>
      <c r="J128" s="38" t="str">
        <f>E26</f>
        <v>Ing. Petr Čepický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0.3" customHeight="1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11" customFormat="1" ht="29.25" customHeight="1">
      <c r="A130" s="206"/>
      <c r="B130" s="207"/>
      <c r="C130" s="208" t="s">
        <v>230</v>
      </c>
      <c r="D130" s="209" t="s">
        <v>70</v>
      </c>
      <c r="E130" s="209" t="s">
        <v>66</v>
      </c>
      <c r="F130" s="209" t="s">
        <v>67</v>
      </c>
      <c r="G130" s="209" t="s">
        <v>231</v>
      </c>
      <c r="H130" s="209" t="s">
        <v>232</v>
      </c>
      <c r="I130" s="209" t="s">
        <v>233</v>
      </c>
      <c r="J130" s="210" t="s">
        <v>213</v>
      </c>
      <c r="K130" s="211" t="s">
        <v>234</v>
      </c>
      <c r="L130" s="212"/>
      <c r="M130" s="102" t="s">
        <v>1</v>
      </c>
      <c r="N130" s="103" t="s">
        <v>49</v>
      </c>
      <c r="O130" s="103" t="s">
        <v>235</v>
      </c>
      <c r="P130" s="103" t="s">
        <v>236</v>
      </c>
      <c r="Q130" s="103" t="s">
        <v>237</v>
      </c>
      <c r="R130" s="103" t="s">
        <v>238</v>
      </c>
      <c r="S130" s="103" t="s">
        <v>239</v>
      </c>
      <c r="T130" s="104" t="s">
        <v>240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pans="1:63" s="2" customFormat="1" ht="22.8" customHeight="1">
      <c r="A131" s="40"/>
      <c r="B131" s="41"/>
      <c r="C131" s="109" t="s">
        <v>241</v>
      </c>
      <c r="D131" s="42"/>
      <c r="E131" s="42"/>
      <c r="F131" s="42"/>
      <c r="G131" s="42"/>
      <c r="H131" s="42"/>
      <c r="I131" s="42"/>
      <c r="J131" s="213">
        <f>BK131</f>
        <v>0</v>
      </c>
      <c r="K131" s="42"/>
      <c r="L131" s="46"/>
      <c r="M131" s="105"/>
      <c r="N131" s="214"/>
      <c r="O131" s="106"/>
      <c r="P131" s="215">
        <f>P132+P236</f>
        <v>0</v>
      </c>
      <c r="Q131" s="106"/>
      <c r="R131" s="215">
        <f>R132+R236</f>
        <v>4.21852722</v>
      </c>
      <c r="S131" s="106"/>
      <c r="T131" s="216">
        <f>T132+T236</f>
        <v>5.152080000000001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84</v>
      </c>
      <c r="AU131" s="18" t="s">
        <v>215</v>
      </c>
      <c r="BK131" s="217">
        <f>BK132+BK236</f>
        <v>0</v>
      </c>
    </row>
    <row r="132" spans="1:63" s="12" customFormat="1" ht="25.9" customHeight="1">
      <c r="A132" s="12"/>
      <c r="B132" s="218"/>
      <c r="C132" s="219"/>
      <c r="D132" s="220" t="s">
        <v>84</v>
      </c>
      <c r="E132" s="221" t="s">
        <v>242</v>
      </c>
      <c r="F132" s="221" t="s">
        <v>243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P133+P137+P143+P152+P228+P234</f>
        <v>0</v>
      </c>
      <c r="Q132" s="226"/>
      <c r="R132" s="227">
        <f>R133+R137+R143+R152+R228+R234</f>
        <v>4.21852722</v>
      </c>
      <c r="S132" s="226"/>
      <c r="T132" s="228">
        <f>T133+T137+T143+T152+T228+T234</f>
        <v>5.152080000000001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92</v>
      </c>
      <c r="AT132" s="230" t="s">
        <v>84</v>
      </c>
      <c r="AU132" s="230" t="s">
        <v>85</v>
      </c>
      <c r="AY132" s="229" t="s">
        <v>244</v>
      </c>
      <c r="BK132" s="231">
        <f>BK133+BK137+BK143+BK152+BK228+BK234</f>
        <v>0</v>
      </c>
    </row>
    <row r="133" spans="1:63" s="12" customFormat="1" ht="22.8" customHeight="1">
      <c r="A133" s="12"/>
      <c r="B133" s="218"/>
      <c r="C133" s="219"/>
      <c r="D133" s="220" t="s">
        <v>84</v>
      </c>
      <c r="E133" s="232" t="s">
        <v>92</v>
      </c>
      <c r="F133" s="232" t="s">
        <v>245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SUM(P134:P136)</f>
        <v>0</v>
      </c>
      <c r="Q133" s="226"/>
      <c r="R133" s="227">
        <f>SUM(R134:R136)</f>
        <v>0.06471</v>
      </c>
      <c r="S133" s="226"/>
      <c r="T133" s="228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92</v>
      </c>
      <c r="AT133" s="230" t="s">
        <v>84</v>
      </c>
      <c r="AU133" s="230" t="s">
        <v>92</v>
      </c>
      <c r="AY133" s="229" t="s">
        <v>244</v>
      </c>
      <c r="BK133" s="231">
        <f>SUM(BK134:BK136)</f>
        <v>0</v>
      </c>
    </row>
    <row r="134" spans="1:65" s="2" customFormat="1" ht="16.5" customHeight="1">
      <c r="A134" s="40"/>
      <c r="B134" s="41"/>
      <c r="C134" s="234" t="s">
        <v>92</v>
      </c>
      <c r="D134" s="234" t="s">
        <v>246</v>
      </c>
      <c r="E134" s="235" t="s">
        <v>1367</v>
      </c>
      <c r="F134" s="236" t="s">
        <v>1368</v>
      </c>
      <c r="G134" s="237" t="s">
        <v>467</v>
      </c>
      <c r="H134" s="238">
        <v>9</v>
      </c>
      <c r="I134" s="239"/>
      <c r="J134" s="240">
        <f>ROUND(I134*H134,2)</f>
        <v>0</v>
      </c>
      <c r="K134" s="241"/>
      <c r="L134" s="46"/>
      <c r="M134" s="242" t="s">
        <v>1</v>
      </c>
      <c r="N134" s="243" t="s">
        <v>50</v>
      </c>
      <c r="O134" s="93"/>
      <c r="P134" s="244">
        <f>O134*H134</f>
        <v>0</v>
      </c>
      <c r="Q134" s="244">
        <v>0.00719</v>
      </c>
      <c r="R134" s="244">
        <f>Q134*H134</f>
        <v>0.06471</v>
      </c>
      <c r="S134" s="244">
        <v>0</v>
      </c>
      <c r="T134" s="24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6" t="s">
        <v>161</v>
      </c>
      <c r="AT134" s="246" t="s">
        <v>246</v>
      </c>
      <c r="AU134" s="246" t="s">
        <v>95</v>
      </c>
      <c r="AY134" s="18" t="s">
        <v>244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8" t="s">
        <v>92</v>
      </c>
      <c r="BK134" s="247">
        <f>ROUND(I134*H134,2)</f>
        <v>0</v>
      </c>
      <c r="BL134" s="18" t="s">
        <v>161</v>
      </c>
      <c r="BM134" s="246" t="s">
        <v>1461</v>
      </c>
    </row>
    <row r="135" spans="1:51" s="15" customFormat="1" ht="12">
      <c r="A135" s="15"/>
      <c r="B135" s="271"/>
      <c r="C135" s="272"/>
      <c r="D135" s="250" t="s">
        <v>251</v>
      </c>
      <c r="E135" s="273" t="s">
        <v>1</v>
      </c>
      <c r="F135" s="274" t="s">
        <v>1462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0" t="s">
        <v>251</v>
      </c>
      <c r="AU135" s="280" t="s">
        <v>95</v>
      </c>
      <c r="AV135" s="15" t="s">
        <v>92</v>
      </c>
      <c r="AW135" s="15" t="s">
        <v>42</v>
      </c>
      <c r="AX135" s="15" t="s">
        <v>85</v>
      </c>
      <c r="AY135" s="280" t="s">
        <v>244</v>
      </c>
    </row>
    <row r="136" spans="1:51" s="13" customFormat="1" ht="12">
      <c r="A136" s="13"/>
      <c r="B136" s="248"/>
      <c r="C136" s="249"/>
      <c r="D136" s="250" t="s">
        <v>251</v>
      </c>
      <c r="E136" s="251" t="s">
        <v>1</v>
      </c>
      <c r="F136" s="252" t="s">
        <v>1463</v>
      </c>
      <c r="G136" s="249"/>
      <c r="H136" s="253">
        <v>9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251</v>
      </c>
      <c r="AU136" s="259" t="s">
        <v>95</v>
      </c>
      <c r="AV136" s="13" t="s">
        <v>95</v>
      </c>
      <c r="AW136" s="13" t="s">
        <v>42</v>
      </c>
      <c r="AX136" s="13" t="s">
        <v>92</v>
      </c>
      <c r="AY136" s="259" t="s">
        <v>244</v>
      </c>
    </row>
    <row r="137" spans="1:63" s="12" customFormat="1" ht="22.8" customHeight="1">
      <c r="A137" s="12"/>
      <c r="B137" s="218"/>
      <c r="C137" s="219"/>
      <c r="D137" s="220" t="s">
        <v>84</v>
      </c>
      <c r="E137" s="232" t="s">
        <v>284</v>
      </c>
      <c r="F137" s="232" t="s">
        <v>1372</v>
      </c>
      <c r="G137" s="219"/>
      <c r="H137" s="219"/>
      <c r="I137" s="222"/>
      <c r="J137" s="233">
        <f>BK137</f>
        <v>0</v>
      </c>
      <c r="K137" s="219"/>
      <c r="L137" s="224"/>
      <c r="M137" s="225"/>
      <c r="N137" s="226"/>
      <c r="O137" s="226"/>
      <c r="P137" s="227">
        <f>SUM(P138:P142)</f>
        <v>0</v>
      </c>
      <c r="Q137" s="226"/>
      <c r="R137" s="227">
        <f>SUM(R138:R142)</f>
        <v>0.9397971</v>
      </c>
      <c r="S137" s="226"/>
      <c r="T137" s="228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92</v>
      </c>
      <c r="AT137" s="230" t="s">
        <v>84</v>
      </c>
      <c r="AU137" s="230" t="s">
        <v>92</v>
      </c>
      <c r="AY137" s="229" t="s">
        <v>244</v>
      </c>
      <c r="BK137" s="231">
        <f>SUM(BK138:BK142)</f>
        <v>0</v>
      </c>
    </row>
    <row r="138" spans="1:65" s="2" customFormat="1" ht="16.5" customHeight="1">
      <c r="A138" s="40"/>
      <c r="B138" s="41"/>
      <c r="C138" s="234" t="s">
        <v>95</v>
      </c>
      <c r="D138" s="234" t="s">
        <v>246</v>
      </c>
      <c r="E138" s="235" t="s">
        <v>1373</v>
      </c>
      <c r="F138" s="236" t="s">
        <v>1374</v>
      </c>
      <c r="G138" s="237" t="s">
        <v>467</v>
      </c>
      <c r="H138" s="238">
        <v>9</v>
      </c>
      <c r="I138" s="239"/>
      <c r="J138" s="240">
        <f>ROUND(I138*H138,2)</f>
        <v>0</v>
      </c>
      <c r="K138" s="241"/>
      <c r="L138" s="46"/>
      <c r="M138" s="242" t="s">
        <v>1</v>
      </c>
      <c r="N138" s="243" t="s">
        <v>50</v>
      </c>
      <c r="O138" s="93"/>
      <c r="P138" s="244">
        <f>O138*H138</f>
        <v>0</v>
      </c>
      <c r="Q138" s="244">
        <v>0.05313</v>
      </c>
      <c r="R138" s="244">
        <f>Q138*H138</f>
        <v>0.47817</v>
      </c>
      <c r="S138" s="244">
        <v>0</v>
      </c>
      <c r="T138" s="24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6" t="s">
        <v>161</v>
      </c>
      <c r="AT138" s="246" t="s">
        <v>246</v>
      </c>
      <c r="AU138" s="246" t="s">
        <v>95</v>
      </c>
      <c r="AY138" s="18" t="s">
        <v>244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8" t="s">
        <v>92</v>
      </c>
      <c r="BK138" s="247">
        <f>ROUND(I138*H138,2)</f>
        <v>0</v>
      </c>
      <c r="BL138" s="18" t="s">
        <v>161</v>
      </c>
      <c r="BM138" s="246" t="s">
        <v>1464</v>
      </c>
    </row>
    <row r="139" spans="1:51" s="15" customFormat="1" ht="12">
      <c r="A139" s="15"/>
      <c r="B139" s="271"/>
      <c r="C139" s="272"/>
      <c r="D139" s="250" t="s">
        <v>251</v>
      </c>
      <c r="E139" s="273" t="s">
        <v>1</v>
      </c>
      <c r="F139" s="274" t="s">
        <v>1462</v>
      </c>
      <c r="G139" s="272"/>
      <c r="H139" s="273" t="s">
        <v>1</v>
      </c>
      <c r="I139" s="275"/>
      <c r="J139" s="272"/>
      <c r="K139" s="272"/>
      <c r="L139" s="276"/>
      <c r="M139" s="277"/>
      <c r="N139" s="278"/>
      <c r="O139" s="278"/>
      <c r="P139" s="278"/>
      <c r="Q139" s="278"/>
      <c r="R139" s="278"/>
      <c r="S139" s="278"/>
      <c r="T139" s="27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0" t="s">
        <v>251</v>
      </c>
      <c r="AU139" s="280" t="s">
        <v>95</v>
      </c>
      <c r="AV139" s="15" t="s">
        <v>92</v>
      </c>
      <c r="AW139" s="15" t="s">
        <v>42</v>
      </c>
      <c r="AX139" s="15" t="s">
        <v>85</v>
      </c>
      <c r="AY139" s="280" t="s">
        <v>244</v>
      </c>
    </row>
    <row r="140" spans="1:51" s="13" customFormat="1" ht="12">
      <c r="A140" s="13"/>
      <c r="B140" s="248"/>
      <c r="C140" s="249"/>
      <c r="D140" s="250" t="s">
        <v>251</v>
      </c>
      <c r="E140" s="251" t="s">
        <v>1</v>
      </c>
      <c r="F140" s="252" t="s">
        <v>1465</v>
      </c>
      <c r="G140" s="249"/>
      <c r="H140" s="253">
        <v>9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251</v>
      </c>
      <c r="AU140" s="259" t="s">
        <v>95</v>
      </c>
      <c r="AV140" s="13" t="s">
        <v>95</v>
      </c>
      <c r="AW140" s="13" t="s">
        <v>42</v>
      </c>
      <c r="AX140" s="13" t="s">
        <v>92</v>
      </c>
      <c r="AY140" s="259" t="s">
        <v>244</v>
      </c>
    </row>
    <row r="141" spans="1:65" s="2" customFormat="1" ht="16.5" customHeight="1">
      <c r="A141" s="40"/>
      <c r="B141" s="41"/>
      <c r="C141" s="234" t="s">
        <v>118</v>
      </c>
      <c r="D141" s="234" t="s">
        <v>246</v>
      </c>
      <c r="E141" s="235" t="s">
        <v>1376</v>
      </c>
      <c r="F141" s="236" t="s">
        <v>1377</v>
      </c>
      <c r="G141" s="237" t="s">
        <v>249</v>
      </c>
      <c r="H141" s="238">
        <v>7.065</v>
      </c>
      <c r="I141" s="239"/>
      <c r="J141" s="240">
        <f>ROUND(I141*H141,2)</f>
        <v>0</v>
      </c>
      <c r="K141" s="241"/>
      <c r="L141" s="46"/>
      <c r="M141" s="242" t="s">
        <v>1</v>
      </c>
      <c r="N141" s="243" t="s">
        <v>50</v>
      </c>
      <c r="O141" s="93"/>
      <c r="P141" s="244">
        <f>O141*H141</f>
        <v>0</v>
      </c>
      <c r="Q141" s="244">
        <v>0.06534</v>
      </c>
      <c r="R141" s="244">
        <f>Q141*H141</f>
        <v>0.4616271</v>
      </c>
      <c r="S141" s="244">
        <v>0</v>
      </c>
      <c r="T141" s="24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6" t="s">
        <v>161</v>
      </c>
      <c r="AT141" s="246" t="s">
        <v>246</v>
      </c>
      <c r="AU141" s="246" t="s">
        <v>95</v>
      </c>
      <c r="AY141" s="18" t="s">
        <v>244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8" t="s">
        <v>92</v>
      </c>
      <c r="BK141" s="247">
        <f>ROUND(I141*H141,2)</f>
        <v>0</v>
      </c>
      <c r="BL141" s="18" t="s">
        <v>161</v>
      </c>
      <c r="BM141" s="246" t="s">
        <v>1466</v>
      </c>
    </row>
    <row r="142" spans="1:51" s="13" customFormat="1" ht="12">
      <c r="A142" s="13"/>
      <c r="B142" s="248"/>
      <c r="C142" s="249"/>
      <c r="D142" s="250" t="s">
        <v>251</v>
      </c>
      <c r="E142" s="251" t="s">
        <v>1</v>
      </c>
      <c r="F142" s="252" t="s">
        <v>1467</v>
      </c>
      <c r="G142" s="249"/>
      <c r="H142" s="253">
        <v>7.065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251</v>
      </c>
      <c r="AU142" s="259" t="s">
        <v>95</v>
      </c>
      <c r="AV142" s="13" t="s">
        <v>95</v>
      </c>
      <c r="AW142" s="13" t="s">
        <v>42</v>
      </c>
      <c r="AX142" s="13" t="s">
        <v>92</v>
      </c>
      <c r="AY142" s="259" t="s">
        <v>244</v>
      </c>
    </row>
    <row r="143" spans="1:63" s="12" customFormat="1" ht="22.8" customHeight="1">
      <c r="A143" s="12"/>
      <c r="B143" s="218"/>
      <c r="C143" s="219"/>
      <c r="D143" s="220" t="s">
        <v>84</v>
      </c>
      <c r="E143" s="232" t="s">
        <v>295</v>
      </c>
      <c r="F143" s="232" t="s">
        <v>450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SUM(P144:P151)</f>
        <v>0</v>
      </c>
      <c r="Q143" s="226"/>
      <c r="R143" s="227">
        <f>SUM(R144:R151)</f>
        <v>0.649</v>
      </c>
      <c r="S143" s="226"/>
      <c r="T143" s="228">
        <f>SUM(T144:T151)</f>
        <v>0.2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92</v>
      </c>
      <c r="AT143" s="230" t="s">
        <v>84</v>
      </c>
      <c r="AU143" s="230" t="s">
        <v>92</v>
      </c>
      <c r="AY143" s="229" t="s">
        <v>244</v>
      </c>
      <c r="BK143" s="231">
        <f>SUM(BK144:BK151)</f>
        <v>0</v>
      </c>
    </row>
    <row r="144" spans="1:65" s="2" customFormat="1" ht="24.15" customHeight="1">
      <c r="A144" s="40"/>
      <c r="B144" s="41"/>
      <c r="C144" s="234" t="s">
        <v>161</v>
      </c>
      <c r="D144" s="234" t="s">
        <v>246</v>
      </c>
      <c r="E144" s="235" t="s">
        <v>1380</v>
      </c>
      <c r="F144" s="236" t="s">
        <v>1381</v>
      </c>
      <c r="G144" s="237" t="s">
        <v>467</v>
      </c>
      <c r="H144" s="238">
        <v>25</v>
      </c>
      <c r="I144" s="239"/>
      <c r="J144" s="240">
        <f>ROUND(I144*H144,2)</f>
        <v>0</v>
      </c>
      <c r="K144" s="241"/>
      <c r="L144" s="46"/>
      <c r="M144" s="242" t="s">
        <v>1</v>
      </c>
      <c r="N144" s="243" t="s">
        <v>50</v>
      </c>
      <c r="O144" s="93"/>
      <c r="P144" s="244">
        <f>O144*H144</f>
        <v>0</v>
      </c>
      <c r="Q144" s="244">
        <v>0.01298</v>
      </c>
      <c r="R144" s="244">
        <f>Q144*H144</f>
        <v>0.3245</v>
      </c>
      <c r="S144" s="244">
        <v>0.004</v>
      </c>
      <c r="T144" s="245">
        <f>S144*H144</f>
        <v>0.1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6" t="s">
        <v>161</v>
      </c>
      <c r="AT144" s="246" t="s">
        <v>246</v>
      </c>
      <c r="AU144" s="246" t="s">
        <v>95</v>
      </c>
      <c r="AY144" s="18" t="s">
        <v>244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8" t="s">
        <v>92</v>
      </c>
      <c r="BK144" s="247">
        <f>ROUND(I144*H144,2)</f>
        <v>0</v>
      </c>
      <c r="BL144" s="18" t="s">
        <v>161</v>
      </c>
      <c r="BM144" s="246" t="s">
        <v>1468</v>
      </c>
    </row>
    <row r="145" spans="1:51" s="15" customFormat="1" ht="12">
      <c r="A145" s="15"/>
      <c r="B145" s="271"/>
      <c r="C145" s="272"/>
      <c r="D145" s="250" t="s">
        <v>251</v>
      </c>
      <c r="E145" s="273" t="s">
        <v>1</v>
      </c>
      <c r="F145" s="274" t="s">
        <v>1462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0" t="s">
        <v>251</v>
      </c>
      <c r="AU145" s="280" t="s">
        <v>95</v>
      </c>
      <c r="AV145" s="15" t="s">
        <v>92</v>
      </c>
      <c r="AW145" s="15" t="s">
        <v>42</v>
      </c>
      <c r="AX145" s="15" t="s">
        <v>85</v>
      </c>
      <c r="AY145" s="280" t="s">
        <v>244</v>
      </c>
    </row>
    <row r="146" spans="1:51" s="13" customFormat="1" ht="12">
      <c r="A146" s="13"/>
      <c r="B146" s="248"/>
      <c r="C146" s="249"/>
      <c r="D146" s="250" t="s">
        <v>251</v>
      </c>
      <c r="E146" s="251" t="s">
        <v>1</v>
      </c>
      <c r="F146" s="252" t="s">
        <v>1469</v>
      </c>
      <c r="G146" s="249"/>
      <c r="H146" s="253">
        <v>25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251</v>
      </c>
      <c r="AU146" s="259" t="s">
        <v>95</v>
      </c>
      <c r="AV146" s="13" t="s">
        <v>95</v>
      </c>
      <c r="AW146" s="13" t="s">
        <v>42</v>
      </c>
      <c r="AX146" s="13" t="s">
        <v>92</v>
      </c>
      <c r="AY146" s="259" t="s">
        <v>244</v>
      </c>
    </row>
    <row r="147" spans="1:65" s="2" customFormat="1" ht="16.5" customHeight="1">
      <c r="A147" s="40"/>
      <c r="B147" s="41"/>
      <c r="C147" s="234" t="s">
        <v>278</v>
      </c>
      <c r="D147" s="234" t="s">
        <v>246</v>
      </c>
      <c r="E147" s="235" t="s">
        <v>1384</v>
      </c>
      <c r="F147" s="236" t="s">
        <v>1385</v>
      </c>
      <c r="G147" s="237" t="s">
        <v>467</v>
      </c>
      <c r="H147" s="238">
        <v>25</v>
      </c>
      <c r="I147" s="239"/>
      <c r="J147" s="240">
        <f>ROUND(I147*H147,2)</f>
        <v>0</v>
      </c>
      <c r="K147" s="241"/>
      <c r="L147" s="46"/>
      <c r="M147" s="242" t="s">
        <v>1</v>
      </c>
      <c r="N147" s="243" t="s">
        <v>50</v>
      </c>
      <c r="O147" s="93"/>
      <c r="P147" s="244">
        <f>O147*H147</f>
        <v>0</v>
      </c>
      <c r="Q147" s="244">
        <v>0.01298</v>
      </c>
      <c r="R147" s="244">
        <f>Q147*H147</f>
        <v>0.3245</v>
      </c>
      <c r="S147" s="244">
        <v>0.004</v>
      </c>
      <c r="T147" s="245">
        <f>S147*H147</f>
        <v>0.1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6" t="s">
        <v>161</v>
      </c>
      <c r="AT147" s="246" t="s">
        <v>246</v>
      </c>
      <c r="AU147" s="246" t="s">
        <v>95</v>
      </c>
      <c r="AY147" s="18" t="s">
        <v>244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8" t="s">
        <v>92</v>
      </c>
      <c r="BK147" s="247">
        <f>ROUND(I147*H147,2)</f>
        <v>0</v>
      </c>
      <c r="BL147" s="18" t="s">
        <v>161</v>
      </c>
      <c r="BM147" s="246" t="s">
        <v>1470</v>
      </c>
    </row>
    <row r="148" spans="1:51" s="13" customFormat="1" ht="12">
      <c r="A148" s="13"/>
      <c r="B148" s="248"/>
      <c r="C148" s="249"/>
      <c r="D148" s="250" t="s">
        <v>251</v>
      </c>
      <c r="E148" s="251" t="s">
        <v>1</v>
      </c>
      <c r="F148" s="252" t="s">
        <v>1469</v>
      </c>
      <c r="G148" s="249"/>
      <c r="H148" s="253">
        <v>25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251</v>
      </c>
      <c r="AU148" s="259" t="s">
        <v>95</v>
      </c>
      <c r="AV148" s="13" t="s">
        <v>95</v>
      </c>
      <c r="AW148" s="13" t="s">
        <v>42</v>
      </c>
      <c r="AX148" s="13" t="s">
        <v>92</v>
      </c>
      <c r="AY148" s="259" t="s">
        <v>244</v>
      </c>
    </row>
    <row r="149" spans="1:65" s="2" customFormat="1" ht="16.5" customHeight="1">
      <c r="A149" s="40"/>
      <c r="B149" s="41"/>
      <c r="C149" s="234" t="s">
        <v>284</v>
      </c>
      <c r="D149" s="234" t="s">
        <v>246</v>
      </c>
      <c r="E149" s="235" t="s">
        <v>1387</v>
      </c>
      <c r="F149" s="236" t="s">
        <v>1388</v>
      </c>
      <c r="G149" s="237" t="s">
        <v>467</v>
      </c>
      <c r="H149" s="238">
        <v>13</v>
      </c>
      <c r="I149" s="239"/>
      <c r="J149" s="240">
        <f>ROUND(I149*H149,2)</f>
        <v>0</v>
      </c>
      <c r="K149" s="241"/>
      <c r="L149" s="46"/>
      <c r="M149" s="242" t="s">
        <v>1</v>
      </c>
      <c r="N149" s="243" t="s">
        <v>50</v>
      </c>
      <c r="O149" s="93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6" t="s">
        <v>161</v>
      </c>
      <c r="AT149" s="246" t="s">
        <v>246</v>
      </c>
      <c r="AU149" s="246" t="s">
        <v>95</v>
      </c>
      <c r="AY149" s="18" t="s">
        <v>244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8" t="s">
        <v>92</v>
      </c>
      <c r="BK149" s="247">
        <f>ROUND(I149*H149,2)</f>
        <v>0</v>
      </c>
      <c r="BL149" s="18" t="s">
        <v>161</v>
      </c>
      <c r="BM149" s="246" t="s">
        <v>1471</v>
      </c>
    </row>
    <row r="150" spans="1:51" s="15" customFormat="1" ht="12">
      <c r="A150" s="15"/>
      <c r="B150" s="271"/>
      <c r="C150" s="272"/>
      <c r="D150" s="250" t="s">
        <v>251</v>
      </c>
      <c r="E150" s="273" t="s">
        <v>1</v>
      </c>
      <c r="F150" s="274" t="s">
        <v>1462</v>
      </c>
      <c r="G150" s="272"/>
      <c r="H150" s="273" t="s">
        <v>1</v>
      </c>
      <c r="I150" s="275"/>
      <c r="J150" s="272"/>
      <c r="K150" s="272"/>
      <c r="L150" s="276"/>
      <c r="M150" s="277"/>
      <c r="N150" s="278"/>
      <c r="O150" s="278"/>
      <c r="P150" s="278"/>
      <c r="Q150" s="278"/>
      <c r="R150" s="278"/>
      <c r="S150" s="278"/>
      <c r="T150" s="27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0" t="s">
        <v>251</v>
      </c>
      <c r="AU150" s="280" t="s">
        <v>95</v>
      </c>
      <c r="AV150" s="15" t="s">
        <v>92</v>
      </c>
      <c r="AW150" s="15" t="s">
        <v>42</v>
      </c>
      <c r="AX150" s="15" t="s">
        <v>85</v>
      </c>
      <c r="AY150" s="280" t="s">
        <v>244</v>
      </c>
    </row>
    <row r="151" spans="1:51" s="13" customFormat="1" ht="12">
      <c r="A151" s="13"/>
      <c r="B151" s="248"/>
      <c r="C151" s="249"/>
      <c r="D151" s="250" t="s">
        <v>251</v>
      </c>
      <c r="E151" s="251" t="s">
        <v>1</v>
      </c>
      <c r="F151" s="252" t="s">
        <v>1472</v>
      </c>
      <c r="G151" s="249"/>
      <c r="H151" s="253">
        <v>13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251</v>
      </c>
      <c r="AU151" s="259" t="s">
        <v>95</v>
      </c>
      <c r="AV151" s="13" t="s">
        <v>95</v>
      </c>
      <c r="AW151" s="13" t="s">
        <v>42</v>
      </c>
      <c r="AX151" s="13" t="s">
        <v>92</v>
      </c>
      <c r="AY151" s="259" t="s">
        <v>244</v>
      </c>
    </row>
    <row r="152" spans="1:63" s="12" customFormat="1" ht="22.8" customHeight="1">
      <c r="A152" s="12"/>
      <c r="B152" s="218"/>
      <c r="C152" s="219"/>
      <c r="D152" s="220" t="s">
        <v>84</v>
      </c>
      <c r="E152" s="232" t="s">
        <v>300</v>
      </c>
      <c r="F152" s="232" t="s">
        <v>738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SUM(P153:P227)</f>
        <v>0</v>
      </c>
      <c r="Q152" s="226"/>
      <c r="R152" s="227">
        <f>SUM(R153:R227)</f>
        <v>2.5650201200000007</v>
      </c>
      <c r="S152" s="226"/>
      <c r="T152" s="228">
        <f>SUM(T153:T227)</f>
        <v>4.9520800000000005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92</v>
      </c>
      <c r="AT152" s="230" t="s">
        <v>84</v>
      </c>
      <c r="AU152" s="230" t="s">
        <v>92</v>
      </c>
      <c r="AY152" s="229" t="s">
        <v>244</v>
      </c>
      <c r="BK152" s="231">
        <f>SUM(BK153:BK227)</f>
        <v>0</v>
      </c>
    </row>
    <row r="153" spans="1:65" s="2" customFormat="1" ht="33" customHeight="1">
      <c r="A153" s="40"/>
      <c r="B153" s="41"/>
      <c r="C153" s="234" t="s">
        <v>290</v>
      </c>
      <c r="D153" s="234" t="s">
        <v>246</v>
      </c>
      <c r="E153" s="235" t="s">
        <v>1391</v>
      </c>
      <c r="F153" s="236" t="s">
        <v>1392</v>
      </c>
      <c r="G153" s="237" t="s">
        <v>467</v>
      </c>
      <c r="H153" s="238">
        <v>1</v>
      </c>
      <c r="I153" s="239"/>
      <c r="J153" s="240">
        <f>ROUND(I153*H153,2)</f>
        <v>0</v>
      </c>
      <c r="K153" s="241"/>
      <c r="L153" s="46"/>
      <c r="M153" s="242" t="s">
        <v>1</v>
      </c>
      <c r="N153" s="243" t="s">
        <v>50</v>
      </c>
      <c r="O153" s="93"/>
      <c r="P153" s="244">
        <f>O153*H153</f>
        <v>0</v>
      </c>
      <c r="Q153" s="244">
        <v>3E-05</v>
      </c>
      <c r="R153" s="244">
        <f>Q153*H153</f>
        <v>3E-05</v>
      </c>
      <c r="S153" s="244">
        <v>0</v>
      </c>
      <c r="T153" s="24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6" t="s">
        <v>161</v>
      </c>
      <c r="AT153" s="246" t="s">
        <v>246</v>
      </c>
      <c r="AU153" s="246" t="s">
        <v>95</v>
      </c>
      <c r="AY153" s="18" t="s">
        <v>244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8" t="s">
        <v>92</v>
      </c>
      <c r="BK153" s="247">
        <f>ROUND(I153*H153,2)</f>
        <v>0</v>
      </c>
      <c r="BL153" s="18" t="s">
        <v>161</v>
      </c>
      <c r="BM153" s="246" t="s">
        <v>1473</v>
      </c>
    </row>
    <row r="154" spans="1:51" s="15" customFormat="1" ht="12">
      <c r="A154" s="15"/>
      <c r="B154" s="271"/>
      <c r="C154" s="272"/>
      <c r="D154" s="250" t="s">
        <v>251</v>
      </c>
      <c r="E154" s="273" t="s">
        <v>1</v>
      </c>
      <c r="F154" s="274" t="s">
        <v>1462</v>
      </c>
      <c r="G154" s="272"/>
      <c r="H154" s="273" t="s">
        <v>1</v>
      </c>
      <c r="I154" s="275"/>
      <c r="J154" s="272"/>
      <c r="K154" s="272"/>
      <c r="L154" s="276"/>
      <c r="M154" s="277"/>
      <c r="N154" s="278"/>
      <c r="O154" s="278"/>
      <c r="P154" s="278"/>
      <c r="Q154" s="278"/>
      <c r="R154" s="278"/>
      <c r="S154" s="278"/>
      <c r="T154" s="27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0" t="s">
        <v>251</v>
      </c>
      <c r="AU154" s="280" t="s">
        <v>95</v>
      </c>
      <c r="AV154" s="15" t="s">
        <v>92</v>
      </c>
      <c r="AW154" s="15" t="s">
        <v>42</v>
      </c>
      <c r="AX154" s="15" t="s">
        <v>85</v>
      </c>
      <c r="AY154" s="280" t="s">
        <v>244</v>
      </c>
    </row>
    <row r="155" spans="1:51" s="13" customFormat="1" ht="12">
      <c r="A155" s="13"/>
      <c r="B155" s="248"/>
      <c r="C155" s="249"/>
      <c r="D155" s="250" t="s">
        <v>251</v>
      </c>
      <c r="E155" s="251" t="s">
        <v>1</v>
      </c>
      <c r="F155" s="252" t="s">
        <v>1394</v>
      </c>
      <c r="G155" s="249"/>
      <c r="H155" s="253">
        <v>1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251</v>
      </c>
      <c r="AU155" s="259" t="s">
        <v>95</v>
      </c>
      <c r="AV155" s="13" t="s">
        <v>95</v>
      </c>
      <c r="AW155" s="13" t="s">
        <v>42</v>
      </c>
      <c r="AX155" s="13" t="s">
        <v>92</v>
      </c>
      <c r="AY155" s="259" t="s">
        <v>244</v>
      </c>
    </row>
    <row r="156" spans="1:65" s="2" customFormat="1" ht="33" customHeight="1">
      <c r="A156" s="40"/>
      <c r="B156" s="41"/>
      <c r="C156" s="234" t="s">
        <v>295</v>
      </c>
      <c r="D156" s="234" t="s">
        <v>246</v>
      </c>
      <c r="E156" s="235" t="s">
        <v>1395</v>
      </c>
      <c r="F156" s="236" t="s">
        <v>1396</v>
      </c>
      <c r="G156" s="237" t="s">
        <v>249</v>
      </c>
      <c r="H156" s="238">
        <v>70.744</v>
      </c>
      <c r="I156" s="239"/>
      <c r="J156" s="240">
        <f>ROUND(I156*H156,2)</f>
        <v>0</v>
      </c>
      <c r="K156" s="241"/>
      <c r="L156" s="46"/>
      <c r="M156" s="242" t="s">
        <v>1</v>
      </c>
      <c r="N156" s="243" t="s">
        <v>50</v>
      </c>
      <c r="O156" s="93"/>
      <c r="P156" s="244">
        <f>O156*H156</f>
        <v>0</v>
      </c>
      <c r="Q156" s="244">
        <v>0</v>
      </c>
      <c r="R156" s="244">
        <f>Q156*H156</f>
        <v>0</v>
      </c>
      <c r="S156" s="244">
        <v>0.07</v>
      </c>
      <c r="T156" s="245">
        <f>S156*H156</f>
        <v>4.9520800000000005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6" t="s">
        <v>161</v>
      </c>
      <c r="AT156" s="246" t="s">
        <v>246</v>
      </c>
      <c r="AU156" s="246" t="s">
        <v>95</v>
      </c>
      <c r="AY156" s="18" t="s">
        <v>244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8" t="s">
        <v>92</v>
      </c>
      <c r="BK156" s="247">
        <f>ROUND(I156*H156,2)</f>
        <v>0</v>
      </c>
      <c r="BL156" s="18" t="s">
        <v>161</v>
      </c>
      <c r="BM156" s="246" t="s">
        <v>1474</v>
      </c>
    </row>
    <row r="157" spans="1:51" s="15" customFormat="1" ht="12">
      <c r="A157" s="15"/>
      <c r="B157" s="271"/>
      <c r="C157" s="272"/>
      <c r="D157" s="250" t="s">
        <v>251</v>
      </c>
      <c r="E157" s="273" t="s">
        <v>1</v>
      </c>
      <c r="F157" s="274" t="s">
        <v>1462</v>
      </c>
      <c r="G157" s="272"/>
      <c r="H157" s="273" t="s">
        <v>1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0" t="s">
        <v>251</v>
      </c>
      <c r="AU157" s="280" t="s">
        <v>95</v>
      </c>
      <c r="AV157" s="15" t="s">
        <v>92</v>
      </c>
      <c r="AW157" s="15" t="s">
        <v>42</v>
      </c>
      <c r="AX157" s="15" t="s">
        <v>85</v>
      </c>
      <c r="AY157" s="280" t="s">
        <v>244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</v>
      </c>
      <c r="F158" s="252" t="s">
        <v>1475</v>
      </c>
      <c r="G158" s="249"/>
      <c r="H158" s="253">
        <v>10.456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85</v>
      </c>
      <c r="AY158" s="259" t="s">
        <v>244</v>
      </c>
    </row>
    <row r="159" spans="1:51" s="13" customFormat="1" ht="12">
      <c r="A159" s="13"/>
      <c r="B159" s="248"/>
      <c r="C159" s="249"/>
      <c r="D159" s="250" t="s">
        <v>251</v>
      </c>
      <c r="E159" s="251" t="s">
        <v>1</v>
      </c>
      <c r="F159" s="252" t="s">
        <v>1476</v>
      </c>
      <c r="G159" s="249"/>
      <c r="H159" s="253">
        <v>5.181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251</v>
      </c>
      <c r="AU159" s="259" t="s">
        <v>95</v>
      </c>
      <c r="AV159" s="13" t="s">
        <v>95</v>
      </c>
      <c r="AW159" s="13" t="s">
        <v>42</v>
      </c>
      <c r="AX159" s="13" t="s">
        <v>85</v>
      </c>
      <c r="AY159" s="259" t="s">
        <v>244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</v>
      </c>
      <c r="F160" s="252" t="s">
        <v>1477</v>
      </c>
      <c r="G160" s="249"/>
      <c r="H160" s="253">
        <v>8.572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85</v>
      </c>
      <c r="AY160" s="259" t="s">
        <v>244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1</v>
      </c>
      <c r="F161" s="252" t="s">
        <v>1478</v>
      </c>
      <c r="G161" s="249"/>
      <c r="H161" s="253">
        <v>8.698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</v>
      </c>
      <c r="F162" s="252" t="s">
        <v>1479</v>
      </c>
      <c r="G162" s="249"/>
      <c r="H162" s="253">
        <v>7.473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85</v>
      </c>
      <c r="AY162" s="259" t="s">
        <v>244</v>
      </c>
    </row>
    <row r="163" spans="1:51" s="13" customFormat="1" ht="12">
      <c r="A163" s="13"/>
      <c r="B163" s="248"/>
      <c r="C163" s="249"/>
      <c r="D163" s="250" t="s">
        <v>251</v>
      </c>
      <c r="E163" s="251" t="s">
        <v>1</v>
      </c>
      <c r="F163" s="252" t="s">
        <v>1480</v>
      </c>
      <c r="G163" s="249"/>
      <c r="H163" s="253">
        <v>7.693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251</v>
      </c>
      <c r="AU163" s="259" t="s">
        <v>95</v>
      </c>
      <c r="AV163" s="13" t="s">
        <v>95</v>
      </c>
      <c r="AW163" s="13" t="s">
        <v>42</v>
      </c>
      <c r="AX163" s="13" t="s">
        <v>85</v>
      </c>
      <c r="AY163" s="259" t="s">
        <v>244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</v>
      </c>
      <c r="F164" s="252" t="s">
        <v>1407</v>
      </c>
      <c r="G164" s="249"/>
      <c r="H164" s="253">
        <v>7.976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85</v>
      </c>
      <c r="AY164" s="259" t="s">
        <v>244</v>
      </c>
    </row>
    <row r="165" spans="1:51" s="13" customFormat="1" ht="12">
      <c r="A165" s="13"/>
      <c r="B165" s="248"/>
      <c r="C165" s="249"/>
      <c r="D165" s="250" t="s">
        <v>251</v>
      </c>
      <c r="E165" s="251" t="s">
        <v>1</v>
      </c>
      <c r="F165" s="252" t="s">
        <v>1481</v>
      </c>
      <c r="G165" s="249"/>
      <c r="H165" s="253">
        <v>8.164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251</v>
      </c>
      <c r="AU165" s="259" t="s">
        <v>95</v>
      </c>
      <c r="AV165" s="13" t="s">
        <v>95</v>
      </c>
      <c r="AW165" s="13" t="s">
        <v>42</v>
      </c>
      <c r="AX165" s="13" t="s">
        <v>85</v>
      </c>
      <c r="AY165" s="259" t="s">
        <v>244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</v>
      </c>
      <c r="F166" s="252" t="s">
        <v>1482</v>
      </c>
      <c r="G166" s="249"/>
      <c r="H166" s="253">
        <v>6.531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85</v>
      </c>
      <c r="AY166" s="259" t="s">
        <v>244</v>
      </c>
    </row>
    <row r="167" spans="1:51" s="16" customFormat="1" ht="12">
      <c r="A167" s="16"/>
      <c r="B167" s="281"/>
      <c r="C167" s="282"/>
      <c r="D167" s="250" t="s">
        <v>251</v>
      </c>
      <c r="E167" s="283" t="s">
        <v>1</v>
      </c>
      <c r="F167" s="284" t="s">
        <v>320</v>
      </c>
      <c r="G167" s="282"/>
      <c r="H167" s="285">
        <v>70.744</v>
      </c>
      <c r="I167" s="286"/>
      <c r="J167" s="282"/>
      <c r="K167" s="282"/>
      <c r="L167" s="287"/>
      <c r="M167" s="288"/>
      <c r="N167" s="289"/>
      <c r="O167" s="289"/>
      <c r="P167" s="289"/>
      <c r="Q167" s="289"/>
      <c r="R167" s="289"/>
      <c r="S167" s="289"/>
      <c r="T167" s="290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91" t="s">
        <v>251</v>
      </c>
      <c r="AU167" s="291" t="s">
        <v>95</v>
      </c>
      <c r="AV167" s="16" t="s">
        <v>161</v>
      </c>
      <c r="AW167" s="16" t="s">
        <v>42</v>
      </c>
      <c r="AX167" s="16" t="s">
        <v>92</v>
      </c>
      <c r="AY167" s="291" t="s">
        <v>244</v>
      </c>
    </row>
    <row r="168" spans="1:65" s="2" customFormat="1" ht="24.15" customHeight="1">
      <c r="A168" s="40"/>
      <c r="B168" s="41"/>
      <c r="C168" s="234" t="s">
        <v>300</v>
      </c>
      <c r="D168" s="234" t="s">
        <v>246</v>
      </c>
      <c r="E168" s="235" t="s">
        <v>1409</v>
      </c>
      <c r="F168" s="236" t="s">
        <v>1410</v>
      </c>
      <c r="G168" s="237" t="s">
        <v>249</v>
      </c>
      <c r="H168" s="238">
        <v>70.744</v>
      </c>
      <c r="I168" s="239"/>
      <c r="J168" s="240">
        <f>ROUND(I168*H168,2)</f>
        <v>0</v>
      </c>
      <c r="K168" s="241"/>
      <c r="L168" s="46"/>
      <c r="M168" s="242" t="s">
        <v>1</v>
      </c>
      <c r="N168" s="243" t="s">
        <v>50</v>
      </c>
      <c r="O168" s="93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6" t="s">
        <v>161</v>
      </c>
      <c r="AT168" s="246" t="s">
        <v>246</v>
      </c>
      <c r="AU168" s="246" t="s">
        <v>95</v>
      </c>
      <c r="AY168" s="18" t="s">
        <v>244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8" t="s">
        <v>92</v>
      </c>
      <c r="BK168" s="247">
        <f>ROUND(I168*H168,2)</f>
        <v>0</v>
      </c>
      <c r="BL168" s="18" t="s">
        <v>161</v>
      </c>
      <c r="BM168" s="246" t="s">
        <v>1483</v>
      </c>
    </row>
    <row r="169" spans="1:51" s="15" customFormat="1" ht="12">
      <c r="A169" s="15"/>
      <c r="B169" s="271"/>
      <c r="C169" s="272"/>
      <c r="D169" s="250" t="s">
        <v>251</v>
      </c>
      <c r="E169" s="273" t="s">
        <v>1</v>
      </c>
      <c r="F169" s="274" t="s">
        <v>1462</v>
      </c>
      <c r="G169" s="272"/>
      <c r="H169" s="273" t="s">
        <v>1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0" t="s">
        <v>251</v>
      </c>
      <c r="AU169" s="280" t="s">
        <v>95</v>
      </c>
      <c r="AV169" s="15" t="s">
        <v>92</v>
      </c>
      <c r="AW169" s="15" t="s">
        <v>42</v>
      </c>
      <c r="AX169" s="15" t="s">
        <v>85</v>
      </c>
      <c r="AY169" s="280" t="s">
        <v>244</v>
      </c>
    </row>
    <row r="170" spans="1:51" s="13" customFormat="1" ht="12">
      <c r="A170" s="13"/>
      <c r="B170" s="248"/>
      <c r="C170" s="249"/>
      <c r="D170" s="250" t="s">
        <v>251</v>
      </c>
      <c r="E170" s="251" t="s">
        <v>1</v>
      </c>
      <c r="F170" s="252" t="s">
        <v>1475</v>
      </c>
      <c r="G170" s="249"/>
      <c r="H170" s="253">
        <v>10.456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251</v>
      </c>
      <c r="AU170" s="259" t="s">
        <v>95</v>
      </c>
      <c r="AV170" s="13" t="s">
        <v>95</v>
      </c>
      <c r="AW170" s="13" t="s">
        <v>42</v>
      </c>
      <c r="AX170" s="13" t="s">
        <v>85</v>
      </c>
      <c r="AY170" s="259" t="s">
        <v>244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</v>
      </c>
      <c r="F171" s="252" t="s">
        <v>1476</v>
      </c>
      <c r="G171" s="249"/>
      <c r="H171" s="253">
        <v>5.181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85</v>
      </c>
      <c r="AY171" s="259" t="s">
        <v>244</v>
      </c>
    </row>
    <row r="172" spans="1:51" s="13" customFormat="1" ht="12">
      <c r="A172" s="13"/>
      <c r="B172" s="248"/>
      <c r="C172" s="249"/>
      <c r="D172" s="250" t="s">
        <v>251</v>
      </c>
      <c r="E172" s="251" t="s">
        <v>1</v>
      </c>
      <c r="F172" s="252" t="s">
        <v>1477</v>
      </c>
      <c r="G172" s="249"/>
      <c r="H172" s="253">
        <v>8.572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251</v>
      </c>
      <c r="AU172" s="259" t="s">
        <v>95</v>
      </c>
      <c r="AV172" s="13" t="s">
        <v>95</v>
      </c>
      <c r="AW172" s="13" t="s">
        <v>42</v>
      </c>
      <c r="AX172" s="13" t="s">
        <v>85</v>
      </c>
      <c r="AY172" s="259" t="s">
        <v>244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</v>
      </c>
      <c r="F173" s="252" t="s">
        <v>1478</v>
      </c>
      <c r="G173" s="249"/>
      <c r="H173" s="253">
        <v>8.698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85</v>
      </c>
      <c r="AY173" s="259" t="s">
        <v>244</v>
      </c>
    </row>
    <row r="174" spans="1:51" s="13" customFormat="1" ht="12">
      <c r="A174" s="13"/>
      <c r="B174" s="248"/>
      <c r="C174" s="249"/>
      <c r="D174" s="250" t="s">
        <v>251</v>
      </c>
      <c r="E174" s="251" t="s">
        <v>1</v>
      </c>
      <c r="F174" s="252" t="s">
        <v>1479</v>
      </c>
      <c r="G174" s="249"/>
      <c r="H174" s="253">
        <v>7.473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251</v>
      </c>
      <c r="AU174" s="259" t="s">
        <v>95</v>
      </c>
      <c r="AV174" s="13" t="s">
        <v>95</v>
      </c>
      <c r="AW174" s="13" t="s">
        <v>42</v>
      </c>
      <c r="AX174" s="13" t="s">
        <v>85</v>
      </c>
      <c r="AY174" s="259" t="s">
        <v>244</v>
      </c>
    </row>
    <row r="175" spans="1:51" s="13" customFormat="1" ht="12">
      <c r="A175" s="13"/>
      <c r="B175" s="248"/>
      <c r="C175" s="249"/>
      <c r="D175" s="250" t="s">
        <v>251</v>
      </c>
      <c r="E175" s="251" t="s">
        <v>1</v>
      </c>
      <c r="F175" s="252" t="s">
        <v>1480</v>
      </c>
      <c r="G175" s="249"/>
      <c r="H175" s="253">
        <v>7.693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251</v>
      </c>
      <c r="AU175" s="259" t="s">
        <v>95</v>
      </c>
      <c r="AV175" s="13" t="s">
        <v>95</v>
      </c>
      <c r="AW175" s="13" t="s">
        <v>42</v>
      </c>
      <c r="AX175" s="13" t="s">
        <v>85</v>
      </c>
      <c r="AY175" s="259" t="s">
        <v>244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1</v>
      </c>
      <c r="F176" s="252" t="s">
        <v>1407</v>
      </c>
      <c r="G176" s="249"/>
      <c r="H176" s="253">
        <v>7.976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85</v>
      </c>
      <c r="AY176" s="259" t="s">
        <v>244</v>
      </c>
    </row>
    <row r="177" spans="1:51" s="13" customFormat="1" ht="12">
      <c r="A177" s="13"/>
      <c r="B177" s="248"/>
      <c r="C177" s="249"/>
      <c r="D177" s="250" t="s">
        <v>251</v>
      </c>
      <c r="E177" s="251" t="s">
        <v>1</v>
      </c>
      <c r="F177" s="252" t="s">
        <v>1481</v>
      </c>
      <c r="G177" s="249"/>
      <c r="H177" s="253">
        <v>8.164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251</v>
      </c>
      <c r="AU177" s="259" t="s">
        <v>95</v>
      </c>
      <c r="AV177" s="13" t="s">
        <v>95</v>
      </c>
      <c r="AW177" s="13" t="s">
        <v>42</v>
      </c>
      <c r="AX177" s="13" t="s">
        <v>85</v>
      </c>
      <c r="AY177" s="259" t="s">
        <v>244</v>
      </c>
    </row>
    <row r="178" spans="1:51" s="13" customFormat="1" ht="12">
      <c r="A178" s="13"/>
      <c r="B178" s="248"/>
      <c r="C178" s="249"/>
      <c r="D178" s="250" t="s">
        <v>251</v>
      </c>
      <c r="E178" s="251" t="s">
        <v>1</v>
      </c>
      <c r="F178" s="252" t="s">
        <v>1482</v>
      </c>
      <c r="G178" s="249"/>
      <c r="H178" s="253">
        <v>6.531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251</v>
      </c>
      <c r="AU178" s="259" t="s">
        <v>95</v>
      </c>
      <c r="AV178" s="13" t="s">
        <v>95</v>
      </c>
      <c r="AW178" s="13" t="s">
        <v>42</v>
      </c>
      <c r="AX178" s="13" t="s">
        <v>85</v>
      </c>
      <c r="AY178" s="259" t="s">
        <v>244</v>
      </c>
    </row>
    <row r="179" spans="1:51" s="16" customFormat="1" ht="12">
      <c r="A179" s="16"/>
      <c r="B179" s="281"/>
      <c r="C179" s="282"/>
      <c r="D179" s="250" t="s">
        <v>251</v>
      </c>
      <c r="E179" s="283" t="s">
        <v>1</v>
      </c>
      <c r="F179" s="284" t="s">
        <v>320</v>
      </c>
      <c r="G179" s="282"/>
      <c r="H179" s="285">
        <v>70.744</v>
      </c>
      <c r="I179" s="286"/>
      <c r="J179" s="282"/>
      <c r="K179" s="282"/>
      <c r="L179" s="287"/>
      <c r="M179" s="288"/>
      <c r="N179" s="289"/>
      <c r="O179" s="289"/>
      <c r="P179" s="289"/>
      <c r="Q179" s="289"/>
      <c r="R179" s="289"/>
      <c r="S179" s="289"/>
      <c r="T179" s="290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91" t="s">
        <v>251</v>
      </c>
      <c r="AU179" s="291" t="s">
        <v>95</v>
      </c>
      <c r="AV179" s="16" t="s">
        <v>161</v>
      </c>
      <c r="AW179" s="16" t="s">
        <v>42</v>
      </c>
      <c r="AX179" s="16" t="s">
        <v>92</v>
      </c>
      <c r="AY179" s="291" t="s">
        <v>244</v>
      </c>
    </row>
    <row r="180" spans="1:65" s="2" customFormat="1" ht="24.15" customHeight="1">
      <c r="A180" s="40"/>
      <c r="B180" s="41"/>
      <c r="C180" s="234" t="s">
        <v>309</v>
      </c>
      <c r="D180" s="234" t="s">
        <v>246</v>
      </c>
      <c r="E180" s="235" t="s">
        <v>1412</v>
      </c>
      <c r="F180" s="236" t="s">
        <v>1413</v>
      </c>
      <c r="G180" s="237" t="s">
        <v>249</v>
      </c>
      <c r="H180" s="238">
        <v>63.679</v>
      </c>
      <c r="I180" s="239"/>
      <c r="J180" s="240">
        <f>ROUND(I180*H180,2)</f>
        <v>0</v>
      </c>
      <c r="K180" s="241"/>
      <c r="L180" s="46"/>
      <c r="M180" s="242" t="s">
        <v>1</v>
      </c>
      <c r="N180" s="243" t="s">
        <v>50</v>
      </c>
      <c r="O180" s="93"/>
      <c r="P180" s="244">
        <f>O180*H180</f>
        <v>0</v>
      </c>
      <c r="Q180" s="244">
        <v>0.02014</v>
      </c>
      <c r="R180" s="244">
        <f>Q180*H180</f>
        <v>1.2824950600000002</v>
      </c>
      <c r="S180" s="244">
        <v>0</v>
      </c>
      <c r="T180" s="24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6" t="s">
        <v>161</v>
      </c>
      <c r="AT180" s="246" t="s">
        <v>246</v>
      </c>
      <c r="AU180" s="246" t="s">
        <v>95</v>
      </c>
      <c r="AY180" s="18" t="s">
        <v>244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8" t="s">
        <v>92</v>
      </c>
      <c r="BK180" s="247">
        <f>ROUND(I180*H180,2)</f>
        <v>0</v>
      </c>
      <c r="BL180" s="18" t="s">
        <v>161</v>
      </c>
      <c r="BM180" s="246" t="s">
        <v>1484</v>
      </c>
    </row>
    <row r="181" spans="1:51" s="15" customFormat="1" ht="12">
      <c r="A181" s="15"/>
      <c r="B181" s="271"/>
      <c r="C181" s="272"/>
      <c r="D181" s="250" t="s">
        <v>251</v>
      </c>
      <c r="E181" s="273" t="s">
        <v>1</v>
      </c>
      <c r="F181" s="274" t="s">
        <v>1462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251</v>
      </c>
      <c r="AU181" s="280" t="s">
        <v>95</v>
      </c>
      <c r="AV181" s="15" t="s">
        <v>92</v>
      </c>
      <c r="AW181" s="15" t="s">
        <v>42</v>
      </c>
      <c r="AX181" s="15" t="s">
        <v>85</v>
      </c>
      <c r="AY181" s="280" t="s">
        <v>244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</v>
      </c>
      <c r="F182" s="252" t="s">
        <v>1485</v>
      </c>
      <c r="G182" s="249"/>
      <c r="H182" s="253">
        <v>9.671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85</v>
      </c>
      <c r="AY182" s="259" t="s">
        <v>244</v>
      </c>
    </row>
    <row r="183" spans="1:51" s="13" customFormat="1" ht="12">
      <c r="A183" s="13"/>
      <c r="B183" s="248"/>
      <c r="C183" s="249"/>
      <c r="D183" s="250" t="s">
        <v>251</v>
      </c>
      <c r="E183" s="251" t="s">
        <v>1</v>
      </c>
      <c r="F183" s="252" t="s">
        <v>1486</v>
      </c>
      <c r="G183" s="249"/>
      <c r="H183" s="253">
        <v>4.396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251</v>
      </c>
      <c r="AU183" s="259" t="s">
        <v>95</v>
      </c>
      <c r="AV183" s="13" t="s">
        <v>95</v>
      </c>
      <c r="AW183" s="13" t="s">
        <v>42</v>
      </c>
      <c r="AX183" s="13" t="s">
        <v>85</v>
      </c>
      <c r="AY183" s="259" t="s">
        <v>244</v>
      </c>
    </row>
    <row r="184" spans="1:51" s="13" customFormat="1" ht="12">
      <c r="A184" s="13"/>
      <c r="B184" s="248"/>
      <c r="C184" s="249"/>
      <c r="D184" s="250" t="s">
        <v>251</v>
      </c>
      <c r="E184" s="251" t="s">
        <v>1</v>
      </c>
      <c r="F184" s="252" t="s">
        <v>1487</v>
      </c>
      <c r="G184" s="249"/>
      <c r="H184" s="253">
        <v>7.787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251</v>
      </c>
      <c r="AU184" s="259" t="s">
        <v>95</v>
      </c>
      <c r="AV184" s="13" t="s">
        <v>95</v>
      </c>
      <c r="AW184" s="13" t="s">
        <v>42</v>
      </c>
      <c r="AX184" s="13" t="s">
        <v>85</v>
      </c>
      <c r="AY184" s="259" t="s">
        <v>244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</v>
      </c>
      <c r="F185" s="252" t="s">
        <v>1488</v>
      </c>
      <c r="G185" s="249"/>
      <c r="H185" s="253">
        <v>7.913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85</v>
      </c>
      <c r="AY185" s="259" t="s">
        <v>244</v>
      </c>
    </row>
    <row r="186" spans="1:51" s="13" customFormat="1" ht="12">
      <c r="A186" s="13"/>
      <c r="B186" s="248"/>
      <c r="C186" s="249"/>
      <c r="D186" s="250" t="s">
        <v>251</v>
      </c>
      <c r="E186" s="251" t="s">
        <v>1</v>
      </c>
      <c r="F186" s="252" t="s">
        <v>1489</v>
      </c>
      <c r="G186" s="249"/>
      <c r="H186" s="253">
        <v>6.688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251</v>
      </c>
      <c r="AU186" s="259" t="s">
        <v>95</v>
      </c>
      <c r="AV186" s="13" t="s">
        <v>95</v>
      </c>
      <c r="AW186" s="13" t="s">
        <v>42</v>
      </c>
      <c r="AX186" s="13" t="s">
        <v>85</v>
      </c>
      <c r="AY186" s="259" t="s">
        <v>244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</v>
      </c>
      <c r="F187" s="252" t="s">
        <v>1490</v>
      </c>
      <c r="G187" s="249"/>
      <c r="H187" s="253">
        <v>6.908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85</v>
      </c>
      <c r="AY187" s="259" t="s">
        <v>244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1</v>
      </c>
      <c r="F188" s="252" t="s">
        <v>1424</v>
      </c>
      <c r="G188" s="249"/>
      <c r="H188" s="253">
        <v>7.191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85</v>
      </c>
      <c r="AY188" s="259" t="s">
        <v>244</v>
      </c>
    </row>
    <row r="189" spans="1:51" s="13" customFormat="1" ht="12">
      <c r="A189" s="13"/>
      <c r="B189" s="248"/>
      <c r="C189" s="249"/>
      <c r="D189" s="250" t="s">
        <v>251</v>
      </c>
      <c r="E189" s="251" t="s">
        <v>1</v>
      </c>
      <c r="F189" s="252" t="s">
        <v>1491</v>
      </c>
      <c r="G189" s="249"/>
      <c r="H189" s="253">
        <v>7.379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251</v>
      </c>
      <c r="AU189" s="259" t="s">
        <v>95</v>
      </c>
      <c r="AV189" s="13" t="s">
        <v>95</v>
      </c>
      <c r="AW189" s="13" t="s">
        <v>42</v>
      </c>
      <c r="AX189" s="13" t="s">
        <v>85</v>
      </c>
      <c r="AY189" s="259" t="s">
        <v>244</v>
      </c>
    </row>
    <row r="190" spans="1:51" s="13" customFormat="1" ht="12">
      <c r="A190" s="13"/>
      <c r="B190" s="248"/>
      <c r="C190" s="249"/>
      <c r="D190" s="250" t="s">
        <v>251</v>
      </c>
      <c r="E190" s="251" t="s">
        <v>1</v>
      </c>
      <c r="F190" s="252" t="s">
        <v>1492</v>
      </c>
      <c r="G190" s="249"/>
      <c r="H190" s="253">
        <v>5.746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251</v>
      </c>
      <c r="AU190" s="259" t="s">
        <v>95</v>
      </c>
      <c r="AV190" s="13" t="s">
        <v>95</v>
      </c>
      <c r="AW190" s="13" t="s">
        <v>42</v>
      </c>
      <c r="AX190" s="13" t="s">
        <v>85</v>
      </c>
      <c r="AY190" s="259" t="s">
        <v>244</v>
      </c>
    </row>
    <row r="191" spans="1:51" s="16" customFormat="1" ht="12">
      <c r="A191" s="16"/>
      <c r="B191" s="281"/>
      <c r="C191" s="282"/>
      <c r="D191" s="250" t="s">
        <v>251</v>
      </c>
      <c r="E191" s="283" t="s">
        <v>1</v>
      </c>
      <c r="F191" s="284" t="s">
        <v>320</v>
      </c>
      <c r="G191" s="282"/>
      <c r="H191" s="285">
        <v>63.679</v>
      </c>
      <c r="I191" s="286"/>
      <c r="J191" s="282"/>
      <c r="K191" s="282"/>
      <c r="L191" s="287"/>
      <c r="M191" s="288"/>
      <c r="N191" s="289"/>
      <c r="O191" s="289"/>
      <c r="P191" s="289"/>
      <c r="Q191" s="289"/>
      <c r="R191" s="289"/>
      <c r="S191" s="289"/>
      <c r="T191" s="290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91" t="s">
        <v>251</v>
      </c>
      <c r="AU191" s="291" t="s">
        <v>95</v>
      </c>
      <c r="AV191" s="16" t="s">
        <v>161</v>
      </c>
      <c r="AW191" s="16" t="s">
        <v>42</v>
      </c>
      <c r="AX191" s="16" t="s">
        <v>92</v>
      </c>
      <c r="AY191" s="291" t="s">
        <v>244</v>
      </c>
    </row>
    <row r="192" spans="1:65" s="2" customFormat="1" ht="24.15" customHeight="1">
      <c r="A192" s="40"/>
      <c r="B192" s="41"/>
      <c r="C192" s="234" t="s">
        <v>313</v>
      </c>
      <c r="D192" s="234" t="s">
        <v>246</v>
      </c>
      <c r="E192" s="235" t="s">
        <v>1426</v>
      </c>
      <c r="F192" s="236" t="s">
        <v>1427</v>
      </c>
      <c r="G192" s="237" t="s">
        <v>249</v>
      </c>
      <c r="H192" s="238">
        <v>63.679</v>
      </c>
      <c r="I192" s="239"/>
      <c r="J192" s="240">
        <f>ROUND(I192*H192,2)</f>
        <v>0</v>
      </c>
      <c r="K192" s="241"/>
      <c r="L192" s="46"/>
      <c r="M192" s="242" t="s">
        <v>1</v>
      </c>
      <c r="N192" s="243" t="s">
        <v>50</v>
      </c>
      <c r="O192" s="93"/>
      <c r="P192" s="244">
        <f>O192*H192</f>
        <v>0</v>
      </c>
      <c r="Q192" s="244">
        <v>0.02014</v>
      </c>
      <c r="R192" s="244">
        <f>Q192*H192</f>
        <v>1.2824950600000002</v>
      </c>
      <c r="S192" s="244">
        <v>0</v>
      </c>
      <c r="T192" s="24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6" t="s">
        <v>161</v>
      </c>
      <c r="AT192" s="246" t="s">
        <v>246</v>
      </c>
      <c r="AU192" s="246" t="s">
        <v>95</v>
      </c>
      <c r="AY192" s="18" t="s">
        <v>244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8" t="s">
        <v>92</v>
      </c>
      <c r="BK192" s="247">
        <f>ROUND(I192*H192,2)</f>
        <v>0</v>
      </c>
      <c r="BL192" s="18" t="s">
        <v>161</v>
      </c>
      <c r="BM192" s="246" t="s">
        <v>1493</v>
      </c>
    </row>
    <row r="193" spans="1:51" s="15" customFormat="1" ht="12">
      <c r="A193" s="15"/>
      <c r="B193" s="271"/>
      <c r="C193" s="272"/>
      <c r="D193" s="250" t="s">
        <v>251</v>
      </c>
      <c r="E193" s="273" t="s">
        <v>1</v>
      </c>
      <c r="F193" s="274" t="s">
        <v>1462</v>
      </c>
      <c r="G193" s="272"/>
      <c r="H193" s="273" t="s">
        <v>1</v>
      </c>
      <c r="I193" s="275"/>
      <c r="J193" s="272"/>
      <c r="K193" s="272"/>
      <c r="L193" s="276"/>
      <c r="M193" s="277"/>
      <c r="N193" s="278"/>
      <c r="O193" s="278"/>
      <c r="P193" s="278"/>
      <c r="Q193" s="278"/>
      <c r="R193" s="278"/>
      <c r="S193" s="278"/>
      <c r="T193" s="27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0" t="s">
        <v>251</v>
      </c>
      <c r="AU193" s="280" t="s">
        <v>95</v>
      </c>
      <c r="AV193" s="15" t="s">
        <v>92</v>
      </c>
      <c r="AW193" s="15" t="s">
        <v>42</v>
      </c>
      <c r="AX193" s="15" t="s">
        <v>85</v>
      </c>
      <c r="AY193" s="280" t="s">
        <v>244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</v>
      </c>
      <c r="F194" s="252" t="s">
        <v>1485</v>
      </c>
      <c r="G194" s="249"/>
      <c r="H194" s="253">
        <v>9.671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85</v>
      </c>
      <c r="AY194" s="259" t="s">
        <v>244</v>
      </c>
    </row>
    <row r="195" spans="1:51" s="13" customFormat="1" ht="12">
      <c r="A195" s="13"/>
      <c r="B195" s="248"/>
      <c r="C195" s="249"/>
      <c r="D195" s="250" t="s">
        <v>251</v>
      </c>
      <c r="E195" s="251" t="s">
        <v>1</v>
      </c>
      <c r="F195" s="252" t="s">
        <v>1486</v>
      </c>
      <c r="G195" s="249"/>
      <c r="H195" s="253">
        <v>4.396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251</v>
      </c>
      <c r="AU195" s="259" t="s">
        <v>95</v>
      </c>
      <c r="AV195" s="13" t="s">
        <v>95</v>
      </c>
      <c r="AW195" s="13" t="s">
        <v>42</v>
      </c>
      <c r="AX195" s="13" t="s">
        <v>85</v>
      </c>
      <c r="AY195" s="259" t="s">
        <v>244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</v>
      </c>
      <c r="F196" s="252" t="s">
        <v>1487</v>
      </c>
      <c r="G196" s="249"/>
      <c r="H196" s="253">
        <v>7.787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85</v>
      </c>
      <c r="AY196" s="259" t="s">
        <v>244</v>
      </c>
    </row>
    <row r="197" spans="1:51" s="13" customFormat="1" ht="12">
      <c r="A197" s="13"/>
      <c r="B197" s="248"/>
      <c r="C197" s="249"/>
      <c r="D197" s="250" t="s">
        <v>251</v>
      </c>
      <c r="E197" s="251" t="s">
        <v>1</v>
      </c>
      <c r="F197" s="252" t="s">
        <v>1488</v>
      </c>
      <c r="G197" s="249"/>
      <c r="H197" s="253">
        <v>7.913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251</v>
      </c>
      <c r="AU197" s="259" t="s">
        <v>95</v>
      </c>
      <c r="AV197" s="13" t="s">
        <v>95</v>
      </c>
      <c r="AW197" s="13" t="s">
        <v>42</v>
      </c>
      <c r="AX197" s="13" t="s">
        <v>85</v>
      </c>
      <c r="AY197" s="259" t="s">
        <v>244</v>
      </c>
    </row>
    <row r="198" spans="1:51" s="13" customFormat="1" ht="12">
      <c r="A198" s="13"/>
      <c r="B198" s="248"/>
      <c r="C198" s="249"/>
      <c r="D198" s="250" t="s">
        <v>251</v>
      </c>
      <c r="E198" s="251" t="s">
        <v>1</v>
      </c>
      <c r="F198" s="252" t="s">
        <v>1489</v>
      </c>
      <c r="G198" s="249"/>
      <c r="H198" s="253">
        <v>6.688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251</v>
      </c>
      <c r="AU198" s="259" t="s">
        <v>95</v>
      </c>
      <c r="AV198" s="13" t="s">
        <v>95</v>
      </c>
      <c r="AW198" s="13" t="s">
        <v>42</v>
      </c>
      <c r="AX198" s="13" t="s">
        <v>85</v>
      </c>
      <c r="AY198" s="259" t="s">
        <v>244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1</v>
      </c>
      <c r="F199" s="252" t="s">
        <v>1490</v>
      </c>
      <c r="G199" s="249"/>
      <c r="H199" s="253">
        <v>6.908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85</v>
      </c>
      <c r="AY199" s="259" t="s">
        <v>244</v>
      </c>
    </row>
    <row r="200" spans="1:51" s="13" customFormat="1" ht="12">
      <c r="A200" s="13"/>
      <c r="B200" s="248"/>
      <c r="C200" s="249"/>
      <c r="D200" s="250" t="s">
        <v>251</v>
      </c>
      <c r="E200" s="251" t="s">
        <v>1</v>
      </c>
      <c r="F200" s="252" t="s">
        <v>1424</v>
      </c>
      <c r="G200" s="249"/>
      <c r="H200" s="253">
        <v>7.191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251</v>
      </c>
      <c r="AU200" s="259" t="s">
        <v>95</v>
      </c>
      <c r="AV200" s="13" t="s">
        <v>95</v>
      </c>
      <c r="AW200" s="13" t="s">
        <v>42</v>
      </c>
      <c r="AX200" s="13" t="s">
        <v>85</v>
      </c>
      <c r="AY200" s="259" t="s">
        <v>244</v>
      </c>
    </row>
    <row r="201" spans="1:51" s="13" customFormat="1" ht="12">
      <c r="A201" s="13"/>
      <c r="B201" s="248"/>
      <c r="C201" s="249"/>
      <c r="D201" s="250" t="s">
        <v>251</v>
      </c>
      <c r="E201" s="251" t="s">
        <v>1</v>
      </c>
      <c r="F201" s="252" t="s">
        <v>1491</v>
      </c>
      <c r="G201" s="249"/>
      <c r="H201" s="253">
        <v>7.379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251</v>
      </c>
      <c r="AU201" s="259" t="s">
        <v>95</v>
      </c>
      <c r="AV201" s="13" t="s">
        <v>95</v>
      </c>
      <c r="AW201" s="13" t="s">
        <v>42</v>
      </c>
      <c r="AX201" s="13" t="s">
        <v>85</v>
      </c>
      <c r="AY201" s="259" t="s">
        <v>244</v>
      </c>
    </row>
    <row r="202" spans="1:51" s="13" customFormat="1" ht="12">
      <c r="A202" s="13"/>
      <c r="B202" s="248"/>
      <c r="C202" s="249"/>
      <c r="D202" s="250" t="s">
        <v>251</v>
      </c>
      <c r="E202" s="251" t="s">
        <v>1</v>
      </c>
      <c r="F202" s="252" t="s">
        <v>1492</v>
      </c>
      <c r="G202" s="249"/>
      <c r="H202" s="253">
        <v>5.746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251</v>
      </c>
      <c r="AU202" s="259" t="s">
        <v>95</v>
      </c>
      <c r="AV202" s="13" t="s">
        <v>95</v>
      </c>
      <c r="AW202" s="13" t="s">
        <v>42</v>
      </c>
      <c r="AX202" s="13" t="s">
        <v>85</v>
      </c>
      <c r="AY202" s="259" t="s">
        <v>244</v>
      </c>
    </row>
    <row r="203" spans="1:51" s="16" customFormat="1" ht="12">
      <c r="A203" s="16"/>
      <c r="B203" s="281"/>
      <c r="C203" s="282"/>
      <c r="D203" s="250" t="s">
        <v>251</v>
      </c>
      <c r="E203" s="283" t="s">
        <v>1</v>
      </c>
      <c r="F203" s="284" t="s">
        <v>320</v>
      </c>
      <c r="G203" s="282"/>
      <c r="H203" s="285">
        <v>63.679</v>
      </c>
      <c r="I203" s="286"/>
      <c r="J203" s="282"/>
      <c r="K203" s="282"/>
      <c r="L203" s="287"/>
      <c r="M203" s="288"/>
      <c r="N203" s="289"/>
      <c r="O203" s="289"/>
      <c r="P203" s="289"/>
      <c r="Q203" s="289"/>
      <c r="R203" s="289"/>
      <c r="S203" s="289"/>
      <c r="T203" s="290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91" t="s">
        <v>251</v>
      </c>
      <c r="AU203" s="291" t="s">
        <v>95</v>
      </c>
      <c r="AV203" s="16" t="s">
        <v>161</v>
      </c>
      <c r="AW203" s="16" t="s">
        <v>42</v>
      </c>
      <c r="AX203" s="16" t="s">
        <v>92</v>
      </c>
      <c r="AY203" s="291" t="s">
        <v>244</v>
      </c>
    </row>
    <row r="204" spans="1:65" s="2" customFormat="1" ht="24.15" customHeight="1">
      <c r="A204" s="40"/>
      <c r="B204" s="41"/>
      <c r="C204" s="234" t="s">
        <v>321</v>
      </c>
      <c r="D204" s="234" t="s">
        <v>246</v>
      </c>
      <c r="E204" s="235" t="s">
        <v>1429</v>
      </c>
      <c r="F204" s="236" t="s">
        <v>1430</v>
      </c>
      <c r="G204" s="237" t="s">
        <v>249</v>
      </c>
      <c r="H204" s="238">
        <v>63.679</v>
      </c>
      <c r="I204" s="239"/>
      <c r="J204" s="240">
        <f>ROUND(I204*H204,2)</f>
        <v>0</v>
      </c>
      <c r="K204" s="241"/>
      <c r="L204" s="46"/>
      <c r="M204" s="242" t="s">
        <v>1</v>
      </c>
      <c r="N204" s="243" t="s">
        <v>50</v>
      </c>
      <c r="O204" s="93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6" t="s">
        <v>161</v>
      </c>
      <c r="AT204" s="246" t="s">
        <v>246</v>
      </c>
      <c r="AU204" s="246" t="s">
        <v>95</v>
      </c>
      <c r="AY204" s="18" t="s">
        <v>244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8" t="s">
        <v>92</v>
      </c>
      <c r="BK204" s="247">
        <f>ROUND(I204*H204,2)</f>
        <v>0</v>
      </c>
      <c r="BL204" s="18" t="s">
        <v>161</v>
      </c>
      <c r="BM204" s="246" t="s">
        <v>1494</v>
      </c>
    </row>
    <row r="205" spans="1:51" s="15" customFormat="1" ht="12">
      <c r="A205" s="15"/>
      <c r="B205" s="271"/>
      <c r="C205" s="272"/>
      <c r="D205" s="250" t="s">
        <v>251</v>
      </c>
      <c r="E205" s="273" t="s">
        <v>1</v>
      </c>
      <c r="F205" s="274" t="s">
        <v>1462</v>
      </c>
      <c r="G205" s="272"/>
      <c r="H205" s="273" t="s">
        <v>1</v>
      </c>
      <c r="I205" s="275"/>
      <c r="J205" s="272"/>
      <c r="K205" s="272"/>
      <c r="L205" s="276"/>
      <c r="M205" s="277"/>
      <c r="N205" s="278"/>
      <c r="O205" s="278"/>
      <c r="P205" s="278"/>
      <c r="Q205" s="278"/>
      <c r="R205" s="278"/>
      <c r="S205" s="278"/>
      <c r="T205" s="27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0" t="s">
        <v>251</v>
      </c>
      <c r="AU205" s="280" t="s">
        <v>95</v>
      </c>
      <c r="AV205" s="15" t="s">
        <v>92</v>
      </c>
      <c r="AW205" s="15" t="s">
        <v>42</v>
      </c>
      <c r="AX205" s="15" t="s">
        <v>85</v>
      </c>
      <c r="AY205" s="280" t="s">
        <v>244</v>
      </c>
    </row>
    <row r="206" spans="1:51" s="13" customFormat="1" ht="12">
      <c r="A206" s="13"/>
      <c r="B206" s="248"/>
      <c r="C206" s="249"/>
      <c r="D206" s="250" t="s">
        <v>251</v>
      </c>
      <c r="E206" s="251" t="s">
        <v>1</v>
      </c>
      <c r="F206" s="252" t="s">
        <v>1485</v>
      </c>
      <c r="G206" s="249"/>
      <c r="H206" s="253">
        <v>9.671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251</v>
      </c>
      <c r="AU206" s="259" t="s">
        <v>95</v>
      </c>
      <c r="AV206" s="13" t="s">
        <v>95</v>
      </c>
      <c r="AW206" s="13" t="s">
        <v>42</v>
      </c>
      <c r="AX206" s="13" t="s">
        <v>85</v>
      </c>
      <c r="AY206" s="259" t="s">
        <v>244</v>
      </c>
    </row>
    <row r="207" spans="1:51" s="13" customFormat="1" ht="12">
      <c r="A207" s="13"/>
      <c r="B207" s="248"/>
      <c r="C207" s="249"/>
      <c r="D207" s="250" t="s">
        <v>251</v>
      </c>
      <c r="E207" s="251" t="s">
        <v>1</v>
      </c>
      <c r="F207" s="252" t="s">
        <v>1486</v>
      </c>
      <c r="G207" s="249"/>
      <c r="H207" s="253">
        <v>4.396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251</v>
      </c>
      <c r="AU207" s="259" t="s">
        <v>95</v>
      </c>
      <c r="AV207" s="13" t="s">
        <v>95</v>
      </c>
      <c r="AW207" s="13" t="s">
        <v>42</v>
      </c>
      <c r="AX207" s="13" t="s">
        <v>85</v>
      </c>
      <c r="AY207" s="259" t="s">
        <v>244</v>
      </c>
    </row>
    <row r="208" spans="1:51" s="13" customFormat="1" ht="12">
      <c r="A208" s="13"/>
      <c r="B208" s="248"/>
      <c r="C208" s="249"/>
      <c r="D208" s="250" t="s">
        <v>251</v>
      </c>
      <c r="E208" s="251" t="s">
        <v>1</v>
      </c>
      <c r="F208" s="252" t="s">
        <v>1487</v>
      </c>
      <c r="G208" s="249"/>
      <c r="H208" s="253">
        <v>7.787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251</v>
      </c>
      <c r="AU208" s="259" t="s">
        <v>95</v>
      </c>
      <c r="AV208" s="13" t="s">
        <v>95</v>
      </c>
      <c r="AW208" s="13" t="s">
        <v>42</v>
      </c>
      <c r="AX208" s="13" t="s">
        <v>85</v>
      </c>
      <c r="AY208" s="259" t="s">
        <v>244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</v>
      </c>
      <c r="F209" s="252" t="s">
        <v>1488</v>
      </c>
      <c r="G209" s="249"/>
      <c r="H209" s="253">
        <v>7.913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85</v>
      </c>
      <c r="AY209" s="259" t="s">
        <v>244</v>
      </c>
    </row>
    <row r="210" spans="1:51" s="13" customFormat="1" ht="12">
      <c r="A210" s="13"/>
      <c r="B210" s="248"/>
      <c r="C210" s="249"/>
      <c r="D210" s="250" t="s">
        <v>251</v>
      </c>
      <c r="E210" s="251" t="s">
        <v>1</v>
      </c>
      <c r="F210" s="252" t="s">
        <v>1489</v>
      </c>
      <c r="G210" s="249"/>
      <c r="H210" s="253">
        <v>6.688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251</v>
      </c>
      <c r="AU210" s="259" t="s">
        <v>95</v>
      </c>
      <c r="AV210" s="13" t="s">
        <v>95</v>
      </c>
      <c r="AW210" s="13" t="s">
        <v>42</v>
      </c>
      <c r="AX210" s="13" t="s">
        <v>85</v>
      </c>
      <c r="AY210" s="259" t="s">
        <v>244</v>
      </c>
    </row>
    <row r="211" spans="1:51" s="13" customFormat="1" ht="12">
      <c r="A211" s="13"/>
      <c r="B211" s="248"/>
      <c r="C211" s="249"/>
      <c r="D211" s="250" t="s">
        <v>251</v>
      </c>
      <c r="E211" s="251" t="s">
        <v>1</v>
      </c>
      <c r="F211" s="252" t="s">
        <v>1490</v>
      </c>
      <c r="G211" s="249"/>
      <c r="H211" s="253">
        <v>6.908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251</v>
      </c>
      <c r="AU211" s="259" t="s">
        <v>95</v>
      </c>
      <c r="AV211" s="13" t="s">
        <v>95</v>
      </c>
      <c r="AW211" s="13" t="s">
        <v>42</v>
      </c>
      <c r="AX211" s="13" t="s">
        <v>85</v>
      </c>
      <c r="AY211" s="259" t="s">
        <v>244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1</v>
      </c>
      <c r="F212" s="252" t="s">
        <v>1424</v>
      </c>
      <c r="G212" s="249"/>
      <c r="H212" s="253">
        <v>7.191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85</v>
      </c>
      <c r="AY212" s="259" t="s">
        <v>244</v>
      </c>
    </row>
    <row r="213" spans="1:51" s="13" customFormat="1" ht="12">
      <c r="A213" s="13"/>
      <c r="B213" s="248"/>
      <c r="C213" s="249"/>
      <c r="D213" s="250" t="s">
        <v>251</v>
      </c>
      <c r="E213" s="251" t="s">
        <v>1</v>
      </c>
      <c r="F213" s="252" t="s">
        <v>1491</v>
      </c>
      <c r="G213" s="249"/>
      <c r="H213" s="253">
        <v>7.379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251</v>
      </c>
      <c r="AU213" s="259" t="s">
        <v>95</v>
      </c>
      <c r="AV213" s="13" t="s">
        <v>95</v>
      </c>
      <c r="AW213" s="13" t="s">
        <v>42</v>
      </c>
      <c r="AX213" s="13" t="s">
        <v>85</v>
      </c>
      <c r="AY213" s="259" t="s">
        <v>244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1</v>
      </c>
      <c r="F214" s="252" t="s">
        <v>1492</v>
      </c>
      <c r="G214" s="249"/>
      <c r="H214" s="253">
        <v>5.746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85</v>
      </c>
      <c r="AY214" s="259" t="s">
        <v>244</v>
      </c>
    </row>
    <row r="215" spans="1:51" s="16" customFormat="1" ht="12">
      <c r="A215" s="16"/>
      <c r="B215" s="281"/>
      <c r="C215" s="282"/>
      <c r="D215" s="250" t="s">
        <v>251</v>
      </c>
      <c r="E215" s="283" t="s">
        <v>1</v>
      </c>
      <c r="F215" s="284" t="s">
        <v>320</v>
      </c>
      <c r="G215" s="282"/>
      <c r="H215" s="285">
        <v>63.679</v>
      </c>
      <c r="I215" s="286"/>
      <c r="J215" s="282"/>
      <c r="K215" s="282"/>
      <c r="L215" s="287"/>
      <c r="M215" s="288"/>
      <c r="N215" s="289"/>
      <c r="O215" s="289"/>
      <c r="P215" s="289"/>
      <c r="Q215" s="289"/>
      <c r="R215" s="289"/>
      <c r="S215" s="289"/>
      <c r="T215" s="290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91" t="s">
        <v>251</v>
      </c>
      <c r="AU215" s="291" t="s">
        <v>95</v>
      </c>
      <c r="AV215" s="16" t="s">
        <v>161</v>
      </c>
      <c r="AW215" s="16" t="s">
        <v>42</v>
      </c>
      <c r="AX215" s="16" t="s">
        <v>92</v>
      </c>
      <c r="AY215" s="291" t="s">
        <v>244</v>
      </c>
    </row>
    <row r="216" spans="1:65" s="2" customFormat="1" ht="24.15" customHeight="1">
      <c r="A216" s="40"/>
      <c r="B216" s="41"/>
      <c r="C216" s="234" t="s">
        <v>329</v>
      </c>
      <c r="D216" s="234" t="s">
        <v>246</v>
      </c>
      <c r="E216" s="235" t="s">
        <v>1432</v>
      </c>
      <c r="F216" s="236" t="s">
        <v>1433</v>
      </c>
      <c r="G216" s="237" t="s">
        <v>249</v>
      </c>
      <c r="H216" s="238">
        <v>63.679</v>
      </c>
      <c r="I216" s="239"/>
      <c r="J216" s="240">
        <f>ROUND(I216*H216,2)</f>
        <v>0</v>
      </c>
      <c r="K216" s="241"/>
      <c r="L216" s="46"/>
      <c r="M216" s="242" t="s">
        <v>1</v>
      </c>
      <c r="N216" s="243" t="s">
        <v>50</v>
      </c>
      <c r="O216" s="93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6" t="s">
        <v>161</v>
      </c>
      <c r="AT216" s="246" t="s">
        <v>246</v>
      </c>
      <c r="AU216" s="246" t="s">
        <v>95</v>
      </c>
      <c r="AY216" s="18" t="s">
        <v>244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8" t="s">
        <v>92</v>
      </c>
      <c r="BK216" s="247">
        <f>ROUND(I216*H216,2)</f>
        <v>0</v>
      </c>
      <c r="BL216" s="18" t="s">
        <v>161</v>
      </c>
      <c r="BM216" s="246" t="s">
        <v>1495</v>
      </c>
    </row>
    <row r="217" spans="1:51" s="15" customFormat="1" ht="12">
      <c r="A217" s="15"/>
      <c r="B217" s="271"/>
      <c r="C217" s="272"/>
      <c r="D217" s="250" t="s">
        <v>251</v>
      </c>
      <c r="E217" s="273" t="s">
        <v>1</v>
      </c>
      <c r="F217" s="274" t="s">
        <v>1462</v>
      </c>
      <c r="G217" s="272"/>
      <c r="H217" s="273" t="s">
        <v>1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0" t="s">
        <v>251</v>
      </c>
      <c r="AU217" s="280" t="s">
        <v>95</v>
      </c>
      <c r="AV217" s="15" t="s">
        <v>92</v>
      </c>
      <c r="AW217" s="15" t="s">
        <v>42</v>
      </c>
      <c r="AX217" s="15" t="s">
        <v>85</v>
      </c>
      <c r="AY217" s="280" t="s">
        <v>244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1485</v>
      </c>
      <c r="G218" s="249"/>
      <c r="H218" s="253">
        <v>9.671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85</v>
      </c>
      <c r="AY218" s="259" t="s">
        <v>244</v>
      </c>
    </row>
    <row r="219" spans="1:51" s="13" customFormat="1" ht="12">
      <c r="A219" s="13"/>
      <c r="B219" s="248"/>
      <c r="C219" s="249"/>
      <c r="D219" s="250" t="s">
        <v>251</v>
      </c>
      <c r="E219" s="251" t="s">
        <v>1</v>
      </c>
      <c r="F219" s="252" t="s">
        <v>1486</v>
      </c>
      <c r="G219" s="249"/>
      <c r="H219" s="253">
        <v>4.396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251</v>
      </c>
      <c r="AU219" s="259" t="s">
        <v>95</v>
      </c>
      <c r="AV219" s="13" t="s">
        <v>95</v>
      </c>
      <c r="AW219" s="13" t="s">
        <v>42</v>
      </c>
      <c r="AX219" s="13" t="s">
        <v>85</v>
      </c>
      <c r="AY219" s="259" t="s">
        <v>244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1</v>
      </c>
      <c r="F220" s="252" t="s">
        <v>1487</v>
      </c>
      <c r="G220" s="249"/>
      <c r="H220" s="253">
        <v>7.787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85</v>
      </c>
      <c r="AY220" s="259" t="s">
        <v>244</v>
      </c>
    </row>
    <row r="221" spans="1:51" s="13" customFormat="1" ht="12">
      <c r="A221" s="13"/>
      <c r="B221" s="248"/>
      <c r="C221" s="249"/>
      <c r="D221" s="250" t="s">
        <v>251</v>
      </c>
      <c r="E221" s="251" t="s">
        <v>1</v>
      </c>
      <c r="F221" s="252" t="s">
        <v>1488</v>
      </c>
      <c r="G221" s="249"/>
      <c r="H221" s="253">
        <v>7.913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251</v>
      </c>
      <c r="AU221" s="259" t="s">
        <v>95</v>
      </c>
      <c r="AV221" s="13" t="s">
        <v>95</v>
      </c>
      <c r="AW221" s="13" t="s">
        <v>42</v>
      </c>
      <c r="AX221" s="13" t="s">
        <v>85</v>
      </c>
      <c r="AY221" s="259" t="s">
        <v>244</v>
      </c>
    </row>
    <row r="222" spans="1:51" s="13" customFormat="1" ht="12">
      <c r="A222" s="13"/>
      <c r="B222" s="248"/>
      <c r="C222" s="249"/>
      <c r="D222" s="250" t="s">
        <v>251</v>
      </c>
      <c r="E222" s="251" t="s">
        <v>1</v>
      </c>
      <c r="F222" s="252" t="s">
        <v>1489</v>
      </c>
      <c r="G222" s="249"/>
      <c r="H222" s="253">
        <v>6.688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251</v>
      </c>
      <c r="AU222" s="259" t="s">
        <v>95</v>
      </c>
      <c r="AV222" s="13" t="s">
        <v>95</v>
      </c>
      <c r="AW222" s="13" t="s">
        <v>42</v>
      </c>
      <c r="AX222" s="13" t="s">
        <v>85</v>
      </c>
      <c r="AY222" s="259" t="s">
        <v>244</v>
      </c>
    </row>
    <row r="223" spans="1:51" s="13" customFormat="1" ht="12">
      <c r="A223" s="13"/>
      <c r="B223" s="248"/>
      <c r="C223" s="249"/>
      <c r="D223" s="250" t="s">
        <v>251</v>
      </c>
      <c r="E223" s="251" t="s">
        <v>1</v>
      </c>
      <c r="F223" s="252" t="s">
        <v>1490</v>
      </c>
      <c r="G223" s="249"/>
      <c r="H223" s="253">
        <v>6.908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251</v>
      </c>
      <c r="AU223" s="259" t="s">
        <v>95</v>
      </c>
      <c r="AV223" s="13" t="s">
        <v>95</v>
      </c>
      <c r="AW223" s="13" t="s">
        <v>42</v>
      </c>
      <c r="AX223" s="13" t="s">
        <v>85</v>
      </c>
      <c r="AY223" s="259" t="s">
        <v>244</v>
      </c>
    </row>
    <row r="224" spans="1:51" s="13" customFormat="1" ht="12">
      <c r="A224" s="13"/>
      <c r="B224" s="248"/>
      <c r="C224" s="249"/>
      <c r="D224" s="250" t="s">
        <v>251</v>
      </c>
      <c r="E224" s="251" t="s">
        <v>1</v>
      </c>
      <c r="F224" s="252" t="s">
        <v>1424</v>
      </c>
      <c r="G224" s="249"/>
      <c r="H224" s="253">
        <v>7.191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251</v>
      </c>
      <c r="AU224" s="259" t="s">
        <v>95</v>
      </c>
      <c r="AV224" s="13" t="s">
        <v>95</v>
      </c>
      <c r="AW224" s="13" t="s">
        <v>42</v>
      </c>
      <c r="AX224" s="13" t="s">
        <v>85</v>
      </c>
      <c r="AY224" s="259" t="s">
        <v>244</v>
      </c>
    </row>
    <row r="225" spans="1:51" s="13" customFormat="1" ht="12">
      <c r="A225" s="13"/>
      <c r="B225" s="248"/>
      <c r="C225" s="249"/>
      <c r="D225" s="250" t="s">
        <v>251</v>
      </c>
      <c r="E225" s="251" t="s">
        <v>1</v>
      </c>
      <c r="F225" s="252" t="s">
        <v>1491</v>
      </c>
      <c r="G225" s="249"/>
      <c r="H225" s="253">
        <v>7.379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251</v>
      </c>
      <c r="AU225" s="259" t="s">
        <v>95</v>
      </c>
      <c r="AV225" s="13" t="s">
        <v>95</v>
      </c>
      <c r="AW225" s="13" t="s">
        <v>42</v>
      </c>
      <c r="AX225" s="13" t="s">
        <v>85</v>
      </c>
      <c r="AY225" s="259" t="s">
        <v>244</v>
      </c>
    </row>
    <row r="226" spans="1:51" s="13" customFormat="1" ht="12">
      <c r="A226" s="13"/>
      <c r="B226" s="248"/>
      <c r="C226" s="249"/>
      <c r="D226" s="250" t="s">
        <v>251</v>
      </c>
      <c r="E226" s="251" t="s">
        <v>1</v>
      </c>
      <c r="F226" s="252" t="s">
        <v>1492</v>
      </c>
      <c r="G226" s="249"/>
      <c r="H226" s="253">
        <v>5.746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251</v>
      </c>
      <c r="AU226" s="259" t="s">
        <v>95</v>
      </c>
      <c r="AV226" s="13" t="s">
        <v>95</v>
      </c>
      <c r="AW226" s="13" t="s">
        <v>42</v>
      </c>
      <c r="AX226" s="13" t="s">
        <v>85</v>
      </c>
      <c r="AY226" s="259" t="s">
        <v>244</v>
      </c>
    </row>
    <row r="227" spans="1:51" s="16" customFormat="1" ht="12">
      <c r="A227" s="16"/>
      <c r="B227" s="281"/>
      <c r="C227" s="282"/>
      <c r="D227" s="250" t="s">
        <v>251</v>
      </c>
      <c r="E227" s="283" t="s">
        <v>1</v>
      </c>
      <c r="F227" s="284" t="s">
        <v>320</v>
      </c>
      <c r="G227" s="282"/>
      <c r="H227" s="285">
        <v>63.679</v>
      </c>
      <c r="I227" s="286"/>
      <c r="J227" s="282"/>
      <c r="K227" s="282"/>
      <c r="L227" s="287"/>
      <c r="M227" s="288"/>
      <c r="N227" s="289"/>
      <c r="O227" s="289"/>
      <c r="P227" s="289"/>
      <c r="Q227" s="289"/>
      <c r="R227" s="289"/>
      <c r="S227" s="289"/>
      <c r="T227" s="290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91" t="s">
        <v>251</v>
      </c>
      <c r="AU227" s="291" t="s">
        <v>95</v>
      </c>
      <c r="AV227" s="16" t="s">
        <v>161</v>
      </c>
      <c r="AW227" s="16" t="s">
        <v>42</v>
      </c>
      <c r="AX227" s="16" t="s">
        <v>92</v>
      </c>
      <c r="AY227" s="291" t="s">
        <v>244</v>
      </c>
    </row>
    <row r="228" spans="1:63" s="12" customFormat="1" ht="22.8" customHeight="1">
      <c r="A228" s="12"/>
      <c r="B228" s="218"/>
      <c r="C228" s="219"/>
      <c r="D228" s="220" t="s">
        <v>84</v>
      </c>
      <c r="E228" s="232" t="s">
        <v>801</v>
      </c>
      <c r="F228" s="232" t="s">
        <v>802</v>
      </c>
      <c r="G228" s="219"/>
      <c r="H228" s="219"/>
      <c r="I228" s="222"/>
      <c r="J228" s="233">
        <f>BK228</f>
        <v>0</v>
      </c>
      <c r="K228" s="219"/>
      <c r="L228" s="224"/>
      <c r="M228" s="225"/>
      <c r="N228" s="226"/>
      <c r="O228" s="226"/>
      <c r="P228" s="227">
        <f>SUM(P229:P233)</f>
        <v>0</v>
      </c>
      <c r="Q228" s="226"/>
      <c r="R228" s="227">
        <f>SUM(R229:R233)</f>
        <v>0</v>
      </c>
      <c r="S228" s="226"/>
      <c r="T228" s="228">
        <f>SUM(T229:T233)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9" t="s">
        <v>92</v>
      </c>
      <c r="AT228" s="230" t="s">
        <v>84</v>
      </c>
      <c r="AU228" s="230" t="s">
        <v>92</v>
      </c>
      <c r="AY228" s="229" t="s">
        <v>244</v>
      </c>
      <c r="BK228" s="231">
        <f>SUM(BK229:BK233)</f>
        <v>0</v>
      </c>
    </row>
    <row r="229" spans="1:65" s="2" customFormat="1" ht="24.15" customHeight="1">
      <c r="A229" s="40"/>
      <c r="B229" s="41"/>
      <c r="C229" s="234" t="s">
        <v>334</v>
      </c>
      <c r="D229" s="234" t="s">
        <v>246</v>
      </c>
      <c r="E229" s="235" t="s">
        <v>1435</v>
      </c>
      <c r="F229" s="236" t="s">
        <v>1436</v>
      </c>
      <c r="G229" s="237" t="s">
        <v>363</v>
      </c>
      <c r="H229" s="238">
        <v>5.152</v>
      </c>
      <c r="I229" s="239"/>
      <c r="J229" s="240">
        <f>ROUND(I229*H229,2)</f>
        <v>0</v>
      </c>
      <c r="K229" s="241"/>
      <c r="L229" s="46"/>
      <c r="M229" s="242" t="s">
        <v>1</v>
      </c>
      <c r="N229" s="243" t="s">
        <v>50</v>
      </c>
      <c r="O229" s="93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6" t="s">
        <v>161</v>
      </c>
      <c r="AT229" s="246" t="s">
        <v>246</v>
      </c>
      <c r="AU229" s="246" t="s">
        <v>95</v>
      </c>
      <c r="AY229" s="18" t="s">
        <v>244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8" t="s">
        <v>92</v>
      </c>
      <c r="BK229" s="247">
        <f>ROUND(I229*H229,2)</f>
        <v>0</v>
      </c>
      <c r="BL229" s="18" t="s">
        <v>161</v>
      </c>
      <c r="BM229" s="246" t="s">
        <v>1496</v>
      </c>
    </row>
    <row r="230" spans="1:65" s="2" customFormat="1" ht="24.15" customHeight="1">
      <c r="A230" s="40"/>
      <c r="B230" s="41"/>
      <c r="C230" s="234" t="s">
        <v>8</v>
      </c>
      <c r="D230" s="234" t="s">
        <v>246</v>
      </c>
      <c r="E230" s="235" t="s">
        <v>1438</v>
      </c>
      <c r="F230" s="236" t="s">
        <v>1439</v>
      </c>
      <c r="G230" s="237" t="s">
        <v>363</v>
      </c>
      <c r="H230" s="238">
        <v>108.192</v>
      </c>
      <c r="I230" s="239"/>
      <c r="J230" s="240">
        <f>ROUND(I230*H230,2)</f>
        <v>0</v>
      </c>
      <c r="K230" s="241"/>
      <c r="L230" s="46"/>
      <c r="M230" s="242" t="s">
        <v>1</v>
      </c>
      <c r="N230" s="243" t="s">
        <v>50</v>
      </c>
      <c r="O230" s="93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161</v>
      </c>
      <c r="AT230" s="246" t="s">
        <v>246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1497</v>
      </c>
    </row>
    <row r="231" spans="1:51" s="13" customFormat="1" ht="12">
      <c r="A231" s="13"/>
      <c r="B231" s="248"/>
      <c r="C231" s="249"/>
      <c r="D231" s="250" t="s">
        <v>251</v>
      </c>
      <c r="E231" s="249"/>
      <c r="F231" s="252" t="s">
        <v>1498</v>
      </c>
      <c r="G231" s="249"/>
      <c r="H231" s="253">
        <v>108.192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</v>
      </c>
      <c r="AX231" s="13" t="s">
        <v>92</v>
      </c>
      <c r="AY231" s="259" t="s">
        <v>244</v>
      </c>
    </row>
    <row r="232" spans="1:65" s="2" customFormat="1" ht="24.15" customHeight="1">
      <c r="A232" s="40"/>
      <c r="B232" s="41"/>
      <c r="C232" s="234" t="s">
        <v>159</v>
      </c>
      <c r="D232" s="234" t="s">
        <v>246</v>
      </c>
      <c r="E232" s="235" t="s">
        <v>833</v>
      </c>
      <c r="F232" s="236" t="s">
        <v>834</v>
      </c>
      <c r="G232" s="237" t="s">
        <v>363</v>
      </c>
      <c r="H232" s="238">
        <v>5.152</v>
      </c>
      <c r="I232" s="239"/>
      <c r="J232" s="240">
        <f>ROUND(I232*H232,2)</f>
        <v>0</v>
      </c>
      <c r="K232" s="241"/>
      <c r="L232" s="46"/>
      <c r="M232" s="242" t="s">
        <v>1</v>
      </c>
      <c r="N232" s="243" t="s">
        <v>50</v>
      </c>
      <c r="O232" s="93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161</v>
      </c>
      <c r="AT232" s="246" t="s">
        <v>246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1499</v>
      </c>
    </row>
    <row r="233" spans="1:65" s="2" customFormat="1" ht="24.15" customHeight="1">
      <c r="A233" s="40"/>
      <c r="B233" s="41"/>
      <c r="C233" s="292" t="s">
        <v>351</v>
      </c>
      <c r="D233" s="292" t="s">
        <v>375</v>
      </c>
      <c r="E233" s="293" t="s">
        <v>1443</v>
      </c>
      <c r="F233" s="294" t="s">
        <v>1444</v>
      </c>
      <c r="G233" s="295" t="s">
        <v>363</v>
      </c>
      <c r="H233" s="296">
        <v>5.112</v>
      </c>
      <c r="I233" s="297"/>
      <c r="J233" s="298">
        <f>ROUND(I233*H233,2)</f>
        <v>0</v>
      </c>
      <c r="K233" s="299"/>
      <c r="L233" s="300"/>
      <c r="M233" s="301" t="s">
        <v>1</v>
      </c>
      <c r="N233" s="302" t="s">
        <v>50</v>
      </c>
      <c r="O233" s="93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6" t="s">
        <v>295</v>
      </c>
      <c r="AT233" s="246" t="s">
        <v>375</v>
      </c>
      <c r="AU233" s="246" t="s">
        <v>95</v>
      </c>
      <c r="AY233" s="18" t="s">
        <v>244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8" t="s">
        <v>92</v>
      </c>
      <c r="BK233" s="247">
        <f>ROUND(I233*H233,2)</f>
        <v>0</v>
      </c>
      <c r="BL233" s="18" t="s">
        <v>161</v>
      </c>
      <c r="BM233" s="246" t="s">
        <v>1500</v>
      </c>
    </row>
    <row r="234" spans="1:63" s="12" customFormat="1" ht="22.8" customHeight="1">
      <c r="A234" s="12"/>
      <c r="B234" s="218"/>
      <c r="C234" s="219"/>
      <c r="D234" s="220" t="s">
        <v>84</v>
      </c>
      <c r="E234" s="232" t="s">
        <v>855</v>
      </c>
      <c r="F234" s="232" t="s">
        <v>856</v>
      </c>
      <c r="G234" s="219"/>
      <c r="H234" s="219"/>
      <c r="I234" s="222"/>
      <c r="J234" s="233">
        <f>BK234</f>
        <v>0</v>
      </c>
      <c r="K234" s="219"/>
      <c r="L234" s="224"/>
      <c r="M234" s="225"/>
      <c r="N234" s="226"/>
      <c r="O234" s="226"/>
      <c r="P234" s="227">
        <f>P235</f>
        <v>0</v>
      </c>
      <c r="Q234" s="226"/>
      <c r="R234" s="227">
        <f>R235</f>
        <v>0</v>
      </c>
      <c r="S234" s="226"/>
      <c r="T234" s="228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9" t="s">
        <v>92</v>
      </c>
      <c r="AT234" s="230" t="s">
        <v>84</v>
      </c>
      <c r="AU234" s="230" t="s">
        <v>92</v>
      </c>
      <c r="AY234" s="229" t="s">
        <v>244</v>
      </c>
      <c r="BK234" s="231">
        <f>BK235</f>
        <v>0</v>
      </c>
    </row>
    <row r="235" spans="1:65" s="2" customFormat="1" ht="24.15" customHeight="1">
      <c r="A235" s="40"/>
      <c r="B235" s="41"/>
      <c r="C235" s="234" t="s">
        <v>356</v>
      </c>
      <c r="D235" s="234" t="s">
        <v>246</v>
      </c>
      <c r="E235" s="235" t="s">
        <v>1446</v>
      </c>
      <c r="F235" s="236" t="s">
        <v>1447</v>
      </c>
      <c r="G235" s="237" t="s">
        <v>363</v>
      </c>
      <c r="H235" s="238">
        <v>4.219</v>
      </c>
      <c r="I235" s="239"/>
      <c r="J235" s="240">
        <f>ROUND(I235*H235,2)</f>
        <v>0</v>
      </c>
      <c r="K235" s="241"/>
      <c r="L235" s="46"/>
      <c r="M235" s="242" t="s">
        <v>1</v>
      </c>
      <c r="N235" s="243" t="s">
        <v>50</v>
      </c>
      <c r="O235" s="93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6" t="s">
        <v>161</v>
      </c>
      <c r="AT235" s="246" t="s">
        <v>246</v>
      </c>
      <c r="AU235" s="246" t="s">
        <v>95</v>
      </c>
      <c r="AY235" s="18" t="s">
        <v>244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8" t="s">
        <v>92</v>
      </c>
      <c r="BK235" s="247">
        <f>ROUND(I235*H235,2)</f>
        <v>0</v>
      </c>
      <c r="BL235" s="18" t="s">
        <v>161</v>
      </c>
      <c r="BM235" s="246" t="s">
        <v>1501</v>
      </c>
    </row>
    <row r="236" spans="1:63" s="12" customFormat="1" ht="25.9" customHeight="1">
      <c r="A236" s="12"/>
      <c r="B236" s="218"/>
      <c r="C236" s="219"/>
      <c r="D236" s="220" t="s">
        <v>84</v>
      </c>
      <c r="E236" s="221" t="s">
        <v>866</v>
      </c>
      <c r="F236" s="221" t="s">
        <v>867</v>
      </c>
      <c r="G236" s="219"/>
      <c r="H236" s="219"/>
      <c r="I236" s="222"/>
      <c r="J236" s="223">
        <f>BK236</f>
        <v>0</v>
      </c>
      <c r="K236" s="219"/>
      <c r="L236" s="224"/>
      <c r="M236" s="225"/>
      <c r="N236" s="226"/>
      <c r="O236" s="226"/>
      <c r="P236" s="227">
        <f>P237+P239+P241</f>
        <v>0</v>
      </c>
      <c r="Q236" s="226"/>
      <c r="R236" s="227">
        <f>R237+R239+R241</f>
        <v>0</v>
      </c>
      <c r="S236" s="226"/>
      <c r="T236" s="228">
        <f>T237+T239+T241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9" t="s">
        <v>278</v>
      </c>
      <c r="AT236" s="230" t="s">
        <v>84</v>
      </c>
      <c r="AU236" s="230" t="s">
        <v>85</v>
      </c>
      <c r="AY236" s="229" t="s">
        <v>244</v>
      </c>
      <c r="BK236" s="231">
        <f>BK237+BK239+BK241</f>
        <v>0</v>
      </c>
    </row>
    <row r="237" spans="1:63" s="12" customFormat="1" ht="22.8" customHeight="1">
      <c r="A237" s="12"/>
      <c r="B237" s="218"/>
      <c r="C237" s="219"/>
      <c r="D237" s="220" t="s">
        <v>84</v>
      </c>
      <c r="E237" s="232" t="s">
        <v>1449</v>
      </c>
      <c r="F237" s="232" t="s">
        <v>1450</v>
      </c>
      <c r="G237" s="219"/>
      <c r="H237" s="219"/>
      <c r="I237" s="222"/>
      <c r="J237" s="233">
        <f>BK237</f>
        <v>0</v>
      </c>
      <c r="K237" s="219"/>
      <c r="L237" s="224"/>
      <c r="M237" s="225"/>
      <c r="N237" s="226"/>
      <c r="O237" s="226"/>
      <c r="P237" s="227">
        <f>P238</f>
        <v>0</v>
      </c>
      <c r="Q237" s="226"/>
      <c r="R237" s="227">
        <f>R238</f>
        <v>0</v>
      </c>
      <c r="S237" s="226"/>
      <c r="T237" s="228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9" t="s">
        <v>278</v>
      </c>
      <c r="AT237" s="230" t="s">
        <v>84</v>
      </c>
      <c r="AU237" s="230" t="s">
        <v>92</v>
      </c>
      <c r="AY237" s="229" t="s">
        <v>244</v>
      </c>
      <c r="BK237" s="231">
        <f>BK238</f>
        <v>0</v>
      </c>
    </row>
    <row r="238" spans="1:65" s="2" customFormat="1" ht="16.5" customHeight="1">
      <c r="A238" s="40"/>
      <c r="B238" s="41"/>
      <c r="C238" s="234" t="s">
        <v>140</v>
      </c>
      <c r="D238" s="234" t="s">
        <v>246</v>
      </c>
      <c r="E238" s="235" t="s">
        <v>1451</v>
      </c>
      <c r="F238" s="236" t="s">
        <v>1452</v>
      </c>
      <c r="G238" s="237" t="s">
        <v>1453</v>
      </c>
      <c r="H238" s="238">
        <v>1</v>
      </c>
      <c r="I238" s="239"/>
      <c r="J238" s="240">
        <f>ROUND(I238*H238,2)</f>
        <v>0</v>
      </c>
      <c r="K238" s="241"/>
      <c r="L238" s="46"/>
      <c r="M238" s="242" t="s">
        <v>1</v>
      </c>
      <c r="N238" s="243" t="s">
        <v>50</v>
      </c>
      <c r="O238" s="93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6" t="s">
        <v>874</v>
      </c>
      <c r="AT238" s="246" t="s">
        <v>246</v>
      </c>
      <c r="AU238" s="246" t="s">
        <v>95</v>
      </c>
      <c r="AY238" s="18" t="s">
        <v>244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8" t="s">
        <v>92</v>
      </c>
      <c r="BK238" s="247">
        <f>ROUND(I238*H238,2)</f>
        <v>0</v>
      </c>
      <c r="BL238" s="18" t="s">
        <v>874</v>
      </c>
      <c r="BM238" s="246" t="s">
        <v>1502</v>
      </c>
    </row>
    <row r="239" spans="1:63" s="12" customFormat="1" ht="22.8" customHeight="1">
      <c r="A239" s="12"/>
      <c r="B239" s="218"/>
      <c r="C239" s="219"/>
      <c r="D239" s="220" t="s">
        <v>84</v>
      </c>
      <c r="E239" s="232" t="s">
        <v>868</v>
      </c>
      <c r="F239" s="232" t="s">
        <v>869</v>
      </c>
      <c r="G239" s="219"/>
      <c r="H239" s="219"/>
      <c r="I239" s="222"/>
      <c r="J239" s="233">
        <f>BK239</f>
        <v>0</v>
      </c>
      <c r="K239" s="219"/>
      <c r="L239" s="224"/>
      <c r="M239" s="225"/>
      <c r="N239" s="226"/>
      <c r="O239" s="226"/>
      <c r="P239" s="227">
        <f>P240</f>
        <v>0</v>
      </c>
      <c r="Q239" s="226"/>
      <c r="R239" s="227">
        <f>R240</f>
        <v>0</v>
      </c>
      <c r="S239" s="226"/>
      <c r="T239" s="228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9" t="s">
        <v>278</v>
      </c>
      <c r="AT239" s="230" t="s">
        <v>84</v>
      </c>
      <c r="AU239" s="230" t="s">
        <v>92</v>
      </c>
      <c r="AY239" s="229" t="s">
        <v>244</v>
      </c>
      <c r="BK239" s="231">
        <f>BK240</f>
        <v>0</v>
      </c>
    </row>
    <row r="240" spans="1:65" s="2" customFormat="1" ht="16.5" customHeight="1">
      <c r="A240" s="40"/>
      <c r="B240" s="41"/>
      <c r="C240" s="234" t="s">
        <v>367</v>
      </c>
      <c r="D240" s="234" t="s">
        <v>246</v>
      </c>
      <c r="E240" s="235" t="s">
        <v>1455</v>
      </c>
      <c r="F240" s="236" t="s">
        <v>869</v>
      </c>
      <c r="G240" s="237" t="s">
        <v>1453</v>
      </c>
      <c r="H240" s="238">
        <v>1</v>
      </c>
      <c r="I240" s="239"/>
      <c r="J240" s="240">
        <f>ROUND(I240*H240,2)</f>
        <v>0</v>
      </c>
      <c r="K240" s="241"/>
      <c r="L240" s="46"/>
      <c r="M240" s="242" t="s">
        <v>1</v>
      </c>
      <c r="N240" s="243" t="s">
        <v>50</v>
      </c>
      <c r="O240" s="93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6" t="s">
        <v>874</v>
      </c>
      <c r="AT240" s="246" t="s">
        <v>246</v>
      </c>
      <c r="AU240" s="246" t="s">
        <v>95</v>
      </c>
      <c r="AY240" s="18" t="s">
        <v>244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8" t="s">
        <v>92</v>
      </c>
      <c r="BK240" s="247">
        <f>ROUND(I240*H240,2)</f>
        <v>0</v>
      </c>
      <c r="BL240" s="18" t="s">
        <v>874</v>
      </c>
      <c r="BM240" s="246" t="s">
        <v>1503</v>
      </c>
    </row>
    <row r="241" spans="1:63" s="12" customFormat="1" ht="22.8" customHeight="1">
      <c r="A241" s="12"/>
      <c r="B241" s="218"/>
      <c r="C241" s="219"/>
      <c r="D241" s="220" t="s">
        <v>84</v>
      </c>
      <c r="E241" s="232" t="s">
        <v>894</v>
      </c>
      <c r="F241" s="232" t="s">
        <v>895</v>
      </c>
      <c r="G241" s="219"/>
      <c r="H241" s="219"/>
      <c r="I241" s="222"/>
      <c r="J241" s="233">
        <f>BK241</f>
        <v>0</v>
      </c>
      <c r="K241" s="219"/>
      <c r="L241" s="224"/>
      <c r="M241" s="225"/>
      <c r="N241" s="226"/>
      <c r="O241" s="226"/>
      <c r="P241" s="227">
        <f>P242</f>
        <v>0</v>
      </c>
      <c r="Q241" s="226"/>
      <c r="R241" s="227">
        <f>R242</f>
        <v>0</v>
      </c>
      <c r="S241" s="226"/>
      <c r="T241" s="228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9" t="s">
        <v>278</v>
      </c>
      <c r="AT241" s="230" t="s">
        <v>84</v>
      </c>
      <c r="AU241" s="230" t="s">
        <v>92</v>
      </c>
      <c r="AY241" s="229" t="s">
        <v>244</v>
      </c>
      <c r="BK241" s="231">
        <f>BK242</f>
        <v>0</v>
      </c>
    </row>
    <row r="242" spans="1:65" s="2" customFormat="1" ht="16.5" customHeight="1">
      <c r="A242" s="40"/>
      <c r="B242" s="41"/>
      <c r="C242" s="234" t="s">
        <v>7</v>
      </c>
      <c r="D242" s="234" t="s">
        <v>246</v>
      </c>
      <c r="E242" s="235" t="s">
        <v>1457</v>
      </c>
      <c r="F242" s="236" t="s">
        <v>1458</v>
      </c>
      <c r="G242" s="237" t="s">
        <v>1453</v>
      </c>
      <c r="H242" s="238">
        <v>1</v>
      </c>
      <c r="I242" s="239"/>
      <c r="J242" s="240">
        <f>ROUND(I242*H242,2)</f>
        <v>0</v>
      </c>
      <c r="K242" s="241"/>
      <c r="L242" s="46"/>
      <c r="M242" s="303" t="s">
        <v>1</v>
      </c>
      <c r="N242" s="304" t="s">
        <v>50</v>
      </c>
      <c r="O242" s="305"/>
      <c r="P242" s="306">
        <f>O242*H242</f>
        <v>0</v>
      </c>
      <c r="Q242" s="306">
        <v>0</v>
      </c>
      <c r="R242" s="306">
        <f>Q242*H242</f>
        <v>0</v>
      </c>
      <c r="S242" s="306">
        <v>0</v>
      </c>
      <c r="T242" s="30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6" t="s">
        <v>874</v>
      </c>
      <c r="AT242" s="246" t="s">
        <v>246</v>
      </c>
      <c r="AU242" s="246" t="s">
        <v>95</v>
      </c>
      <c r="AY242" s="18" t="s">
        <v>244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8" t="s">
        <v>92</v>
      </c>
      <c r="BK242" s="247">
        <f>ROUND(I242*H242,2)</f>
        <v>0</v>
      </c>
      <c r="BL242" s="18" t="s">
        <v>874</v>
      </c>
      <c r="BM242" s="246" t="s">
        <v>1504</v>
      </c>
    </row>
    <row r="243" spans="1:31" s="2" customFormat="1" ht="6.95" customHeight="1">
      <c r="A243" s="40"/>
      <c r="B243" s="68"/>
      <c r="C243" s="69"/>
      <c r="D243" s="69"/>
      <c r="E243" s="69"/>
      <c r="F243" s="69"/>
      <c r="G243" s="69"/>
      <c r="H243" s="69"/>
      <c r="I243" s="69"/>
      <c r="J243" s="69"/>
      <c r="K243" s="69"/>
      <c r="L243" s="46"/>
      <c r="M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</row>
  </sheetData>
  <sheetProtection password="CC35" sheet="1" objects="1" scenarios="1" formatColumns="0" formatRows="0" autoFilter="0"/>
  <autoFilter ref="C130:K2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</row>
    <row r="4" spans="2:4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4" t="s">
        <v>16</v>
      </c>
      <c r="L6" s="21"/>
    </row>
    <row r="7" spans="2:12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</row>
    <row r="8" spans="2:12" s="1" customFormat="1" ht="12" customHeight="1">
      <c r="B8" s="21"/>
      <c r="D8" s="154" t="s">
        <v>141</v>
      </c>
      <c r="L8" s="21"/>
    </row>
    <row r="9" spans="1:31" s="2" customFormat="1" ht="16.5" customHeight="1">
      <c r="A9" s="40"/>
      <c r="B9" s="46"/>
      <c r="C9" s="40"/>
      <c r="D9" s="40"/>
      <c r="E9" s="155" t="s">
        <v>1363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4" t="s">
        <v>908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30" customHeight="1">
      <c r="A11" s="40"/>
      <c r="B11" s="46"/>
      <c r="C11" s="40"/>
      <c r="D11" s="40"/>
      <c r="E11" s="156" t="s">
        <v>1505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4" t="s">
        <v>18</v>
      </c>
      <c r="E13" s="40"/>
      <c r="F13" s="143" t="s">
        <v>19</v>
      </c>
      <c r="G13" s="40"/>
      <c r="H13" s="40"/>
      <c r="I13" s="154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4" t="s">
        <v>22</v>
      </c>
      <c r="E14" s="40"/>
      <c r="F14" s="143" t="s">
        <v>23</v>
      </c>
      <c r="G14" s="40"/>
      <c r="H14" s="40"/>
      <c r="I14" s="154" t="s">
        <v>24</v>
      </c>
      <c r="J14" s="157" t="str">
        <f>'Rekapitulace stavby'!AN8</f>
        <v>27. 11. 2023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4" t="s">
        <v>30</v>
      </c>
      <c r="E16" s="40"/>
      <c r="F16" s="40"/>
      <c r="G16" s="40"/>
      <c r="H16" s="40"/>
      <c r="I16" s="154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4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4" t="s">
        <v>36</v>
      </c>
      <c r="E19" s="40"/>
      <c r="F19" s="40"/>
      <c r="G19" s="40"/>
      <c r="H19" s="40"/>
      <c r="I19" s="154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4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4" t="s">
        <v>38</v>
      </c>
      <c r="E22" s="40"/>
      <c r="F22" s="40"/>
      <c r="G22" s="40"/>
      <c r="H22" s="40"/>
      <c r="I22" s="154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4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4" t="s">
        <v>43</v>
      </c>
      <c r="E25" s="40"/>
      <c r="F25" s="40"/>
      <c r="G25" s="40"/>
      <c r="H25" s="40"/>
      <c r="I25" s="154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4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4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0"/>
      <c r="J29" s="160"/>
      <c r="K29" s="160"/>
      <c r="L29" s="163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5"/>
      <c r="E31" s="165"/>
      <c r="F31" s="165"/>
      <c r="G31" s="165"/>
      <c r="H31" s="165"/>
      <c r="I31" s="165"/>
      <c r="J31" s="165"/>
      <c r="K31" s="16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6" t="s">
        <v>45</v>
      </c>
      <c r="E32" s="40"/>
      <c r="F32" s="40"/>
      <c r="G32" s="40"/>
      <c r="H32" s="40"/>
      <c r="I32" s="40"/>
      <c r="J32" s="167">
        <f>ROUND(J125,2)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8" t="s">
        <v>47</v>
      </c>
      <c r="G34" s="40"/>
      <c r="H34" s="40"/>
      <c r="I34" s="168" t="s">
        <v>46</v>
      </c>
      <c r="J34" s="168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9" t="s">
        <v>49</v>
      </c>
      <c r="E35" s="154" t="s">
        <v>50</v>
      </c>
      <c r="F35" s="170">
        <f>ROUND((SUM(BE125:BE147)),2)</f>
        <v>0</v>
      </c>
      <c r="G35" s="40"/>
      <c r="H35" s="40"/>
      <c r="I35" s="171">
        <v>0.21</v>
      </c>
      <c r="J35" s="170">
        <f>ROUND(((SUM(BE125:BE147))*I35),2)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4" t="s">
        <v>51</v>
      </c>
      <c r="F36" s="170">
        <f>ROUND((SUM(BF125:BF147)),2)</f>
        <v>0</v>
      </c>
      <c r="G36" s="40"/>
      <c r="H36" s="40"/>
      <c r="I36" s="171">
        <v>0.15</v>
      </c>
      <c r="J36" s="170">
        <f>ROUND(((SUM(BF125:BF147))*I36),2)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4" t="s">
        <v>52</v>
      </c>
      <c r="F37" s="170">
        <f>ROUND((SUM(BG125:BG147)),2)</f>
        <v>0</v>
      </c>
      <c r="G37" s="40"/>
      <c r="H37" s="40"/>
      <c r="I37" s="171">
        <v>0.21</v>
      </c>
      <c r="J37" s="17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4" t="s">
        <v>53</v>
      </c>
      <c r="F38" s="170">
        <f>ROUND((SUM(BH125:BH147)),2)</f>
        <v>0</v>
      </c>
      <c r="G38" s="40"/>
      <c r="H38" s="40"/>
      <c r="I38" s="171">
        <v>0.15</v>
      </c>
      <c r="J38" s="17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54</v>
      </c>
      <c r="F39" s="170">
        <f>ROUND((SUM(BI125:BI147)),2)</f>
        <v>0</v>
      </c>
      <c r="G39" s="40"/>
      <c r="H39" s="40"/>
      <c r="I39" s="171">
        <v>0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2"/>
      <c r="D41" s="173" t="s">
        <v>55</v>
      </c>
      <c r="E41" s="174"/>
      <c r="F41" s="174"/>
      <c r="G41" s="175" t="s">
        <v>56</v>
      </c>
      <c r="H41" s="176" t="s">
        <v>57</v>
      </c>
      <c r="I41" s="174"/>
      <c r="J41" s="177">
        <f>SUM(J32:J39)</f>
        <v>0</v>
      </c>
      <c r="K41" s="178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90" t="s">
        <v>1363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908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30" customHeight="1">
      <c r="A89" s="40"/>
      <c r="B89" s="41"/>
      <c r="C89" s="42"/>
      <c r="D89" s="42"/>
      <c r="E89" s="78" t="str">
        <f>E11</f>
        <v>2340-3-2 - IO 02.1 - Bezvýkopová sanace stok ul. V Koreji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Benátky nad Jizerou</v>
      </c>
      <c r="G91" s="42"/>
      <c r="H91" s="42"/>
      <c r="I91" s="33" t="s">
        <v>24</v>
      </c>
      <c r="J91" s="81" t="str">
        <f>IF(J14="","",J14)</f>
        <v>27. 11. 2023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1" t="s">
        <v>212</v>
      </c>
      <c r="D96" s="192"/>
      <c r="E96" s="192"/>
      <c r="F96" s="192"/>
      <c r="G96" s="192"/>
      <c r="H96" s="192"/>
      <c r="I96" s="192"/>
      <c r="J96" s="193" t="s">
        <v>213</v>
      </c>
      <c r="K96" s="19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4" t="s">
        <v>214</v>
      </c>
      <c r="D98" s="42"/>
      <c r="E98" s="42"/>
      <c r="F98" s="42"/>
      <c r="G98" s="42"/>
      <c r="H98" s="42"/>
      <c r="I98" s="42"/>
      <c r="J98" s="112">
        <f>J125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5"/>
      <c r="C99" s="196"/>
      <c r="D99" s="197" t="s">
        <v>1506</v>
      </c>
      <c r="E99" s="198"/>
      <c r="F99" s="198"/>
      <c r="G99" s="198"/>
      <c r="H99" s="198"/>
      <c r="I99" s="198"/>
      <c r="J99" s="199">
        <f>J126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5"/>
      <c r="C100" s="196"/>
      <c r="D100" s="197" t="s">
        <v>216</v>
      </c>
      <c r="E100" s="198"/>
      <c r="F100" s="198"/>
      <c r="G100" s="198"/>
      <c r="H100" s="198"/>
      <c r="I100" s="198"/>
      <c r="J100" s="199">
        <f>J141</f>
        <v>0</v>
      </c>
      <c r="K100" s="196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1"/>
      <c r="C101" s="135"/>
      <c r="D101" s="202" t="s">
        <v>1507</v>
      </c>
      <c r="E101" s="203"/>
      <c r="F101" s="203"/>
      <c r="G101" s="203"/>
      <c r="H101" s="203"/>
      <c r="I101" s="203"/>
      <c r="J101" s="204">
        <f>J142</f>
        <v>0</v>
      </c>
      <c r="K101" s="135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5"/>
      <c r="C102" s="196"/>
      <c r="D102" s="197" t="s">
        <v>225</v>
      </c>
      <c r="E102" s="198"/>
      <c r="F102" s="198"/>
      <c r="G102" s="198"/>
      <c r="H102" s="198"/>
      <c r="I102" s="198"/>
      <c r="J102" s="199">
        <f>J145</f>
        <v>0</v>
      </c>
      <c r="K102" s="196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1"/>
      <c r="C103" s="135"/>
      <c r="D103" s="202" t="s">
        <v>228</v>
      </c>
      <c r="E103" s="203"/>
      <c r="F103" s="203"/>
      <c r="G103" s="203"/>
      <c r="H103" s="203"/>
      <c r="I103" s="203"/>
      <c r="J103" s="204">
        <f>J146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4" t="s">
        <v>229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6.25" customHeight="1">
      <c r="A113" s="40"/>
      <c r="B113" s="41"/>
      <c r="C113" s="42"/>
      <c r="D113" s="42"/>
      <c r="E113" s="190" t="str">
        <f>E7</f>
        <v>Benátky nad Jizerou Komenského, V Koreji, obnova vodovodu a kanalizace</v>
      </c>
      <c r="F113" s="33"/>
      <c r="G113" s="33"/>
      <c r="H113" s="33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2:12" s="1" customFormat="1" ht="12" customHeight="1">
      <c r="B114" s="22"/>
      <c r="C114" s="33" t="s">
        <v>141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40"/>
      <c r="B115" s="41"/>
      <c r="C115" s="42"/>
      <c r="D115" s="42"/>
      <c r="E115" s="190" t="s">
        <v>1363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908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30" customHeight="1">
      <c r="A117" s="40"/>
      <c r="B117" s="41"/>
      <c r="C117" s="42"/>
      <c r="D117" s="42"/>
      <c r="E117" s="78" t="str">
        <f>E11</f>
        <v>2340-3-2 - IO 02.1 - Bezvýkopová sanace stok ul. V Koreji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22</v>
      </c>
      <c r="D119" s="42"/>
      <c r="E119" s="42"/>
      <c r="F119" s="28" t="str">
        <f>F14</f>
        <v>Benátky nad Jizerou</v>
      </c>
      <c r="G119" s="42"/>
      <c r="H119" s="42"/>
      <c r="I119" s="33" t="s">
        <v>24</v>
      </c>
      <c r="J119" s="81" t="str">
        <f>IF(J14="","",J14)</f>
        <v>27. 11. 2023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3" t="s">
        <v>30</v>
      </c>
      <c r="D121" s="42"/>
      <c r="E121" s="42"/>
      <c r="F121" s="28" t="str">
        <f>E17</f>
        <v>Vodovody a kanalizace Mladá Boleslav, a.s.</v>
      </c>
      <c r="G121" s="42"/>
      <c r="H121" s="42"/>
      <c r="I121" s="33" t="s">
        <v>38</v>
      </c>
      <c r="J121" s="38" t="str">
        <f>E23</f>
        <v>Ing. Petr Čepický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3" t="s">
        <v>36</v>
      </c>
      <c r="D122" s="42"/>
      <c r="E122" s="42"/>
      <c r="F122" s="28" t="str">
        <f>IF(E20="","",E20)</f>
        <v>Vyplň údaj</v>
      </c>
      <c r="G122" s="42"/>
      <c r="H122" s="42"/>
      <c r="I122" s="33" t="s">
        <v>43</v>
      </c>
      <c r="J122" s="38" t="str">
        <f>E26</f>
        <v>Ing. Petr Čepický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206"/>
      <c r="B124" s="207"/>
      <c r="C124" s="208" t="s">
        <v>230</v>
      </c>
      <c r="D124" s="209" t="s">
        <v>70</v>
      </c>
      <c r="E124" s="209" t="s">
        <v>66</v>
      </c>
      <c r="F124" s="209" t="s">
        <v>67</v>
      </c>
      <c r="G124" s="209" t="s">
        <v>231</v>
      </c>
      <c r="H124" s="209" t="s">
        <v>232</v>
      </c>
      <c r="I124" s="209" t="s">
        <v>233</v>
      </c>
      <c r="J124" s="210" t="s">
        <v>213</v>
      </c>
      <c r="K124" s="211" t="s">
        <v>234</v>
      </c>
      <c r="L124" s="212"/>
      <c r="M124" s="102" t="s">
        <v>1</v>
      </c>
      <c r="N124" s="103" t="s">
        <v>49</v>
      </c>
      <c r="O124" s="103" t="s">
        <v>235</v>
      </c>
      <c r="P124" s="103" t="s">
        <v>236</v>
      </c>
      <c r="Q124" s="103" t="s">
        <v>237</v>
      </c>
      <c r="R124" s="103" t="s">
        <v>238</v>
      </c>
      <c r="S124" s="103" t="s">
        <v>239</v>
      </c>
      <c r="T124" s="104" t="s">
        <v>240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pans="1:63" s="2" customFormat="1" ht="22.8" customHeight="1">
      <c r="A125" s="40"/>
      <c r="B125" s="41"/>
      <c r="C125" s="109" t="s">
        <v>241</v>
      </c>
      <c r="D125" s="42"/>
      <c r="E125" s="42"/>
      <c r="F125" s="42"/>
      <c r="G125" s="42"/>
      <c r="H125" s="42"/>
      <c r="I125" s="42"/>
      <c r="J125" s="213">
        <f>BK125</f>
        <v>0</v>
      </c>
      <c r="K125" s="42"/>
      <c r="L125" s="46"/>
      <c r="M125" s="105"/>
      <c r="N125" s="214"/>
      <c r="O125" s="106"/>
      <c r="P125" s="215">
        <f>P126+P141+P145</f>
        <v>0</v>
      </c>
      <c r="Q125" s="106"/>
      <c r="R125" s="215">
        <f>R126+R141+R145</f>
        <v>0</v>
      </c>
      <c r="S125" s="106"/>
      <c r="T125" s="216">
        <f>T126+T141+T145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84</v>
      </c>
      <c r="AU125" s="18" t="s">
        <v>215</v>
      </c>
      <c r="BK125" s="217">
        <f>BK126+BK141+BK145</f>
        <v>0</v>
      </c>
    </row>
    <row r="126" spans="1:63" s="12" customFormat="1" ht="25.9" customHeight="1">
      <c r="A126" s="12"/>
      <c r="B126" s="218"/>
      <c r="C126" s="219"/>
      <c r="D126" s="220" t="s">
        <v>84</v>
      </c>
      <c r="E126" s="221" t="s">
        <v>1508</v>
      </c>
      <c r="F126" s="221" t="s">
        <v>1509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SUM(P127:P140)</f>
        <v>0</v>
      </c>
      <c r="Q126" s="226"/>
      <c r="R126" s="227">
        <f>SUM(R127:R140)</f>
        <v>0</v>
      </c>
      <c r="S126" s="226"/>
      <c r="T126" s="228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92</v>
      </c>
      <c r="AT126" s="230" t="s">
        <v>84</v>
      </c>
      <c r="AU126" s="230" t="s">
        <v>85</v>
      </c>
      <c r="AY126" s="229" t="s">
        <v>244</v>
      </c>
      <c r="BK126" s="231">
        <f>SUM(BK127:BK140)</f>
        <v>0</v>
      </c>
    </row>
    <row r="127" spans="1:65" s="2" customFormat="1" ht="33" customHeight="1">
      <c r="A127" s="40"/>
      <c r="B127" s="41"/>
      <c r="C127" s="234" t="s">
        <v>92</v>
      </c>
      <c r="D127" s="234" t="s">
        <v>246</v>
      </c>
      <c r="E127" s="235" t="s">
        <v>1510</v>
      </c>
      <c r="F127" s="236" t="s">
        <v>1511</v>
      </c>
      <c r="G127" s="237" t="s">
        <v>467</v>
      </c>
      <c r="H127" s="238">
        <v>0</v>
      </c>
      <c r="I127" s="239"/>
      <c r="J127" s="240">
        <f>ROUND(I127*H127,2)</f>
        <v>0</v>
      </c>
      <c r="K127" s="241"/>
      <c r="L127" s="46"/>
      <c r="M127" s="242" t="s">
        <v>1</v>
      </c>
      <c r="N127" s="243" t="s">
        <v>50</v>
      </c>
      <c r="O127" s="93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6" t="s">
        <v>161</v>
      </c>
      <c r="AT127" s="246" t="s">
        <v>246</v>
      </c>
      <c r="AU127" s="246" t="s">
        <v>92</v>
      </c>
      <c r="AY127" s="18" t="s">
        <v>244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8" t="s">
        <v>92</v>
      </c>
      <c r="BK127" s="247">
        <f>ROUND(I127*H127,2)</f>
        <v>0</v>
      </c>
      <c r="BL127" s="18" t="s">
        <v>161</v>
      </c>
      <c r="BM127" s="246" t="s">
        <v>1512</v>
      </c>
    </row>
    <row r="128" spans="1:65" s="2" customFormat="1" ht="24.15" customHeight="1">
      <c r="A128" s="40"/>
      <c r="B128" s="41"/>
      <c r="C128" s="234" t="s">
        <v>95</v>
      </c>
      <c r="D128" s="234" t="s">
        <v>246</v>
      </c>
      <c r="E128" s="235" t="s">
        <v>1513</v>
      </c>
      <c r="F128" s="236" t="s">
        <v>1514</v>
      </c>
      <c r="G128" s="237" t="s">
        <v>467</v>
      </c>
      <c r="H128" s="238">
        <v>0</v>
      </c>
      <c r="I128" s="239"/>
      <c r="J128" s="240">
        <f>ROUND(I128*H128,2)</f>
        <v>0</v>
      </c>
      <c r="K128" s="241"/>
      <c r="L128" s="46"/>
      <c r="M128" s="242" t="s">
        <v>1</v>
      </c>
      <c r="N128" s="243" t="s">
        <v>50</v>
      </c>
      <c r="O128" s="93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6" t="s">
        <v>161</v>
      </c>
      <c r="AT128" s="246" t="s">
        <v>246</v>
      </c>
      <c r="AU128" s="246" t="s">
        <v>92</v>
      </c>
      <c r="AY128" s="18" t="s">
        <v>244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8" t="s">
        <v>92</v>
      </c>
      <c r="BK128" s="247">
        <f>ROUND(I128*H128,2)</f>
        <v>0</v>
      </c>
      <c r="BL128" s="18" t="s">
        <v>161</v>
      </c>
      <c r="BM128" s="246" t="s">
        <v>1515</v>
      </c>
    </row>
    <row r="129" spans="1:65" s="2" customFormat="1" ht="33" customHeight="1">
      <c r="A129" s="40"/>
      <c r="B129" s="41"/>
      <c r="C129" s="234" t="s">
        <v>118</v>
      </c>
      <c r="D129" s="234" t="s">
        <v>246</v>
      </c>
      <c r="E129" s="235" t="s">
        <v>1516</v>
      </c>
      <c r="F129" s="236" t="s">
        <v>1517</v>
      </c>
      <c r="G129" s="237" t="s">
        <v>467</v>
      </c>
      <c r="H129" s="238">
        <v>4</v>
      </c>
      <c r="I129" s="239"/>
      <c r="J129" s="240">
        <f>ROUND(I129*H129,2)</f>
        <v>0</v>
      </c>
      <c r="K129" s="241"/>
      <c r="L129" s="46"/>
      <c r="M129" s="242" t="s">
        <v>1</v>
      </c>
      <c r="N129" s="243" t="s">
        <v>50</v>
      </c>
      <c r="O129" s="93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6" t="s">
        <v>161</v>
      </c>
      <c r="AT129" s="246" t="s">
        <v>246</v>
      </c>
      <c r="AU129" s="246" t="s">
        <v>92</v>
      </c>
      <c r="AY129" s="18" t="s">
        <v>244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8" t="s">
        <v>92</v>
      </c>
      <c r="BK129" s="247">
        <f>ROUND(I129*H129,2)</f>
        <v>0</v>
      </c>
      <c r="BL129" s="18" t="s">
        <v>161</v>
      </c>
      <c r="BM129" s="246" t="s">
        <v>1518</v>
      </c>
    </row>
    <row r="130" spans="1:65" s="2" customFormat="1" ht="24.15" customHeight="1">
      <c r="A130" s="40"/>
      <c r="B130" s="41"/>
      <c r="C130" s="234" t="s">
        <v>161</v>
      </c>
      <c r="D130" s="234" t="s">
        <v>246</v>
      </c>
      <c r="E130" s="235" t="s">
        <v>1519</v>
      </c>
      <c r="F130" s="236" t="s">
        <v>1520</v>
      </c>
      <c r="G130" s="237" t="s">
        <v>467</v>
      </c>
      <c r="H130" s="238">
        <v>5</v>
      </c>
      <c r="I130" s="239"/>
      <c r="J130" s="240">
        <f>ROUND(I130*H130,2)</f>
        <v>0</v>
      </c>
      <c r="K130" s="241"/>
      <c r="L130" s="46"/>
      <c r="M130" s="242" t="s">
        <v>1</v>
      </c>
      <c r="N130" s="243" t="s">
        <v>50</v>
      </c>
      <c r="O130" s="93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6" t="s">
        <v>161</v>
      </c>
      <c r="AT130" s="246" t="s">
        <v>246</v>
      </c>
      <c r="AU130" s="246" t="s">
        <v>92</v>
      </c>
      <c r="AY130" s="18" t="s">
        <v>244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8" t="s">
        <v>92</v>
      </c>
      <c r="BK130" s="247">
        <f>ROUND(I130*H130,2)</f>
        <v>0</v>
      </c>
      <c r="BL130" s="18" t="s">
        <v>161</v>
      </c>
      <c r="BM130" s="246" t="s">
        <v>1521</v>
      </c>
    </row>
    <row r="131" spans="1:65" s="2" customFormat="1" ht="24.15" customHeight="1">
      <c r="A131" s="40"/>
      <c r="B131" s="41"/>
      <c r="C131" s="234" t="s">
        <v>278</v>
      </c>
      <c r="D131" s="234" t="s">
        <v>246</v>
      </c>
      <c r="E131" s="235" t="s">
        <v>1522</v>
      </c>
      <c r="F131" s="236" t="s">
        <v>1523</v>
      </c>
      <c r="G131" s="237" t="s">
        <v>467</v>
      </c>
      <c r="H131" s="238">
        <v>13</v>
      </c>
      <c r="I131" s="239"/>
      <c r="J131" s="240">
        <f>ROUND(I131*H131,2)</f>
        <v>0</v>
      </c>
      <c r="K131" s="241"/>
      <c r="L131" s="46"/>
      <c r="M131" s="242" t="s">
        <v>1</v>
      </c>
      <c r="N131" s="243" t="s">
        <v>50</v>
      </c>
      <c r="O131" s="93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6" t="s">
        <v>161</v>
      </c>
      <c r="AT131" s="246" t="s">
        <v>246</v>
      </c>
      <c r="AU131" s="246" t="s">
        <v>92</v>
      </c>
      <c r="AY131" s="18" t="s">
        <v>244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8" t="s">
        <v>92</v>
      </c>
      <c r="BK131" s="247">
        <f>ROUND(I131*H131,2)</f>
        <v>0</v>
      </c>
      <c r="BL131" s="18" t="s">
        <v>161</v>
      </c>
      <c r="BM131" s="246" t="s">
        <v>1524</v>
      </c>
    </row>
    <row r="132" spans="1:65" s="2" customFormat="1" ht="24.15" customHeight="1">
      <c r="A132" s="40"/>
      <c r="B132" s="41"/>
      <c r="C132" s="234" t="s">
        <v>284</v>
      </c>
      <c r="D132" s="234" t="s">
        <v>246</v>
      </c>
      <c r="E132" s="235" t="s">
        <v>1525</v>
      </c>
      <c r="F132" s="236" t="s">
        <v>1526</v>
      </c>
      <c r="G132" s="237" t="s">
        <v>249</v>
      </c>
      <c r="H132" s="238">
        <v>0</v>
      </c>
      <c r="I132" s="239"/>
      <c r="J132" s="240">
        <f>ROUND(I132*H132,2)</f>
        <v>0</v>
      </c>
      <c r="K132" s="241"/>
      <c r="L132" s="46"/>
      <c r="M132" s="242" t="s">
        <v>1</v>
      </c>
      <c r="N132" s="243" t="s">
        <v>50</v>
      </c>
      <c r="O132" s="93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6" t="s">
        <v>161</v>
      </c>
      <c r="AT132" s="246" t="s">
        <v>246</v>
      </c>
      <c r="AU132" s="246" t="s">
        <v>92</v>
      </c>
      <c r="AY132" s="18" t="s">
        <v>244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8" t="s">
        <v>92</v>
      </c>
      <c r="BK132" s="247">
        <f>ROUND(I132*H132,2)</f>
        <v>0</v>
      </c>
      <c r="BL132" s="18" t="s">
        <v>161</v>
      </c>
      <c r="BM132" s="246" t="s">
        <v>1527</v>
      </c>
    </row>
    <row r="133" spans="1:65" s="2" customFormat="1" ht="24.15" customHeight="1">
      <c r="A133" s="40"/>
      <c r="B133" s="41"/>
      <c r="C133" s="234" t="s">
        <v>290</v>
      </c>
      <c r="D133" s="234" t="s">
        <v>246</v>
      </c>
      <c r="E133" s="235" t="s">
        <v>1528</v>
      </c>
      <c r="F133" s="236" t="s">
        <v>1529</v>
      </c>
      <c r="G133" s="237" t="s">
        <v>275</v>
      </c>
      <c r="H133" s="238">
        <v>3</v>
      </c>
      <c r="I133" s="239"/>
      <c r="J133" s="240">
        <f>ROUND(I133*H133,2)</f>
        <v>0</v>
      </c>
      <c r="K133" s="241"/>
      <c r="L133" s="46"/>
      <c r="M133" s="242" t="s">
        <v>1</v>
      </c>
      <c r="N133" s="243" t="s">
        <v>50</v>
      </c>
      <c r="O133" s="93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6" t="s">
        <v>161</v>
      </c>
      <c r="AT133" s="246" t="s">
        <v>246</v>
      </c>
      <c r="AU133" s="246" t="s">
        <v>92</v>
      </c>
      <c r="AY133" s="18" t="s">
        <v>244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8" t="s">
        <v>92</v>
      </c>
      <c r="BK133" s="247">
        <f>ROUND(I133*H133,2)</f>
        <v>0</v>
      </c>
      <c r="BL133" s="18" t="s">
        <v>161</v>
      </c>
      <c r="BM133" s="246" t="s">
        <v>1530</v>
      </c>
    </row>
    <row r="134" spans="1:65" s="2" customFormat="1" ht="24.15" customHeight="1">
      <c r="A134" s="40"/>
      <c r="B134" s="41"/>
      <c r="C134" s="234" t="s">
        <v>295</v>
      </c>
      <c r="D134" s="234" t="s">
        <v>246</v>
      </c>
      <c r="E134" s="235" t="s">
        <v>1531</v>
      </c>
      <c r="F134" s="236" t="s">
        <v>1532</v>
      </c>
      <c r="G134" s="237" t="s">
        <v>275</v>
      </c>
      <c r="H134" s="238">
        <v>4</v>
      </c>
      <c r="I134" s="239"/>
      <c r="J134" s="240">
        <f>ROUND(I134*H134,2)</f>
        <v>0</v>
      </c>
      <c r="K134" s="241"/>
      <c r="L134" s="46"/>
      <c r="M134" s="242" t="s">
        <v>1</v>
      </c>
      <c r="N134" s="243" t="s">
        <v>50</v>
      </c>
      <c r="O134" s="93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6" t="s">
        <v>161</v>
      </c>
      <c r="AT134" s="246" t="s">
        <v>246</v>
      </c>
      <c r="AU134" s="246" t="s">
        <v>92</v>
      </c>
      <c r="AY134" s="18" t="s">
        <v>244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8" t="s">
        <v>92</v>
      </c>
      <c r="BK134" s="247">
        <f>ROUND(I134*H134,2)</f>
        <v>0</v>
      </c>
      <c r="BL134" s="18" t="s">
        <v>161</v>
      </c>
      <c r="BM134" s="246" t="s">
        <v>1533</v>
      </c>
    </row>
    <row r="135" spans="1:65" s="2" customFormat="1" ht="24.15" customHeight="1">
      <c r="A135" s="40"/>
      <c r="B135" s="41"/>
      <c r="C135" s="234" t="s">
        <v>300</v>
      </c>
      <c r="D135" s="234" t="s">
        <v>246</v>
      </c>
      <c r="E135" s="235" t="s">
        <v>1534</v>
      </c>
      <c r="F135" s="236" t="s">
        <v>1535</v>
      </c>
      <c r="G135" s="237" t="s">
        <v>303</v>
      </c>
      <c r="H135" s="238">
        <v>0</v>
      </c>
      <c r="I135" s="239"/>
      <c r="J135" s="240">
        <f>ROUND(I135*H135,2)</f>
        <v>0</v>
      </c>
      <c r="K135" s="241"/>
      <c r="L135" s="46"/>
      <c r="M135" s="242" t="s">
        <v>1</v>
      </c>
      <c r="N135" s="243" t="s">
        <v>50</v>
      </c>
      <c r="O135" s="9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6" t="s">
        <v>161</v>
      </c>
      <c r="AT135" s="246" t="s">
        <v>246</v>
      </c>
      <c r="AU135" s="246" t="s">
        <v>92</v>
      </c>
      <c r="AY135" s="18" t="s">
        <v>244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8" t="s">
        <v>92</v>
      </c>
      <c r="BK135" s="247">
        <f>ROUND(I135*H135,2)</f>
        <v>0</v>
      </c>
      <c r="BL135" s="18" t="s">
        <v>161</v>
      </c>
      <c r="BM135" s="246" t="s">
        <v>1536</v>
      </c>
    </row>
    <row r="136" spans="1:65" s="2" customFormat="1" ht="24.15" customHeight="1">
      <c r="A136" s="40"/>
      <c r="B136" s="41"/>
      <c r="C136" s="234" t="s">
        <v>309</v>
      </c>
      <c r="D136" s="234" t="s">
        <v>246</v>
      </c>
      <c r="E136" s="235" t="s">
        <v>1537</v>
      </c>
      <c r="F136" s="236" t="s">
        <v>1538</v>
      </c>
      <c r="G136" s="237" t="s">
        <v>467</v>
      </c>
      <c r="H136" s="238">
        <v>0</v>
      </c>
      <c r="I136" s="239"/>
      <c r="J136" s="240">
        <f>ROUND(I136*H136,2)</f>
        <v>0</v>
      </c>
      <c r="K136" s="241"/>
      <c r="L136" s="46"/>
      <c r="M136" s="242" t="s">
        <v>1</v>
      </c>
      <c r="N136" s="243" t="s">
        <v>50</v>
      </c>
      <c r="O136" s="93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6" t="s">
        <v>161</v>
      </c>
      <c r="AT136" s="246" t="s">
        <v>246</v>
      </c>
      <c r="AU136" s="246" t="s">
        <v>92</v>
      </c>
      <c r="AY136" s="18" t="s">
        <v>244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8" t="s">
        <v>92</v>
      </c>
      <c r="BK136" s="247">
        <f>ROUND(I136*H136,2)</f>
        <v>0</v>
      </c>
      <c r="BL136" s="18" t="s">
        <v>161</v>
      </c>
      <c r="BM136" s="246" t="s">
        <v>1539</v>
      </c>
    </row>
    <row r="137" spans="1:65" s="2" customFormat="1" ht="24.15" customHeight="1">
      <c r="A137" s="40"/>
      <c r="B137" s="41"/>
      <c r="C137" s="234" t="s">
        <v>313</v>
      </c>
      <c r="D137" s="234" t="s">
        <v>246</v>
      </c>
      <c r="E137" s="235" t="s">
        <v>1540</v>
      </c>
      <c r="F137" s="236" t="s">
        <v>1541</v>
      </c>
      <c r="G137" s="237" t="s">
        <v>467</v>
      </c>
      <c r="H137" s="238">
        <v>0</v>
      </c>
      <c r="I137" s="239"/>
      <c r="J137" s="240">
        <f>ROUND(I137*H137,2)</f>
        <v>0</v>
      </c>
      <c r="K137" s="241"/>
      <c r="L137" s="46"/>
      <c r="M137" s="242" t="s">
        <v>1</v>
      </c>
      <c r="N137" s="243" t="s">
        <v>50</v>
      </c>
      <c r="O137" s="93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6" t="s">
        <v>161</v>
      </c>
      <c r="AT137" s="246" t="s">
        <v>246</v>
      </c>
      <c r="AU137" s="246" t="s">
        <v>92</v>
      </c>
      <c r="AY137" s="18" t="s">
        <v>244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8" t="s">
        <v>92</v>
      </c>
      <c r="BK137" s="247">
        <f>ROUND(I137*H137,2)</f>
        <v>0</v>
      </c>
      <c r="BL137" s="18" t="s">
        <v>161</v>
      </c>
      <c r="BM137" s="246" t="s">
        <v>1542</v>
      </c>
    </row>
    <row r="138" spans="1:65" s="2" customFormat="1" ht="24.15" customHeight="1">
      <c r="A138" s="40"/>
      <c r="B138" s="41"/>
      <c r="C138" s="234" t="s">
        <v>321</v>
      </c>
      <c r="D138" s="234" t="s">
        <v>246</v>
      </c>
      <c r="E138" s="235" t="s">
        <v>1543</v>
      </c>
      <c r="F138" s="236" t="s">
        <v>1544</v>
      </c>
      <c r="G138" s="237" t="s">
        <v>467</v>
      </c>
      <c r="H138" s="238">
        <v>2</v>
      </c>
      <c r="I138" s="239"/>
      <c r="J138" s="240">
        <f>ROUND(I138*H138,2)</f>
        <v>0</v>
      </c>
      <c r="K138" s="241"/>
      <c r="L138" s="46"/>
      <c r="M138" s="242" t="s">
        <v>1</v>
      </c>
      <c r="N138" s="243" t="s">
        <v>50</v>
      </c>
      <c r="O138" s="93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6" t="s">
        <v>161</v>
      </c>
      <c r="AT138" s="246" t="s">
        <v>246</v>
      </c>
      <c r="AU138" s="246" t="s">
        <v>92</v>
      </c>
      <c r="AY138" s="18" t="s">
        <v>244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8" t="s">
        <v>92</v>
      </c>
      <c r="BK138" s="247">
        <f>ROUND(I138*H138,2)</f>
        <v>0</v>
      </c>
      <c r="BL138" s="18" t="s">
        <v>161</v>
      </c>
      <c r="BM138" s="246" t="s">
        <v>1545</v>
      </c>
    </row>
    <row r="139" spans="1:65" s="2" customFormat="1" ht="24.15" customHeight="1">
      <c r="A139" s="40"/>
      <c r="B139" s="41"/>
      <c r="C139" s="234" t="s">
        <v>329</v>
      </c>
      <c r="D139" s="234" t="s">
        <v>246</v>
      </c>
      <c r="E139" s="235" t="s">
        <v>1546</v>
      </c>
      <c r="F139" s="236" t="s">
        <v>1547</v>
      </c>
      <c r="G139" s="237" t="s">
        <v>275</v>
      </c>
      <c r="H139" s="238">
        <v>0</v>
      </c>
      <c r="I139" s="239"/>
      <c r="J139" s="240">
        <f>ROUND(I139*H139,2)</f>
        <v>0</v>
      </c>
      <c r="K139" s="241"/>
      <c r="L139" s="46"/>
      <c r="M139" s="242" t="s">
        <v>1</v>
      </c>
      <c r="N139" s="243" t="s">
        <v>50</v>
      </c>
      <c r="O139" s="93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6" t="s">
        <v>161</v>
      </c>
      <c r="AT139" s="246" t="s">
        <v>246</v>
      </c>
      <c r="AU139" s="246" t="s">
        <v>92</v>
      </c>
      <c r="AY139" s="18" t="s">
        <v>244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8" t="s">
        <v>92</v>
      </c>
      <c r="BK139" s="247">
        <f>ROUND(I139*H139,2)</f>
        <v>0</v>
      </c>
      <c r="BL139" s="18" t="s">
        <v>161</v>
      </c>
      <c r="BM139" s="246" t="s">
        <v>1548</v>
      </c>
    </row>
    <row r="140" spans="1:65" s="2" customFormat="1" ht="24.15" customHeight="1">
      <c r="A140" s="40"/>
      <c r="B140" s="41"/>
      <c r="C140" s="234" t="s">
        <v>334</v>
      </c>
      <c r="D140" s="234" t="s">
        <v>246</v>
      </c>
      <c r="E140" s="235" t="s">
        <v>1549</v>
      </c>
      <c r="F140" s="236" t="s">
        <v>1550</v>
      </c>
      <c r="G140" s="237" t="s">
        <v>275</v>
      </c>
      <c r="H140" s="238">
        <v>0</v>
      </c>
      <c r="I140" s="239"/>
      <c r="J140" s="240">
        <f>ROUND(I140*H140,2)</f>
        <v>0</v>
      </c>
      <c r="K140" s="241"/>
      <c r="L140" s="46"/>
      <c r="M140" s="242" t="s">
        <v>1</v>
      </c>
      <c r="N140" s="243" t="s">
        <v>50</v>
      </c>
      <c r="O140" s="93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6" t="s">
        <v>161</v>
      </c>
      <c r="AT140" s="246" t="s">
        <v>246</v>
      </c>
      <c r="AU140" s="246" t="s">
        <v>92</v>
      </c>
      <c r="AY140" s="18" t="s">
        <v>244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8" t="s">
        <v>92</v>
      </c>
      <c r="BK140" s="247">
        <f>ROUND(I140*H140,2)</f>
        <v>0</v>
      </c>
      <c r="BL140" s="18" t="s">
        <v>161</v>
      </c>
      <c r="BM140" s="246" t="s">
        <v>1551</v>
      </c>
    </row>
    <row r="141" spans="1:63" s="12" customFormat="1" ht="25.9" customHeight="1">
      <c r="A141" s="12"/>
      <c r="B141" s="218"/>
      <c r="C141" s="219"/>
      <c r="D141" s="220" t="s">
        <v>84</v>
      </c>
      <c r="E141" s="221" t="s">
        <v>242</v>
      </c>
      <c r="F141" s="221" t="s">
        <v>243</v>
      </c>
      <c r="G141" s="219"/>
      <c r="H141" s="219"/>
      <c r="I141" s="222"/>
      <c r="J141" s="223">
        <f>BK141</f>
        <v>0</v>
      </c>
      <c r="K141" s="219"/>
      <c r="L141" s="224"/>
      <c r="M141" s="225"/>
      <c r="N141" s="226"/>
      <c r="O141" s="226"/>
      <c r="P141" s="227">
        <f>P142</f>
        <v>0</v>
      </c>
      <c r="Q141" s="226"/>
      <c r="R141" s="227">
        <f>R142</f>
        <v>0</v>
      </c>
      <c r="S141" s="226"/>
      <c r="T141" s="228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92</v>
      </c>
      <c r="AT141" s="230" t="s">
        <v>84</v>
      </c>
      <c r="AU141" s="230" t="s">
        <v>85</v>
      </c>
      <c r="AY141" s="229" t="s">
        <v>244</v>
      </c>
      <c r="BK141" s="231">
        <f>BK142</f>
        <v>0</v>
      </c>
    </row>
    <row r="142" spans="1:63" s="12" customFormat="1" ht="22.8" customHeight="1">
      <c r="A142" s="12"/>
      <c r="B142" s="218"/>
      <c r="C142" s="219"/>
      <c r="D142" s="220" t="s">
        <v>84</v>
      </c>
      <c r="E142" s="232" t="s">
        <v>118</v>
      </c>
      <c r="F142" s="232" t="s">
        <v>1552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SUM(P143:P144)</f>
        <v>0</v>
      </c>
      <c r="Q142" s="226"/>
      <c r="R142" s="227">
        <f>SUM(R143:R144)</f>
        <v>0</v>
      </c>
      <c r="S142" s="226"/>
      <c r="T142" s="228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92</v>
      </c>
      <c r="AT142" s="230" t="s">
        <v>84</v>
      </c>
      <c r="AU142" s="230" t="s">
        <v>92</v>
      </c>
      <c r="AY142" s="229" t="s">
        <v>244</v>
      </c>
      <c r="BK142" s="231">
        <f>SUM(BK143:BK144)</f>
        <v>0</v>
      </c>
    </row>
    <row r="143" spans="1:65" s="2" customFormat="1" ht="16.5" customHeight="1">
      <c r="A143" s="40"/>
      <c r="B143" s="41"/>
      <c r="C143" s="234" t="s">
        <v>8</v>
      </c>
      <c r="D143" s="234" t="s">
        <v>246</v>
      </c>
      <c r="E143" s="235" t="s">
        <v>1553</v>
      </c>
      <c r="F143" s="236" t="s">
        <v>1554</v>
      </c>
      <c r="G143" s="237" t="s">
        <v>467</v>
      </c>
      <c r="H143" s="238">
        <v>1</v>
      </c>
      <c r="I143" s="239"/>
      <c r="J143" s="240">
        <f>ROUND(I143*H143,2)</f>
        <v>0</v>
      </c>
      <c r="K143" s="241"/>
      <c r="L143" s="46"/>
      <c r="M143" s="242" t="s">
        <v>1</v>
      </c>
      <c r="N143" s="243" t="s">
        <v>50</v>
      </c>
      <c r="O143" s="9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6" t="s">
        <v>161</v>
      </c>
      <c r="AT143" s="246" t="s">
        <v>246</v>
      </c>
      <c r="AU143" s="246" t="s">
        <v>95</v>
      </c>
      <c r="AY143" s="18" t="s">
        <v>244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8" t="s">
        <v>92</v>
      </c>
      <c r="BK143" s="247">
        <f>ROUND(I143*H143,2)</f>
        <v>0</v>
      </c>
      <c r="BL143" s="18" t="s">
        <v>161</v>
      </c>
      <c r="BM143" s="246" t="s">
        <v>1555</v>
      </c>
    </row>
    <row r="144" spans="1:65" s="2" customFormat="1" ht="21.75" customHeight="1">
      <c r="A144" s="40"/>
      <c r="B144" s="41"/>
      <c r="C144" s="234" t="s">
        <v>159</v>
      </c>
      <c r="D144" s="234" t="s">
        <v>246</v>
      </c>
      <c r="E144" s="235" t="s">
        <v>1556</v>
      </c>
      <c r="F144" s="236" t="s">
        <v>1557</v>
      </c>
      <c r="G144" s="237" t="s">
        <v>467</v>
      </c>
      <c r="H144" s="238">
        <v>1</v>
      </c>
      <c r="I144" s="239"/>
      <c r="J144" s="240">
        <f>ROUND(I144*H144,2)</f>
        <v>0</v>
      </c>
      <c r="K144" s="241"/>
      <c r="L144" s="46"/>
      <c r="M144" s="242" t="s">
        <v>1</v>
      </c>
      <c r="N144" s="243" t="s">
        <v>50</v>
      </c>
      <c r="O144" s="93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6" t="s">
        <v>161</v>
      </c>
      <c r="AT144" s="246" t="s">
        <v>246</v>
      </c>
      <c r="AU144" s="246" t="s">
        <v>95</v>
      </c>
      <c r="AY144" s="18" t="s">
        <v>244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8" t="s">
        <v>92</v>
      </c>
      <c r="BK144" s="247">
        <f>ROUND(I144*H144,2)</f>
        <v>0</v>
      </c>
      <c r="BL144" s="18" t="s">
        <v>161</v>
      </c>
      <c r="BM144" s="246" t="s">
        <v>1558</v>
      </c>
    </row>
    <row r="145" spans="1:63" s="12" customFormat="1" ht="25.9" customHeight="1">
      <c r="A145" s="12"/>
      <c r="B145" s="218"/>
      <c r="C145" s="219"/>
      <c r="D145" s="220" t="s">
        <v>84</v>
      </c>
      <c r="E145" s="221" t="s">
        <v>866</v>
      </c>
      <c r="F145" s="221" t="s">
        <v>867</v>
      </c>
      <c r="G145" s="219"/>
      <c r="H145" s="219"/>
      <c r="I145" s="222"/>
      <c r="J145" s="223">
        <f>BK145</f>
        <v>0</v>
      </c>
      <c r="K145" s="219"/>
      <c r="L145" s="224"/>
      <c r="M145" s="225"/>
      <c r="N145" s="226"/>
      <c r="O145" s="226"/>
      <c r="P145" s="227">
        <f>P146</f>
        <v>0</v>
      </c>
      <c r="Q145" s="226"/>
      <c r="R145" s="227">
        <f>R146</f>
        <v>0</v>
      </c>
      <c r="S145" s="226"/>
      <c r="T145" s="22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278</v>
      </c>
      <c r="AT145" s="230" t="s">
        <v>84</v>
      </c>
      <c r="AU145" s="230" t="s">
        <v>85</v>
      </c>
      <c r="AY145" s="229" t="s">
        <v>244</v>
      </c>
      <c r="BK145" s="231">
        <f>BK146</f>
        <v>0</v>
      </c>
    </row>
    <row r="146" spans="1:63" s="12" customFormat="1" ht="22.8" customHeight="1">
      <c r="A146" s="12"/>
      <c r="B146" s="218"/>
      <c r="C146" s="219"/>
      <c r="D146" s="220" t="s">
        <v>84</v>
      </c>
      <c r="E146" s="232" t="s">
        <v>894</v>
      </c>
      <c r="F146" s="232" t="s">
        <v>895</v>
      </c>
      <c r="G146" s="219"/>
      <c r="H146" s="219"/>
      <c r="I146" s="222"/>
      <c r="J146" s="233">
        <f>BK146</f>
        <v>0</v>
      </c>
      <c r="K146" s="219"/>
      <c r="L146" s="224"/>
      <c r="M146" s="225"/>
      <c r="N146" s="226"/>
      <c r="O146" s="226"/>
      <c r="P146" s="227">
        <f>P147</f>
        <v>0</v>
      </c>
      <c r="Q146" s="226"/>
      <c r="R146" s="227">
        <f>R147</f>
        <v>0</v>
      </c>
      <c r="S146" s="226"/>
      <c r="T146" s="228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9" t="s">
        <v>278</v>
      </c>
      <c r="AT146" s="230" t="s">
        <v>84</v>
      </c>
      <c r="AU146" s="230" t="s">
        <v>92</v>
      </c>
      <c r="AY146" s="229" t="s">
        <v>244</v>
      </c>
      <c r="BK146" s="231">
        <f>BK147</f>
        <v>0</v>
      </c>
    </row>
    <row r="147" spans="1:65" s="2" customFormat="1" ht="16.5" customHeight="1">
      <c r="A147" s="40"/>
      <c r="B147" s="41"/>
      <c r="C147" s="234" t="s">
        <v>351</v>
      </c>
      <c r="D147" s="234" t="s">
        <v>246</v>
      </c>
      <c r="E147" s="235" t="s">
        <v>897</v>
      </c>
      <c r="F147" s="236" t="s">
        <v>1559</v>
      </c>
      <c r="G147" s="237" t="s">
        <v>467</v>
      </c>
      <c r="H147" s="238">
        <v>1</v>
      </c>
      <c r="I147" s="239"/>
      <c r="J147" s="240">
        <f>ROUND(I147*H147,2)</f>
        <v>0</v>
      </c>
      <c r="K147" s="241"/>
      <c r="L147" s="46"/>
      <c r="M147" s="303" t="s">
        <v>1</v>
      </c>
      <c r="N147" s="304" t="s">
        <v>50</v>
      </c>
      <c r="O147" s="305"/>
      <c r="P147" s="306">
        <f>O147*H147</f>
        <v>0</v>
      </c>
      <c r="Q147" s="306">
        <v>0</v>
      </c>
      <c r="R147" s="306">
        <f>Q147*H147</f>
        <v>0</v>
      </c>
      <c r="S147" s="306">
        <v>0</v>
      </c>
      <c r="T147" s="30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6" t="s">
        <v>874</v>
      </c>
      <c r="AT147" s="246" t="s">
        <v>246</v>
      </c>
      <c r="AU147" s="246" t="s">
        <v>95</v>
      </c>
      <c r="AY147" s="18" t="s">
        <v>244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8" t="s">
        <v>92</v>
      </c>
      <c r="BK147" s="247">
        <f>ROUND(I147*H147,2)</f>
        <v>0</v>
      </c>
      <c r="BL147" s="18" t="s">
        <v>874</v>
      </c>
      <c r="BM147" s="246" t="s">
        <v>1560</v>
      </c>
    </row>
    <row r="148" spans="1:31" s="2" customFormat="1" ht="6.95" customHeight="1">
      <c r="A148" s="40"/>
      <c r="B148" s="68"/>
      <c r="C148" s="69"/>
      <c r="D148" s="69"/>
      <c r="E148" s="69"/>
      <c r="F148" s="69"/>
      <c r="G148" s="69"/>
      <c r="H148" s="69"/>
      <c r="I148" s="69"/>
      <c r="J148" s="69"/>
      <c r="K148" s="69"/>
      <c r="L148" s="46"/>
      <c r="M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</sheetData>
  <sheetProtection password="CC35" sheet="1" objects="1" scenarios="1" formatColumns="0" formatRows="0" autoFilter="0"/>
  <autoFilter ref="C124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  <c r="AZ2" s="149" t="s">
        <v>1561</v>
      </c>
      <c r="BA2" s="149" t="s">
        <v>1</v>
      </c>
      <c r="BB2" s="149" t="s">
        <v>1</v>
      </c>
      <c r="BC2" s="149" t="s">
        <v>8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95</v>
      </c>
      <c r="AZ3" s="149" t="s">
        <v>1562</v>
      </c>
      <c r="BA3" s="149" t="s">
        <v>1</v>
      </c>
      <c r="BB3" s="149" t="s">
        <v>1</v>
      </c>
      <c r="BC3" s="149" t="s">
        <v>8</v>
      </c>
      <c r="BD3" s="149" t="s">
        <v>95</v>
      </c>
    </row>
    <row r="4" spans="2:56" s="1" customFormat="1" ht="24.95" customHeight="1">
      <c r="B4" s="21"/>
      <c r="D4" s="152" t="s">
        <v>133</v>
      </c>
      <c r="L4" s="21"/>
      <c r="M4" s="153" t="s">
        <v>10</v>
      </c>
      <c r="AT4" s="18" t="s">
        <v>4</v>
      </c>
      <c r="AZ4" s="149" t="s">
        <v>1563</v>
      </c>
      <c r="BA4" s="149" t="s">
        <v>1</v>
      </c>
      <c r="BB4" s="149" t="s">
        <v>1</v>
      </c>
      <c r="BC4" s="149" t="s">
        <v>1564</v>
      </c>
      <c r="BD4" s="149" t="s">
        <v>95</v>
      </c>
    </row>
    <row r="5" spans="2:56" s="1" customFormat="1" ht="6.95" customHeight="1">
      <c r="B5" s="21"/>
      <c r="L5" s="21"/>
      <c r="AZ5" s="149" t="s">
        <v>1565</v>
      </c>
      <c r="BA5" s="149" t="s">
        <v>1</v>
      </c>
      <c r="BB5" s="149" t="s">
        <v>1</v>
      </c>
      <c r="BC5" s="149" t="s">
        <v>1566</v>
      </c>
      <c r="BD5" s="149" t="s">
        <v>95</v>
      </c>
    </row>
    <row r="6" spans="2:56" s="1" customFormat="1" ht="12" customHeight="1">
      <c r="B6" s="21"/>
      <c r="D6" s="154" t="s">
        <v>16</v>
      </c>
      <c r="L6" s="21"/>
      <c r="AZ6" s="149" t="s">
        <v>1567</v>
      </c>
      <c r="BA6" s="149" t="s">
        <v>1</v>
      </c>
      <c r="BB6" s="149" t="s">
        <v>1</v>
      </c>
      <c r="BC6" s="149" t="s">
        <v>1568</v>
      </c>
      <c r="BD6" s="149" t="s">
        <v>95</v>
      </c>
    </row>
    <row r="7" spans="2:56" s="1" customFormat="1" ht="26.25" customHeight="1">
      <c r="B7" s="21"/>
      <c r="E7" s="155" t="str">
        <f>'Rekapitulace stavby'!K6</f>
        <v>Benátky nad Jizerou Komenského, V Koreji, obnova vodovodu a kanalizace</v>
      </c>
      <c r="F7" s="154"/>
      <c r="G7" s="154"/>
      <c r="H7" s="154"/>
      <c r="L7" s="21"/>
      <c r="AZ7" s="149" t="s">
        <v>152</v>
      </c>
      <c r="BA7" s="149" t="s">
        <v>1</v>
      </c>
      <c r="BB7" s="149" t="s">
        <v>1</v>
      </c>
      <c r="BC7" s="149" t="s">
        <v>1569</v>
      </c>
      <c r="BD7" s="149" t="s">
        <v>95</v>
      </c>
    </row>
    <row r="8" spans="2:56" ht="12">
      <c r="B8" s="21"/>
      <c r="D8" s="154" t="s">
        <v>141</v>
      </c>
      <c r="L8" s="21"/>
      <c r="AZ8" s="149" t="s">
        <v>154</v>
      </c>
      <c r="BA8" s="149" t="s">
        <v>1</v>
      </c>
      <c r="BB8" s="149" t="s">
        <v>1</v>
      </c>
      <c r="BC8" s="149" t="s">
        <v>1570</v>
      </c>
      <c r="BD8" s="149" t="s">
        <v>95</v>
      </c>
    </row>
    <row r="9" spans="2:56" s="1" customFormat="1" ht="16.5" customHeight="1">
      <c r="B9" s="21"/>
      <c r="E9" s="155" t="s">
        <v>1363</v>
      </c>
      <c r="F9" s="1"/>
      <c r="G9" s="1"/>
      <c r="H9" s="1"/>
      <c r="L9" s="21"/>
      <c r="AZ9" s="149" t="s">
        <v>162</v>
      </c>
      <c r="BA9" s="149" t="s">
        <v>1</v>
      </c>
      <c r="BB9" s="149" t="s">
        <v>1</v>
      </c>
      <c r="BC9" s="149" t="s">
        <v>1571</v>
      </c>
      <c r="BD9" s="149" t="s">
        <v>95</v>
      </c>
    </row>
    <row r="10" spans="2:56" s="1" customFormat="1" ht="12" customHeight="1">
      <c r="B10" s="21"/>
      <c r="D10" s="154" t="s">
        <v>908</v>
      </c>
      <c r="L10" s="21"/>
      <c r="AZ10" s="149" t="s">
        <v>164</v>
      </c>
      <c r="BA10" s="149" t="s">
        <v>1</v>
      </c>
      <c r="BB10" s="149" t="s">
        <v>1</v>
      </c>
      <c r="BC10" s="149" t="s">
        <v>85</v>
      </c>
      <c r="BD10" s="149" t="s">
        <v>95</v>
      </c>
    </row>
    <row r="11" spans="1:56" s="2" customFormat="1" ht="16.5" customHeight="1">
      <c r="A11" s="40"/>
      <c r="B11" s="46"/>
      <c r="C11" s="40"/>
      <c r="D11" s="40"/>
      <c r="E11" s="169" t="s">
        <v>1505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165</v>
      </c>
      <c r="BA11" s="149" t="s">
        <v>1</v>
      </c>
      <c r="BB11" s="149" t="s">
        <v>1</v>
      </c>
      <c r="BC11" s="149" t="s">
        <v>1571</v>
      </c>
      <c r="BD11" s="149" t="s">
        <v>95</v>
      </c>
    </row>
    <row r="12" spans="1:56" s="2" customFormat="1" ht="12" customHeight="1">
      <c r="A12" s="40"/>
      <c r="B12" s="46"/>
      <c r="C12" s="40"/>
      <c r="D12" s="154" t="s">
        <v>1572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166</v>
      </c>
      <c r="BA12" s="149" t="s">
        <v>1</v>
      </c>
      <c r="BB12" s="149" t="s">
        <v>1</v>
      </c>
      <c r="BC12" s="149" t="s">
        <v>1573</v>
      </c>
      <c r="BD12" s="149" t="s">
        <v>95</v>
      </c>
    </row>
    <row r="13" spans="1:56" s="2" customFormat="1" ht="30" customHeight="1">
      <c r="A13" s="40"/>
      <c r="B13" s="46"/>
      <c r="C13" s="40"/>
      <c r="D13" s="40"/>
      <c r="E13" s="156" t="s">
        <v>1574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168</v>
      </c>
      <c r="BA13" s="149" t="s">
        <v>1</v>
      </c>
      <c r="BB13" s="149" t="s">
        <v>1</v>
      </c>
      <c r="BC13" s="149" t="s">
        <v>1573</v>
      </c>
      <c r="BD13" s="149" t="s">
        <v>95</v>
      </c>
    </row>
    <row r="14" spans="1:56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9" t="s">
        <v>169</v>
      </c>
      <c r="BA14" s="149" t="s">
        <v>1</v>
      </c>
      <c r="BB14" s="149" t="s">
        <v>1</v>
      </c>
      <c r="BC14" s="149" t="s">
        <v>1575</v>
      </c>
      <c r="BD14" s="149" t="s">
        <v>95</v>
      </c>
    </row>
    <row r="15" spans="1:56" s="2" customFormat="1" ht="12" customHeight="1">
      <c r="A15" s="40"/>
      <c r="B15" s="46"/>
      <c r="C15" s="40"/>
      <c r="D15" s="154" t="s">
        <v>18</v>
      </c>
      <c r="E15" s="40"/>
      <c r="F15" s="143" t="s">
        <v>19</v>
      </c>
      <c r="G15" s="40"/>
      <c r="H15" s="40"/>
      <c r="I15" s="154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9" t="s">
        <v>171</v>
      </c>
      <c r="BA15" s="149" t="s">
        <v>1</v>
      </c>
      <c r="BB15" s="149" t="s">
        <v>1</v>
      </c>
      <c r="BC15" s="149" t="s">
        <v>1576</v>
      </c>
      <c r="BD15" s="149" t="s">
        <v>95</v>
      </c>
    </row>
    <row r="16" spans="1:56" s="2" customFormat="1" ht="12" customHeight="1">
      <c r="A16" s="40"/>
      <c r="B16" s="46"/>
      <c r="C16" s="40"/>
      <c r="D16" s="154" t="s">
        <v>22</v>
      </c>
      <c r="E16" s="40"/>
      <c r="F16" s="143" t="s">
        <v>23</v>
      </c>
      <c r="G16" s="40"/>
      <c r="H16" s="40"/>
      <c r="I16" s="154" t="s">
        <v>24</v>
      </c>
      <c r="J16" s="157" t="str">
        <f>'Rekapitulace stavby'!AN8</f>
        <v>27. 11. 2023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9" t="s">
        <v>173</v>
      </c>
      <c r="BA16" s="149" t="s">
        <v>1</v>
      </c>
      <c r="BB16" s="149" t="s">
        <v>1</v>
      </c>
      <c r="BC16" s="149" t="s">
        <v>85</v>
      </c>
      <c r="BD16" s="149" t="s">
        <v>95</v>
      </c>
    </row>
    <row r="17" spans="1:56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9" t="s">
        <v>174</v>
      </c>
      <c r="BA17" s="149" t="s">
        <v>1</v>
      </c>
      <c r="BB17" s="149" t="s">
        <v>1</v>
      </c>
      <c r="BC17" s="149" t="s">
        <v>1573</v>
      </c>
      <c r="BD17" s="149" t="s">
        <v>95</v>
      </c>
    </row>
    <row r="18" spans="1:56" s="2" customFormat="1" ht="12" customHeight="1">
      <c r="A18" s="40"/>
      <c r="B18" s="46"/>
      <c r="C18" s="40"/>
      <c r="D18" s="154" t="s">
        <v>30</v>
      </c>
      <c r="E18" s="40"/>
      <c r="F18" s="40"/>
      <c r="G18" s="40"/>
      <c r="H18" s="40"/>
      <c r="I18" s="154" t="s">
        <v>31</v>
      </c>
      <c r="J18" s="143" t="s">
        <v>32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9" t="s">
        <v>175</v>
      </c>
      <c r="BA18" s="149" t="s">
        <v>1</v>
      </c>
      <c r="BB18" s="149" t="s">
        <v>1</v>
      </c>
      <c r="BC18" s="149" t="s">
        <v>1573</v>
      </c>
      <c r="BD18" s="149" t="s">
        <v>95</v>
      </c>
    </row>
    <row r="19" spans="1:56" s="2" customFormat="1" ht="18" customHeight="1">
      <c r="A19" s="40"/>
      <c r="B19" s="46"/>
      <c r="C19" s="40"/>
      <c r="D19" s="40"/>
      <c r="E19" s="143" t="s">
        <v>33</v>
      </c>
      <c r="F19" s="40"/>
      <c r="G19" s="40"/>
      <c r="H19" s="40"/>
      <c r="I19" s="154" t="s">
        <v>34</v>
      </c>
      <c r="J19" s="143" t="s">
        <v>35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9" t="s">
        <v>176</v>
      </c>
      <c r="BA19" s="149" t="s">
        <v>1</v>
      </c>
      <c r="BB19" s="149" t="s">
        <v>1</v>
      </c>
      <c r="BC19" s="149" t="s">
        <v>1571</v>
      </c>
      <c r="BD19" s="149" t="s">
        <v>95</v>
      </c>
    </row>
    <row r="20" spans="1:56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9" t="s">
        <v>177</v>
      </c>
      <c r="BA20" s="149" t="s">
        <v>1</v>
      </c>
      <c r="BB20" s="149" t="s">
        <v>1</v>
      </c>
      <c r="BC20" s="149" t="s">
        <v>1577</v>
      </c>
      <c r="BD20" s="149" t="s">
        <v>95</v>
      </c>
    </row>
    <row r="21" spans="1:56" s="2" customFormat="1" ht="12" customHeight="1">
      <c r="A21" s="40"/>
      <c r="B21" s="46"/>
      <c r="C21" s="40"/>
      <c r="D21" s="154" t="s">
        <v>36</v>
      </c>
      <c r="E21" s="40"/>
      <c r="F21" s="40"/>
      <c r="G21" s="40"/>
      <c r="H21" s="40"/>
      <c r="I21" s="154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9" t="s">
        <v>179</v>
      </c>
      <c r="BA21" s="149" t="s">
        <v>1</v>
      </c>
      <c r="BB21" s="149" t="s">
        <v>1</v>
      </c>
      <c r="BC21" s="149" t="s">
        <v>1578</v>
      </c>
      <c r="BD21" s="149" t="s">
        <v>95</v>
      </c>
    </row>
    <row r="22" spans="1:56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4" t="s">
        <v>34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9" t="s">
        <v>181</v>
      </c>
      <c r="BA22" s="149" t="s">
        <v>1</v>
      </c>
      <c r="BB22" s="149" t="s">
        <v>1</v>
      </c>
      <c r="BC22" s="149" t="s">
        <v>1579</v>
      </c>
      <c r="BD22" s="149" t="s">
        <v>95</v>
      </c>
    </row>
    <row r="23" spans="1:56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9" t="s">
        <v>1580</v>
      </c>
      <c r="BA23" s="149" t="s">
        <v>1</v>
      </c>
      <c r="BB23" s="149" t="s">
        <v>1</v>
      </c>
      <c r="BC23" s="149" t="s">
        <v>8</v>
      </c>
      <c r="BD23" s="149" t="s">
        <v>95</v>
      </c>
    </row>
    <row r="24" spans="1:56" s="2" customFormat="1" ht="12" customHeight="1">
      <c r="A24" s="40"/>
      <c r="B24" s="46"/>
      <c r="C24" s="40"/>
      <c r="D24" s="154" t="s">
        <v>38</v>
      </c>
      <c r="E24" s="40"/>
      <c r="F24" s="40"/>
      <c r="G24" s="40"/>
      <c r="H24" s="40"/>
      <c r="I24" s="154" t="s">
        <v>31</v>
      </c>
      <c r="J24" s="143" t="s">
        <v>39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9" t="s">
        <v>1581</v>
      </c>
      <c r="BA24" s="149" t="s">
        <v>1</v>
      </c>
      <c r="BB24" s="149" t="s">
        <v>1</v>
      </c>
      <c r="BC24" s="149" t="s">
        <v>118</v>
      </c>
      <c r="BD24" s="149" t="s">
        <v>95</v>
      </c>
    </row>
    <row r="25" spans="1:56" s="2" customFormat="1" ht="18" customHeight="1">
      <c r="A25" s="40"/>
      <c r="B25" s="46"/>
      <c r="C25" s="40"/>
      <c r="D25" s="40"/>
      <c r="E25" s="143" t="s">
        <v>40</v>
      </c>
      <c r="F25" s="40"/>
      <c r="G25" s="40"/>
      <c r="H25" s="40"/>
      <c r="I25" s="154" t="s">
        <v>34</v>
      </c>
      <c r="J25" s="143" t="s">
        <v>41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9" t="s">
        <v>183</v>
      </c>
      <c r="BA25" s="149" t="s">
        <v>1</v>
      </c>
      <c r="BB25" s="149" t="s">
        <v>1</v>
      </c>
      <c r="BC25" s="149" t="s">
        <v>309</v>
      </c>
      <c r="BD25" s="149" t="s">
        <v>95</v>
      </c>
    </row>
    <row r="26" spans="1:56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9" t="s">
        <v>185</v>
      </c>
      <c r="BA26" s="149" t="s">
        <v>1</v>
      </c>
      <c r="BB26" s="149" t="s">
        <v>1</v>
      </c>
      <c r="BC26" s="149" t="s">
        <v>1582</v>
      </c>
      <c r="BD26" s="149" t="s">
        <v>95</v>
      </c>
    </row>
    <row r="27" spans="1:56" s="2" customFormat="1" ht="12" customHeight="1">
      <c r="A27" s="40"/>
      <c r="B27" s="46"/>
      <c r="C27" s="40"/>
      <c r="D27" s="154" t="s">
        <v>43</v>
      </c>
      <c r="E27" s="40"/>
      <c r="F27" s="40"/>
      <c r="G27" s="40"/>
      <c r="H27" s="40"/>
      <c r="I27" s="154" t="s">
        <v>31</v>
      </c>
      <c r="J27" s="143" t="s">
        <v>39</v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9" t="s">
        <v>187</v>
      </c>
      <c r="BA27" s="149" t="s">
        <v>1</v>
      </c>
      <c r="BB27" s="149" t="s">
        <v>1</v>
      </c>
      <c r="BC27" s="149" t="s">
        <v>1583</v>
      </c>
      <c r="BD27" s="149" t="s">
        <v>95</v>
      </c>
    </row>
    <row r="28" spans="1:56" s="2" customFormat="1" ht="18" customHeight="1">
      <c r="A28" s="40"/>
      <c r="B28" s="46"/>
      <c r="C28" s="40"/>
      <c r="D28" s="40"/>
      <c r="E28" s="143" t="s">
        <v>40</v>
      </c>
      <c r="F28" s="40"/>
      <c r="G28" s="40"/>
      <c r="H28" s="40"/>
      <c r="I28" s="154" t="s">
        <v>34</v>
      </c>
      <c r="J28" s="143" t="s">
        <v>41</v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9" t="s">
        <v>1584</v>
      </c>
      <c r="BA28" s="149" t="s">
        <v>1</v>
      </c>
      <c r="BB28" s="149" t="s">
        <v>1</v>
      </c>
      <c r="BC28" s="149" t="s">
        <v>1585</v>
      </c>
      <c r="BD28" s="149" t="s">
        <v>95</v>
      </c>
    </row>
    <row r="29" spans="1:56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9" t="s">
        <v>1586</v>
      </c>
      <c r="BA29" s="149" t="s">
        <v>1</v>
      </c>
      <c r="BB29" s="149" t="s">
        <v>1</v>
      </c>
      <c r="BC29" s="149" t="s">
        <v>900</v>
      </c>
      <c r="BD29" s="149" t="s">
        <v>95</v>
      </c>
    </row>
    <row r="30" spans="1:56" s="2" customFormat="1" ht="12" customHeight="1">
      <c r="A30" s="40"/>
      <c r="B30" s="46"/>
      <c r="C30" s="40"/>
      <c r="D30" s="154" t="s">
        <v>44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9" t="s">
        <v>1587</v>
      </c>
      <c r="BA30" s="149" t="s">
        <v>1</v>
      </c>
      <c r="BB30" s="149" t="s">
        <v>1</v>
      </c>
      <c r="BC30" s="149" t="s">
        <v>900</v>
      </c>
      <c r="BD30" s="149" t="s">
        <v>95</v>
      </c>
    </row>
    <row r="31" spans="1:56" s="8" customFormat="1" ht="16.5" customHeight="1">
      <c r="A31" s="160"/>
      <c r="B31" s="161"/>
      <c r="C31" s="160"/>
      <c r="D31" s="160"/>
      <c r="E31" s="162" t="s">
        <v>1</v>
      </c>
      <c r="F31" s="162"/>
      <c r="G31" s="162"/>
      <c r="H31" s="162"/>
      <c r="I31" s="160"/>
      <c r="J31" s="160"/>
      <c r="K31" s="160"/>
      <c r="L31" s="163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Z31" s="164" t="s">
        <v>202</v>
      </c>
      <c r="BA31" s="164" t="s">
        <v>1</v>
      </c>
      <c r="BB31" s="164" t="s">
        <v>1</v>
      </c>
      <c r="BC31" s="164" t="s">
        <v>1588</v>
      </c>
      <c r="BD31" s="164" t="s">
        <v>95</v>
      </c>
    </row>
    <row r="32" spans="1:56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9" t="s">
        <v>150</v>
      </c>
      <c r="BA32" s="149" t="s">
        <v>1</v>
      </c>
      <c r="BB32" s="149" t="s">
        <v>1</v>
      </c>
      <c r="BC32" s="149" t="s">
        <v>1569</v>
      </c>
      <c r="BD32" s="149" t="s">
        <v>95</v>
      </c>
    </row>
    <row r="33" spans="1:31" s="2" customFormat="1" ht="6.95" customHeight="1">
      <c r="A33" s="40"/>
      <c r="B33" s="46"/>
      <c r="C33" s="40"/>
      <c r="D33" s="165"/>
      <c r="E33" s="165"/>
      <c r="F33" s="165"/>
      <c r="G33" s="165"/>
      <c r="H33" s="165"/>
      <c r="I33" s="165"/>
      <c r="J33" s="165"/>
      <c r="K33" s="165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6" t="s">
        <v>45</v>
      </c>
      <c r="E34" s="40"/>
      <c r="F34" s="40"/>
      <c r="G34" s="40"/>
      <c r="H34" s="40"/>
      <c r="I34" s="40"/>
      <c r="J34" s="167">
        <f>ROUND(J135,2)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5"/>
      <c r="E35" s="165"/>
      <c r="F35" s="165"/>
      <c r="G35" s="165"/>
      <c r="H35" s="165"/>
      <c r="I35" s="165"/>
      <c r="J35" s="165"/>
      <c r="K35" s="165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8" t="s">
        <v>47</v>
      </c>
      <c r="G36" s="40"/>
      <c r="H36" s="40"/>
      <c r="I36" s="168" t="s">
        <v>46</v>
      </c>
      <c r="J36" s="168" t="s">
        <v>48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9" t="s">
        <v>49</v>
      </c>
      <c r="E37" s="154" t="s">
        <v>50</v>
      </c>
      <c r="F37" s="170">
        <f>ROUND((SUM(BE135:BE287)),2)</f>
        <v>0</v>
      </c>
      <c r="G37" s="40"/>
      <c r="H37" s="40"/>
      <c r="I37" s="171">
        <v>0.21</v>
      </c>
      <c r="J37" s="170">
        <f>ROUND(((SUM(BE135:BE287))*I37),2)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54" t="s">
        <v>51</v>
      </c>
      <c r="F38" s="170">
        <f>ROUND((SUM(BF135:BF287)),2)</f>
        <v>0</v>
      </c>
      <c r="G38" s="40"/>
      <c r="H38" s="40"/>
      <c r="I38" s="171">
        <v>0.15</v>
      </c>
      <c r="J38" s="170">
        <f>ROUND(((SUM(BF135:BF287))*I38),2)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4" t="s">
        <v>52</v>
      </c>
      <c r="F39" s="170">
        <f>ROUND((SUM(BG135:BG287)),2)</f>
        <v>0</v>
      </c>
      <c r="G39" s="40"/>
      <c r="H39" s="40"/>
      <c r="I39" s="171">
        <v>0.21</v>
      </c>
      <c r="J39" s="17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54" t="s">
        <v>53</v>
      </c>
      <c r="F40" s="170">
        <f>ROUND((SUM(BH135:BH287)),2)</f>
        <v>0</v>
      </c>
      <c r="G40" s="40"/>
      <c r="H40" s="40"/>
      <c r="I40" s="171">
        <v>0.15</v>
      </c>
      <c r="J40" s="170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54" t="s">
        <v>54</v>
      </c>
      <c r="F41" s="170">
        <f>ROUND((SUM(BI135:BI287)),2)</f>
        <v>0</v>
      </c>
      <c r="G41" s="40"/>
      <c r="H41" s="40"/>
      <c r="I41" s="171">
        <v>0</v>
      </c>
      <c r="J41" s="17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2"/>
      <c r="D43" s="173" t="s">
        <v>55</v>
      </c>
      <c r="E43" s="174"/>
      <c r="F43" s="174"/>
      <c r="G43" s="175" t="s">
        <v>56</v>
      </c>
      <c r="H43" s="176" t="s">
        <v>57</v>
      </c>
      <c r="I43" s="174"/>
      <c r="J43" s="177">
        <f>SUM(J34:J41)</f>
        <v>0</v>
      </c>
      <c r="K43" s="178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9" t="s">
        <v>58</v>
      </c>
      <c r="E50" s="180"/>
      <c r="F50" s="180"/>
      <c r="G50" s="179" t="s">
        <v>59</v>
      </c>
      <c r="H50" s="180"/>
      <c r="I50" s="180"/>
      <c r="J50" s="180"/>
      <c r="K50" s="180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1" t="s">
        <v>60</v>
      </c>
      <c r="E61" s="182"/>
      <c r="F61" s="183" t="s">
        <v>61</v>
      </c>
      <c r="G61" s="181" t="s">
        <v>60</v>
      </c>
      <c r="H61" s="182"/>
      <c r="I61" s="182"/>
      <c r="J61" s="184" t="s">
        <v>61</v>
      </c>
      <c r="K61" s="18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9" t="s">
        <v>62</v>
      </c>
      <c r="E65" s="185"/>
      <c r="F65" s="185"/>
      <c r="G65" s="179" t="s">
        <v>63</v>
      </c>
      <c r="H65" s="185"/>
      <c r="I65" s="185"/>
      <c r="J65" s="185"/>
      <c r="K65" s="18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1" t="s">
        <v>60</v>
      </c>
      <c r="E76" s="182"/>
      <c r="F76" s="183" t="s">
        <v>61</v>
      </c>
      <c r="G76" s="181" t="s">
        <v>60</v>
      </c>
      <c r="H76" s="182"/>
      <c r="I76" s="182"/>
      <c r="J76" s="184" t="s">
        <v>61</v>
      </c>
      <c r="K76" s="18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90" t="str">
        <f>E7</f>
        <v>Benátky nad Jizerou Komenského, V Koreji,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90" t="s">
        <v>1363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908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0"/>
      <c r="B89" s="41"/>
      <c r="C89" s="42"/>
      <c r="D89" s="42"/>
      <c r="E89" s="311" t="s">
        <v>1505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1572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30" customHeight="1">
      <c r="A91" s="40"/>
      <c r="B91" s="41"/>
      <c r="C91" s="42"/>
      <c r="D91" s="42"/>
      <c r="E91" s="78" t="str">
        <f>E13</f>
        <v>2340-3-3 - IO 02.1 - Bezvýkopová sanace stok ul. V Koreji-Stoka S2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3" t="s">
        <v>22</v>
      </c>
      <c r="D93" s="42"/>
      <c r="E93" s="42"/>
      <c r="F93" s="28" t="str">
        <f>F16</f>
        <v>Benátky nad Jizerou</v>
      </c>
      <c r="G93" s="42"/>
      <c r="H93" s="42"/>
      <c r="I93" s="33" t="s">
        <v>24</v>
      </c>
      <c r="J93" s="81" t="str">
        <f>IF(J16="","",J16)</f>
        <v>27. 11. 2023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Vodovody a kanalizace Mladá Boleslav, a.s.</v>
      </c>
      <c r="G95" s="42"/>
      <c r="H95" s="42"/>
      <c r="I95" s="33" t="s">
        <v>38</v>
      </c>
      <c r="J95" s="38" t="str">
        <f>E25</f>
        <v>Ing. Petr Čepický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3" t="s">
        <v>36</v>
      </c>
      <c r="D96" s="42"/>
      <c r="E96" s="42"/>
      <c r="F96" s="28" t="str">
        <f>IF(E22="","",E22)</f>
        <v>Vyplň údaj</v>
      </c>
      <c r="G96" s="42"/>
      <c r="H96" s="42"/>
      <c r="I96" s="33" t="s">
        <v>43</v>
      </c>
      <c r="J96" s="38" t="str">
        <f>E28</f>
        <v>Ing. Petr Čepický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9.25" customHeight="1">
      <c r="A98" s="40"/>
      <c r="B98" s="41"/>
      <c r="C98" s="191" t="s">
        <v>212</v>
      </c>
      <c r="D98" s="192"/>
      <c r="E98" s="192"/>
      <c r="F98" s="192"/>
      <c r="G98" s="192"/>
      <c r="H98" s="192"/>
      <c r="I98" s="192"/>
      <c r="J98" s="193" t="s">
        <v>213</v>
      </c>
      <c r="K98" s="19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47" s="2" customFormat="1" ht="22.8" customHeight="1">
      <c r="A100" s="40"/>
      <c r="B100" s="41"/>
      <c r="C100" s="194" t="s">
        <v>214</v>
      </c>
      <c r="D100" s="42"/>
      <c r="E100" s="42"/>
      <c r="F100" s="42"/>
      <c r="G100" s="42"/>
      <c r="H100" s="42"/>
      <c r="I100" s="42"/>
      <c r="J100" s="112">
        <f>J135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215</v>
      </c>
    </row>
    <row r="101" spans="1:31" s="9" customFormat="1" ht="24.95" customHeight="1">
      <c r="A101" s="9"/>
      <c r="B101" s="195"/>
      <c r="C101" s="196"/>
      <c r="D101" s="197" t="s">
        <v>216</v>
      </c>
      <c r="E101" s="198"/>
      <c r="F101" s="198"/>
      <c r="G101" s="198"/>
      <c r="H101" s="198"/>
      <c r="I101" s="198"/>
      <c r="J101" s="199">
        <f>J136</f>
        <v>0</v>
      </c>
      <c r="K101" s="196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1"/>
      <c r="C102" s="135"/>
      <c r="D102" s="202" t="s">
        <v>217</v>
      </c>
      <c r="E102" s="203"/>
      <c r="F102" s="203"/>
      <c r="G102" s="203"/>
      <c r="H102" s="203"/>
      <c r="I102" s="203"/>
      <c r="J102" s="204">
        <f>J137</f>
        <v>0</v>
      </c>
      <c r="K102" s="135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135"/>
      <c r="D103" s="202" t="s">
        <v>1589</v>
      </c>
      <c r="E103" s="203"/>
      <c r="F103" s="203"/>
      <c r="G103" s="203"/>
      <c r="H103" s="203"/>
      <c r="I103" s="203"/>
      <c r="J103" s="204">
        <f>J197</f>
        <v>0</v>
      </c>
      <c r="K103" s="135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135"/>
      <c r="D104" s="202" t="s">
        <v>1507</v>
      </c>
      <c r="E104" s="203"/>
      <c r="F104" s="203"/>
      <c r="G104" s="203"/>
      <c r="H104" s="203"/>
      <c r="I104" s="203"/>
      <c r="J104" s="204">
        <f>J200</f>
        <v>0</v>
      </c>
      <c r="K104" s="135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135"/>
      <c r="D105" s="202" t="s">
        <v>218</v>
      </c>
      <c r="E105" s="203"/>
      <c r="F105" s="203"/>
      <c r="G105" s="203"/>
      <c r="H105" s="203"/>
      <c r="I105" s="203"/>
      <c r="J105" s="204">
        <f>J205</f>
        <v>0</v>
      </c>
      <c r="K105" s="135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135"/>
      <c r="D106" s="202" t="s">
        <v>219</v>
      </c>
      <c r="E106" s="203"/>
      <c r="F106" s="203"/>
      <c r="G106" s="203"/>
      <c r="H106" s="203"/>
      <c r="I106" s="203"/>
      <c r="J106" s="204">
        <f>J210</f>
        <v>0</v>
      </c>
      <c r="K106" s="135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135"/>
      <c r="D107" s="202" t="s">
        <v>220</v>
      </c>
      <c r="E107" s="203"/>
      <c r="F107" s="203"/>
      <c r="G107" s="203"/>
      <c r="H107" s="203"/>
      <c r="I107" s="203"/>
      <c r="J107" s="204">
        <f>J225</f>
        <v>0</v>
      </c>
      <c r="K107" s="135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135"/>
      <c r="D108" s="202" t="s">
        <v>221</v>
      </c>
      <c r="E108" s="203"/>
      <c r="F108" s="203"/>
      <c r="G108" s="203"/>
      <c r="H108" s="203"/>
      <c r="I108" s="203"/>
      <c r="J108" s="204">
        <f>J249</f>
        <v>0</v>
      </c>
      <c r="K108" s="135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01"/>
      <c r="C109" s="135"/>
      <c r="D109" s="202" t="s">
        <v>1590</v>
      </c>
      <c r="E109" s="203"/>
      <c r="F109" s="203"/>
      <c r="G109" s="203"/>
      <c r="H109" s="203"/>
      <c r="I109" s="203"/>
      <c r="J109" s="204">
        <f>J254</f>
        <v>0</v>
      </c>
      <c r="K109" s="135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1"/>
      <c r="C110" s="135"/>
      <c r="D110" s="202" t="s">
        <v>223</v>
      </c>
      <c r="E110" s="203"/>
      <c r="F110" s="203"/>
      <c r="G110" s="203"/>
      <c r="H110" s="203"/>
      <c r="I110" s="203"/>
      <c r="J110" s="204">
        <f>J264</f>
        <v>0</v>
      </c>
      <c r="K110" s="135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135"/>
      <c r="D111" s="202" t="s">
        <v>224</v>
      </c>
      <c r="E111" s="203"/>
      <c r="F111" s="203"/>
      <c r="G111" s="203"/>
      <c r="H111" s="203"/>
      <c r="I111" s="203"/>
      <c r="J111" s="204">
        <f>J283</f>
        <v>0</v>
      </c>
      <c r="K111" s="135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7" spans="1:31" s="2" customFormat="1" ht="6.95" customHeight="1">
      <c r="A117" s="40"/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4.95" customHeight="1">
      <c r="A118" s="40"/>
      <c r="B118" s="41"/>
      <c r="C118" s="24" t="s">
        <v>229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3" t="s">
        <v>16</v>
      </c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6.25" customHeight="1">
      <c r="A121" s="40"/>
      <c r="B121" s="41"/>
      <c r="C121" s="42"/>
      <c r="D121" s="42"/>
      <c r="E121" s="190" t="str">
        <f>E7</f>
        <v>Benátky nad Jizerou Komenského, V Koreji, obnova vodovodu a kanalizace</v>
      </c>
      <c r="F121" s="33"/>
      <c r="G121" s="33"/>
      <c r="H121" s="33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2:12" s="1" customFormat="1" ht="12" customHeight="1">
      <c r="B122" s="22"/>
      <c r="C122" s="33" t="s">
        <v>141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2:12" s="1" customFormat="1" ht="16.5" customHeight="1">
      <c r="B123" s="22"/>
      <c r="C123" s="23"/>
      <c r="D123" s="23"/>
      <c r="E123" s="190" t="s">
        <v>1363</v>
      </c>
      <c r="F123" s="23"/>
      <c r="G123" s="23"/>
      <c r="H123" s="23"/>
      <c r="I123" s="23"/>
      <c r="J123" s="23"/>
      <c r="K123" s="23"/>
      <c r="L123" s="21"/>
    </row>
    <row r="124" spans="2:12" s="1" customFormat="1" ht="12" customHeight="1">
      <c r="B124" s="22"/>
      <c r="C124" s="33" t="s">
        <v>908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0"/>
      <c r="B125" s="41"/>
      <c r="C125" s="42"/>
      <c r="D125" s="42"/>
      <c r="E125" s="311" t="s">
        <v>1505</v>
      </c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1572</v>
      </c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30" customHeight="1">
      <c r="A127" s="40"/>
      <c r="B127" s="41"/>
      <c r="C127" s="42"/>
      <c r="D127" s="42"/>
      <c r="E127" s="78" t="str">
        <f>E13</f>
        <v>2340-3-3 - IO 02.1 - Bezvýkopová sanace stok ul. V Koreji-Stoka S2</v>
      </c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3" t="s">
        <v>22</v>
      </c>
      <c r="D129" s="42"/>
      <c r="E129" s="42"/>
      <c r="F129" s="28" t="str">
        <f>F16</f>
        <v>Benátky nad Jizerou</v>
      </c>
      <c r="G129" s="42"/>
      <c r="H129" s="42"/>
      <c r="I129" s="33" t="s">
        <v>24</v>
      </c>
      <c r="J129" s="81" t="str">
        <f>IF(J16="","",J16)</f>
        <v>27. 11. 2023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3" t="s">
        <v>30</v>
      </c>
      <c r="D131" s="42"/>
      <c r="E131" s="42"/>
      <c r="F131" s="28" t="str">
        <f>E19</f>
        <v>Vodovody a kanalizace Mladá Boleslav, a.s.</v>
      </c>
      <c r="G131" s="42"/>
      <c r="H131" s="42"/>
      <c r="I131" s="33" t="s">
        <v>38</v>
      </c>
      <c r="J131" s="38" t="str">
        <f>E25</f>
        <v>Ing. Petr Čepický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5.15" customHeight="1">
      <c r="A132" s="40"/>
      <c r="B132" s="41"/>
      <c r="C132" s="33" t="s">
        <v>36</v>
      </c>
      <c r="D132" s="42"/>
      <c r="E132" s="42"/>
      <c r="F132" s="28" t="str">
        <f>IF(E22="","",E22)</f>
        <v>Vyplň údaj</v>
      </c>
      <c r="G132" s="42"/>
      <c r="H132" s="42"/>
      <c r="I132" s="33" t="s">
        <v>43</v>
      </c>
      <c r="J132" s="38" t="str">
        <f>E28</f>
        <v>Ing. Petr Čepický</v>
      </c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0.3" customHeight="1">
      <c r="A133" s="40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11" customFormat="1" ht="29.25" customHeight="1">
      <c r="A134" s="206"/>
      <c r="B134" s="207"/>
      <c r="C134" s="208" t="s">
        <v>230</v>
      </c>
      <c r="D134" s="209" t="s">
        <v>70</v>
      </c>
      <c r="E134" s="209" t="s">
        <v>66</v>
      </c>
      <c r="F134" s="209" t="s">
        <v>67</v>
      </c>
      <c r="G134" s="209" t="s">
        <v>231</v>
      </c>
      <c r="H134" s="209" t="s">
        <v>232</v>
      </c>
      <c r="I134" s="209" t="s">
        <v>233</v>
      </c>
      <c r="J134" s="210" t="s">
        <v>213</v>
      </c>
      <c r="K134" s="211" t="s">
        <v>234</v>
      </c>
      <c r="L134" s="212"/>
      <c r="M134" s="102" t="s">
        <v>1</v>
      </c>
      <c r="N134" s="103" t="s">
        <v>49</v>
      </c>
      <c r="O134" s="103" t="s">
        <v>235</v>
      </c>
      <c r="P134" s="103" t="s">
        <v>236</v>
      </c>
      <c r="Q134" s="103" t="s">
        <v>237</v>
      </c>
      <c r="R134" s="103" t="s">
        <v>238</v>
      </c>
      <c r="S134" s="103" t="s">
        <v>239</v>
      </c>
      <c r="T134" s="104" t="s">
        <v>240</v>
      </c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</row>
    <row r="135" spans="1:63" s="2" customFormat="1" ht="22.8" customHeight="1">
      <c r="A135" s="40"/>
      <c r="B135" s="41"/>
      <c r="C135" s="109" t="s">
        <v>241</v>
      </c>
      <c r="D135" s="42"/>
      <c r="E135" s="42"/>
      <c r="F135" s="42"/>
      <c r="G135" s="42"/>
      <c r="H135" s="42"/>
      <c r="I135" s="42"/>
      <c r="J135" s="213">
        <f>BK135</f>
        <v>0</v>
      </c>
      <c r="K135" s="42"/>
      <c r="L135" s="46"/>
      <c r="M135" s="105"/>
      <c r="N135" s="214"/>
      <c r="O135" s="106"/>
      <c r="P135" s="215">
        <f>P136</f>
        <v>0</v>
      </c>
      <c r="Q135" s="106"/>
      <c r="R135" s="215">
        <f>R136</f>
        <v>96.2091143</v>
      </c>
      <c r="S135" s="106"/>
      <c r="T135" s="216">
        <f>T136</f>
        <v>40.06495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84</v>
      </c>
      <c r="AU135" s="18" t="s">
        <v>215</v>
      </c>
      <c r="BK135" s="217">
        <f>BK136</f>
        <v>0</v>
      </c>
    </row>
    <row r="136" spans="1:63" s="12" customFormat="1" ht="25.9" customHeight="1">
      <c r="A136" s="12"/>
      <c r="B136" s="218"/>
      <c r="C136" s="219"/>
      <c r="D136" s="220" t="s">
        <v>84</v>
      </c>
      <c r="E136" s="221" t="s">
        <v>242</v>
      </c>
      <c r="F136" s="221" t="s">
        <v>243</v>
      </c>
      <c r="G136" s="219"/>
      <c r="H136" s="219"/>
      <c r="I136" s="222"/>
      <c r="J136" s="223">
        <f>BK136</f>
        <v>0</v>
      </c>
      <c r="K136" s="219"/>
      <c r="L136" s="224"/>
      <c r="M136" s="225"/>
      <c r="N136" s="226"/>
      <c r="O136" s="226"/>
      <c r="P136" s="227">
        <f>P137+P197+P200+P205+P210+P225+P249+P264+P283</f>
        <v>0</v>
      </c>
      <c r="Q136" s="226"/>
      <c r="R136" s="227">
        <f>R137+R197+R200+R205+R210+R225+R249+R264+R283</f>
        <v>96.2091143</v>
      </c>
      <c r="S136" s="226"/>
      <c r="T136" s="228">
        <f>T137+T197+T200+T205+T210+T225+T249+T264+T283</f>
        <v>40.06495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92</v>
      </c>
      <c r="AT136" s="230" t="s">
        <v>84</v>
      </c>
      <c r="AU136" s="230" t="s">
        <v>85</v>
      </c>
      <c r="AY136" s="229" t="s">
        <v>244</v>
      </c>
      <c r="BK136" s="231">
        <f>BK137+BK197+BK200+BK205+BK210+BK225+BK249+BK264+BK283</f>
        <v>0</v>
      </c>
    </row>
    <row r="137" spans="1:63" s="12" customFormat="1" ht="22.8" customHeight="1">
      <c r="A137" s="12"/>
      <c r="B137" s="218"/>
      <c r="C137" s="219"/>
      <c r="D137" s="220" t="s">
        <v>84</v>
      </c>
      <c r="E137" s="232" t="s">
        <v>92</v>
      </c>
      <c r="F137" s="232" t="s">
        <v>245</v>
      </c>
      <c r="G137" s="219"/>
      <c r="H137" s="219"/>
      <c r="I137" s="222"/>
      <c r="J137" s="233">
        <f>BK137</f>
        <v>0</v>
      </c>
      <c r="K137" s="219"/>
      <c r="L137" s="224"/>
      <c r="M137" s="225"/>
      <c r="N137" s="226"/>
      <c r="O137" s="226"/>
      <c r="P137" s="227">
        <f>SUM(P138:P196)</f>
        <v>0</v>
      </c>
      <c r="Q137" s="226"/>
      <c r="R137" s="227">
        <f>SUM(R138:R196)</f>
        <v>86.5298809</v>
      </c>
      <c r="S137" s="226"/>
      <c r="T137" s="228">
        <f>SUM(T138:T196)</f>
        <v>33.76375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92</v>
      </c>
      <c r="AT137" s="230" t="s">
        <v>84</v>
      </c>
      <c r="AU137" s="230" t="s">
        <v>92</v>
      </c>
      <c r="AY137" s="229" t="s">
        <v>244</v>
      </c>
      <c r="BK137" s="231">
        <f>SUM(BK138:BK196)</f>
        <v>0</v>
      </c>
    </row>
    <row r="138" spans="1:65" s="2" customFormat="1" ht="33" customHeight="1">
      <c r="A138" s="40"/>
      <c r="B138" s="41"/>
      <c r="C138" s="234" t="s">
        <v>92</v>
      </c>
      <c r="D138" s="234" t="s">
        <v>246</v>
      </c>
      <c r="E138" s="235" t="s">
        <v>247</v>
      </c>
      <c r="F138" s="236" t="s">
        <v>248</v>
      </c>
      <c r="G138" s="237" t="s">
        <v>249</v>
      </c>
      <c r="H138" s="238">
        <v>15.75</v>
      </c>
      <c r="I138" s="239"/>
      <c r="J138" s="240">
        <f>ROUND(I138*H138,2)</f>
        <v>0</v>
      </c>
      <c r="K138" s="241"/>
      <c r="L138" s="46"/>
      <c r="M138" s="242" t="s">
        <v>1</v>
      </c>
      <c r="N138" s="243" t="s">
        <v>50</v>
      </c>
      <c r="O138" s="93"/>
      <c r="P138" s="244">
        <f>O138*H138</f>
        <v>0</v>
      </c>
      <c r="Q138" s="244">
        <v>0</v>
      </c>
      <c r="R138" s="244">
        <f>Q138*H138</f>
        <v>0</v>
      </c>
      <c r="S138" s="244">
        <v>0.75</v>
      </c>
      <c r="T138" s="245">
        <f>S138*H138</f>
        <v>11.8125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6" t="s">
        <v>161</v>
      </c>
      <c r="AT138" s="246" t="s">
        <v>246</v>
      </c>
      <c r="AU138" s="246" t="s">
        <v>95</v>
      </c>
      <c r="AY138" s="18" t="s">
        <v>244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8" t="s">
        <v>92</v>
      </c>
      <c r="BK138" s="247">
        <f>ROUND(I138*H138,2)</f>
        <v>0</v>
      </c>
      <c r="BL138" s="18" t="s">
        <v>161</v>
      </c>
      <c r="BM138" s="246" t="s">
        <v>1591</v>
      </c>
    </row>
    <row r="139" spans="1:51" s="13" customFormat="1" ht="12">
      <c r="A139" s="13"/>
      <c r="B139" s="248"/>
      <c r="C139" s="249"/>
      <c r="D139" s="250" t="s">
        <v>251</v>
      </c>
      <c r="E139" s="251" t="s">
        <v>1561</v>
      </c>
      <c r="F139" s="252" t="s">
        <v>1592</v>
      </c>
      <c r="G139" s="249"/>
      <c r="H139" s="253">
        <v>15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251</v>
      </c>
      <c r="AU139" s="259" t="s">
        <v>95</v>
      </c>
      <c r="AV139" s="13" t="s">
        <v>95</v>
      </c>
      <c r="AW139" s="13" t="s">
        <v>42</v>
      </c>
      <c r="AX139" s="13" t="s">
        <v>85</v>
      </c>
      <c r="AY139" s="259" t="s">
        <v>244</v>
      </c>
    </row>
    <row r="140" spans="1:51" s="14" customFormat="1" ht="12">
      <c r="A140" s="14"/>
      <c r="B140" s="260"/>
      <c r="C140" s="261"/>
      <c r="D140" s="250" t="s">
        <v>251</v>
      </c>
      <c r="E140" s="262" t="s">
        <v>1562</v>
      </c>
      <c r="F140" s="263" t="s">
        <v>253</v>
      </c>
      <c r="G140" s="261"/>
      <c r="H140" s="264">
        <v>15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251</v>
      </c>
      <c r="AU140" s="270" t="s">
        <v>95</v>
      </c>
      <c r="AV140" s="14" t="s">
        <v>118</v>
      </c>
      <c r="AW140" s="14" t="s">
        <v>42</v>
      </c>
      <c r="AX140" s="14" t="s">
        <v>85</v>
      </c>
      <c r="AY140" s="270" t="s">
        <v>244</v>
      </c>
    </row>
    <row r="141" spans="1:51" s="13" customFormat="1" ht="12">
      <c r="A141" s="13"/>
      <c r="B141" s="248"/>
      <c r="C141" s="249"/>
      <c r="D141" s="250" t="s">
        <v>251</v>
      </c>
      <c r="E141" s="251" t="s">
        <v>1563</v>
      </c>
      <c r="F141" s="252" t="s">
        <v>1593</v>
      </c>
      <c r="G141" s="249"/>
      <c r="H141" s="253">
        <v>59.315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251</v>
      </c>
      <c r="AU141" s="259" t="s">
        <v>95</v>
      </c>
      <c r="AV141" s="13" t="s">
        <v>95</v>
      </c>
      <c r="AW141" s="13" t="s">
        <v>42</v>
      </c>
      <c r="AX141" s="13" t="s">
        <v>85</v>
      </c>
      <c r="AY141" s="259" t="s">
        <v>244</v>
      </c>
    </row>
    <row r="142" spans="1:51" s="14" customFormat="1" ht="12">
      <c r="A142" s="14"/>
      <c r="B142" s="260"/>
      <c r="C142" s="261"/>
      <c r="D142" s="250" t="s">
        <v>251</v>
      </c>
      <c r="E142" s="262" t="s">
        <v>1594</v>
      </c>
      <c r="F142" s="263" t="s">
        <v>253</v>
      </c>
      <c r="G142" s="261"/>
      <c r="H142" s="264">
        <v>59.315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251</v>
      </c>
      <c r="AU142" s="270" t="s">
        <v>95</v>
      </c>
      <c r="AV142" s="14" t="s">
        <v>118</v>
      </c>
      <c r="AW142" s="14" t="s">
        <v>42</v>
      </c>
      <c r="AX142" s="14" t="s">
        <v>85</v>
      </c>
      <c r="AY142" s="270" t="s">
        <v>244</v>
      </c>
    </row>
    <row r="143" spans="1:51" s="13" customFormat="1" ht="12">
      <c r="A143" s="13"/>
      <c r="B143" s="248"/>
      <c r="C143" s="249"/>
      <c r="D143" s="250" t="s">
        <v>251</v>
      </c>
      <c r="E143" s="251" t="s">
        <v>1565</v>
      </c>
      <c r="F143" s="252" t="s">
        <v>1595</v>
      </c>
      <c r="G143" s="249"/>
      <c r="H143" s="253">
        <v>3.766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251</v>
      </c>
      <c r="AU143" s="259" t="s">
        <v>95</v>
      </c>
      <c r="AV143" s="13" t="s">
        <v>95</v>
      </c>
      <c r="AW143" s="13" t="s">
        <v>42</v>
      </c>
      <c r="AX143" s="13" t="s">
        <v>85</v>
      </c>
      <c r="AY143" s="259" t="s">
        <v>244</v>
      </c>
    </row>
    <row r="144" spans="1:51" s="14" customFormat="1" ht="12">
      <c r="A144" s="14"/>
      <c r="B144" s="260"/>
      <c r="C144" s="261"/>
      <c r="D144" s="250" t="s">
        <v>251</v>
      </c>
      <c r="E144" s="262" t="s">
        <v>1</v>
      </c>
      <c r="F144" s="263" t="s">
        <v>253</v>
      </c>
      <c r="G144" s="261"/>
      <c r="H144" s="264">
        <v>3.766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251</v>
      </c>
      <c r="AU144" s="270" t="s">
        <v>95</v>
      </c>
      <c r="AV144" s="14" t="s">
        <v>118</v>
      </c>
      <c r="AW144" s="14" t="s">
        <v>42</v>
      </c>
      <c r="AX144" s="14" t="s">
        <v>85</v>
      </c>
      <c r="AY144" s="270" t="s">
        <v>244</v>
      </c>
    </row>
    <row r="145" spans="1:51" s="13" customFormat="1" ht="12">
      <c r="A145" s="13"/>
      <c r="B145" s="248"/>
      <c r="C145" s="249"/>
      <c r="D145" s="250" t="s">
        <v>251</v>
      </c>
      <c r="E145" s="251" t="s">
        <v>1567</v>
      </c>
      <c r="F145" s="252" t="s">
        <v>1596</v>
      </c>
      <c r="G145" s="249"/>
      <c r="H145" s="253">
        <v>1.884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251</v>
      </c>
      <c r="AU145" s="259" t="s">
        <v>95</v>
      </c>
      <c r="AV145" s="13" t="s">
        <v>95</v>
      </c>
      <c r="AW145" s="13" t="s">
        <v>42</v>
      </c>
      <c r="AX145" s="13" t="s">
        <v>85</v>
      </c>
      <c r="AY145" s="259" t="s">
        <v>244</v>
      </c>
    </row>
    <row r="146" spans="1:51" s="14" customFormat="1" ht="12">
      <c r="A146" s="14"/>
      <c r="B146" s="260"/>
      <c r="C146" s="261"/>
      <c r="D146" s="250" t="s">
        <v>251</v>
      </c>
      <c r="E146" s="262" t="s">
        <v>1</v>
      </c>
      <c r="F146" s="263" t="s">
        <v>253</v>
      </c>
      <c r="G146" s="261"/>
      <c r="H146" s="264">
        <v>1.884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0" t="s">
        <v>251</v>
      </c>
      <c r="AU146" s="270" t="s">
        <v>95</v>
      </c>
      <c r="AV146" s="14" t="s">
        <v>118</v>
      </c>
      <c r="AW146" s="14" t="s">
        <v>42</v>
      </c>
      <c r="AX146" s="14" t="s">
        <v>85</v>
      </c>
      <c r="AY146" s="270" t="s">
        <v>244</v>
      </c>
    </row>
    <row r="147" spans="1:51" s="13" customFormat="1" ht="12">
      <c r="A147" s="13"/>
      <c r="B147" s="248"/>
      <c r="C147" s="249"/>
      <c r="D147" s="250" t="s">
        <v>251</v>
      </c>
      <c r="E147" s="251" t="s">
        <v>150</v>
      </c>
      <c r="F147" s="252" t="s">
        <v>1597</v>
      </c>
      <c r="G147" s="249"/>
      <c r="H147" s="253">
        <v>15.75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251</v>
      </c>
      <c r="AU147" s="259" t="s">
        <v>95</v>
      </c>
      <c r="AV147" s="13" t="s">
        <v>95</v>
      </c>
      <c r="AW147" s="13" t="s">
        <v>42</v>
      </c>
      <c r="AX147" s="13" t="s">
        <v>92</v>
      </c>
      <c r="AY147" s="259" t="s">
        <v>244</v>
      </c>
    </row>
    <row r="148" spans="1:65" s="2" customFormat="1" ht="24.15" customHeight="1">
      <c r="A148" s="40"/>
      <c r="B148" s="41"/>
      <c r="C148" s="234" t="s">
        <v>95</v>
      </c>
      <c r="D148" s="234" t="s">
        <v>246</v>
      </c>
      <c r="E148" s="235" t="s">
        <v>960</v>
      </c>
      <c r="F148" s="236" t="s">
        <v>961</v>
      </c>
      <c r="G148" s="237" t="s">
        <v>249</v>
      </c>
      <c r="H148" s="238">
        <v>15.75</v>
      </c>
      <c r="I148" s="239"/>
      <c r="J148" s="240">
        <f>ROUND(I148*H148,2)</f>
        <v>0</v>
      </c>
      <c r="K148" s="241"/>
      <c r="L148" s="46"/>
      <c r="M148" s="242" t="s">
        <v>1</v>
      </c>
      <c r="N148" s="243" t="s">
        <v>50</v>
      </c>
      <c r="O148" s="93"/>
      <c r="P148" s="244">
        <f>O148*H148</f>
        <v>0</v>
      </c>
      <c r="Q148" s="244">
        <v>0</v>
      </c>
      <c r="R148" s="244">
        <f>Q148*H148</f>
        <v>0</v>
      </c>
      <c r="S148" s="244">
        <v>0.45</v>
      </c>
      <c r="T148" s="245">
        <f>S148*H148</f>
        <v>7.0875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6" t="s">
        <v>161</v>
      </c>
      <c r="AT148" s="246" t="s">
        <v>246</v>
      </c>
      <c r="AU148" s="246" t="s">
        <v>95</v>
      </c>
      <c r="AY148" s="18" t="s">
        <v>244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8" t="s">
        <v>92</v>
      </c>
      <c r="BK148" s="247">
        <f>ROUND(I148*H148,2)</f>
        <v>0</v>
      </c>
      <c r="BL148" s="18" t="s">
        <v>161</v>
      </c>
      <c r="BM148" s="246" t="s">
        <v>1598</v>
      </c>
    </row>
    <row r="149" spans="1:51" s="13" customFormat="1" ht="12">
      <c r="A149" s="13"/>
      <c r="B149" s="248"/>
      <c r="C149" s="249"/>
      <c r="D149" s="250" t="s">
        <v>251</v>
      </c>
      <c r="E149" s="251" t="s">
        <v>152</v>
      </c>
      <c r="F149" s="252" t="s">
        <v>150</v>
      </c>
      <c r="G149" s="249"/>
      <c r="H149" s="253">
        <v>15.75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251</v>
      </c>
      <c r="AU149" s="259" t="s">
        <v>95</v>
      </c>
      <c r="AV149" s="13" t="s">
        <v>95</v>
      </c>
      <c r="AW149" s="13" t="s">
        <v>42</v>
      </c>
      <c r="AX149" s="13" t="s">
        <v>92</v>
      </c>
      <c r="AY149" s="259" t="s">
        <v>244</v>
      </c>
    </row>
    <row r="150" spans="1:65" s="2" customFormat="1" ht="33" customHeight="1">
      <c r="A150" s="40"/>
      <c r="B150" s="41"/>
      <c r="C150" s="234" t="s">
        <v>118</v>
      </c>
      <c r="D150" s="234" t="s">
        <v>246</v>
      </c>
      <c r="E150" s="235" t="s">
        <v>269</v>
      </c>
      <c r="F150" s="236" t="s">
        <v>270</v>
      </c>
      <c r="G150" s="237" t="s">
        <v>249</v>
      </c>
      <c r="H150" s="238">
        <v>129.25</v>
      </c>
      <c r="I150" s="239"/>
      <c r="J150" s="240">
        <f>ROUND(I150*H150,2)</f>
        <v>0</v>
      </c>
      <c r="K150" s="241"/>
      <c r="L150" s="46"/>
      <c r="M150" s="242" t="s">
        <v>1</v>
      </c>
      <c r="N150" s="243" t="s">
        <v>50</v>
      </c>
      <c r="O150" s="93"/>
      <c r="P150" s="244">
        <f>O150*H150</f>
        <v>0</v>
      </c>
      <c r="Q150" s="244">
        <v>9E-05</v>
      </c>
      <c r="R150" s="244">
        <f>Q150*H150</f>
        <v>0.0116325</v>
      </c>
      <c r="S150" s="244">
        <v>0.115</v>
      </c>
      <c r="T150" s="245">
        <f>S150*H150</f>
        <v>14.863750000000001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6" t="s">
        <v>161</v>
      </c>
      <c r="AT150" s="246" t="s">
        <v>246</v>
      </c>
      <c r="AU150" s="246" t="s">
        <v>95</v>
      </c>
      <c r="AY150" s="18" t="s">
        <v>244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8" t="s">
        <v>92</v>
      </c>
      <c r="BK150" s="247">
        <f>ROUND(I150*H150,2)</f>
        <v>0</v>
      </c>
      <c r="BL150" s="18" t="s">
        <v>161</v>
      </c>
      <c r="BM150" s="246" t="s">
        <v>1599</v>
      </c>
    </row>
    <row r="151" spans="1:51" s="13" customFormat="1" ht="12">
      <c r="A151" s="13"/>
      <c r="B151" s="248"/>
      <c r="C151" s="249"/>
      <c r="D151" s="250" t="s">
        <v>251</v>
      </c>
      <c r="E151" s="251" t="s">
        <v>154</v>
      </c>
      <c r="F151" s="252" t="s">
        <v>1600</v>
      </c>
      <c r="G151" s="249"/>
      <c r="H151" s="253">
        <v>129.25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251</v>
      </c>
      <c r="AU151" s="259" t="s">
        <v>95</v>
      </c>
      <c r="AV151" s="13" t="s">
        <v>95</v>
      </c>
      <c r="AW151" s="13" t="s">
        <v>42</v>
      </c>
      <c r="AX151" s="13" t="s">
        <v>92</v>
      </c>
      <c r="AY151" s="259" t="s">
        <v>244</v>
      </c>
    </row>
    <row r="152" spans="1:65" s="2" customFormat="1" ht="24.15" customHeight="1">
      <c r="A152" s="40"/>
      <c r="B152" s="41"/>
      <c r="C152" s="234" t="s">
        <v>161</v>
      </c>
      <c r="D152" s="234" t="s">
        <v>246</v>
      </c>
      <c r="E152" s="235" t="s">
        <v>279</v>
      </c>
      <c r="F152" s="236" t="s">
        <v>280</v>
      </c>
      <c r="G152" s="237" t="s">
        <v>281</v>
      </c>
      <c r="H152" s="238">
        <v>24</v>
      </c>
      <c r="I152" s="239"/>
      <c r="J152" s="240">
        <f>ROUND(I152*H152,2)</f>
        <v>0</v>
      </c>
      <c r="K152" s="241"/>
      <c r="L152" s="46"/>
      <c r="M152" s="242" t="s">
        <v>1</v>
      </c>
      <c r="N152" s="243" t="s">
        <v>50</v>
      </c>
      <c r="O152" s="93"/>
      <c r="P152" s="244">
        <f>O152*H152</f>
        <v>0</v>
      </c>
      <c r="Q152" s="244">
        <v>3E-05</v>
      </c>
      <c r="R152" s="244">
        <f>Q152*H152</f>
        <v>0.00072</v>
      </c>
      <c r="S152" s="244">
        <v>0</v>
      </c>
      <c r="T152" s="24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6" t="s">
        <v>161</v>
      </c>
      <c r="AT152" s="246" t="s">
        <v>246</v>
      </c>
      <c r="AU152" s="246" t="s">
        <v>95</v>
      </c>
      <c r="AY152" s="18" t="s">
        <v>244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8" t="s">
        <v>92</v>
      </c>
      <c r="BK152" s="247">
        <f>ROUND(I152*H152,2)</f>
        <v>0</v>
      </c>
      <c r="BL152" s="18" t="s">
        <v>161</v>
      </c>
      <c r="BM152" s="246" t="s">
        <v>1601</v>
      </c>
    </row>
    <row r="153" spans="1:51" s="13" customFormat="1" ht="12">
      <c r="A153" s="13"/>
      <c r="B153" s="248"/>
      <c r="C153" s="249"/>
      <c r="D153" s="250" t="s">
        <v>251</v>
      </c>
      <c r="E153" s="251" t="s">
        <v>1</v>
      </c>
      <c r="F153" s="252" t="s">
        <v>1602</v>
      </c>
      <c r="G153" s="249"/>
      <c r="H153" s="253">
        <v>24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251</v>
      </c>
      <c r="AU153" s="259" t="s">
        <v>95</v>
      </c>
      <c r="AV153" s="13" t="s">
        <v>95</v>
      </c>
      <c r="AW153" s="13" t="s">
        <v>42</v>
      </c>
      <c r="AX153" s="13" t="s">
        <v>92</v>
      </c>
      <c r="AY153" s="259" t="s">
        <v>244</v>
      </c>
    </row>
    <row r="154" spans="1:65" s="2" customFormat="1" ht="24.15" customHeight="1">
      <c r="A154" s="40"/>
      <c r="B154" s="41"/>
      <c r="C154" s="234" t="s">
        <v>278</v>
      </c>
      <c r="D154" s="234" t="s">
        <v>246</v>
      </c>
      <c r="E154" s="235" t="s">
        <v>285</v>
      </c>
      <c r="F154" s="236" t="s">
        <v>286</v>
      </c>
      <c r="G154" s="237" t="s">
        <v>287</v>
      </c>
      <c r="H154" s="238">
        <v>3</v>
      </c>
      <c r="I154" s="239"/>
      <c r="J154" s="240">
        <f>ROUND(I154*H154,2)</f>
        <v>0</v>
      </c>
      <c r="K154" s="241"/>
      <c r="L154" s="46"/>
      <c r="M154" s="242" t="s">
        <v>1</v>
      </c>
      <c r="N154" s="243" t="s">
        <v>50</v>
      </c>
      <c r="O154" s="93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6" t="s">
        <v>161</v>
      </c>
      <c r="AT154" s="246" t="s">
        <v>246</v>
      </c>
      <c r="AU154" s="246" t="s">
        <v>95</v>
      </c>
      <c r="AY154" s="18" t="s">
        <v>244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8" t="s">
        <v>92</v>
      </c>
      <c r="BK154" s="247">
        <f>ROUND(I154*H154,2)</f>
        <v>0</v>
      </c>
      <c r="BL154" s="18" t="s">
        <v>161</v>
      </c>
      <c r="BM154" s="246" t="s">
        <v>1603</v>
      </c>
    </row>
    <row r="155" spans="1:51" s="13" customFormat="1" ht="12">
      <c r="A155" s="13"/>
      <c r="B155" s="248"/>
      <c r="C155" s="249"/>
      <c r="D155" s="250" t="s">
        <v>251</v>
      </c>
      <c r="E155" s="251" t="s">
        <v>1</v>
      </c>
      <c r="F155" s="252" t="s">
        <v>1604</v>
      </c>
      <c r="G155" s="249"/>
      <c r="H155" s="253">
        <v>3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251</v>
      </c>
      <c r="AU155" s="259" t="s">
        <v>95</v>
      </c>
      <c r="AV155" s="13" t="s">
        <v>95</v>
      </c>
      <c r="AW155" s="13" t="s">
        <v>42</v>
      </c>
      <c r="AX155" s="13" t="s">
        <v>92</v>
      </c>
      <c r="AY155" s="259" t="s">
        <v>244</v>
      </c>
    </row>
    <row r="156" spans="1:65" s="2" customFormat="1" ht="33" customHeight="1">
      <c r="A156" s="40"/>
      <c r="B156" s="41"/>
      <c r="C156" s="234" t="s">
        <v>284</v>
      </c>
      <c r="D156" s="234" t="s">
        <v>246</v>
      </c>
      <c r="E156" s="235" t="s">
        <v>1605</v>
      </c>
      <c r="F156" s="236" t="s">
        <v>1606</v>
      </c>
      <c r="G156" s="237" t="s">
        <v>303</v>
      </c>
      <c r="H156" s="238">
        <v>24.148</v>
      </c>
      <c r="I156" s="239"/>
      <c r="J156" s="240">
        <f>ROUND(I156*H156,2)</f>
        <v>0</v>
      </c>
      <c r="K156" s="241"/>
      <c r="L156" s="46"/>
      <c r="M156" s="242" t="s">
        <v>1</v>
      </c>
      <c r="N156" s="243" t="s">
        <v>50</v>
      </c>
      <c r="O156" s="93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6" t="s">
        <v>161</v>
      </c>
      <c r="AT156" s="246" t="s">
        <v>246</v>
      </c>
      <c r="AU156" s="246" t="s">
        <v>95</v>
      </c>
      <c r="AY156" s="18" t="s">
        <v>244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8" t="s">
        <v>92</v>
      </c>
      <c r="BK156" s="247">
        <f>ROUND(I156*H156,2)</f>
        <v>0</v>
      </c>
      <c r="BL156" s="18" t="s">
        <v>161</v>
      </c>
      <c r="BM156" s="246" t="s">
        <v>1607</v>
      </c>
    </row>
    <row r="157" spans="1:51" s="13" customFormat="1" ht="12">
      <c r="A157" s="13"/>
      <c r="B157" s="248"/>
      <c r="C157" s="249"/>
      <c r="D157" s="250" t="s">
        <v>251</v>
      </c>
      <c r="E157" s="251" t="s">
        <v>972</v>
      </c>
      <c r="F157" s="252" t="s">
        <v>1608</v>
      </c>
      <c r="G157" s="249"/>
      <c r="H157" s="253">
        <v>50.18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251</v>
      </c>
      <c r="AU157" s="259" t="s">
        <v>95</v>
      </c>
      <c r="AV157" s="13" t="s">
        <v>95</v>
      </c>
      <c r="AW157" s="13" t="s">
        <v>42</v>
      </c>
      <c r="AX157" s="13" t="s">
        <v>85</v>
      </c>
      <c r="AY157" s="259" t="s">
        <v>244</v>
      </c>
    </row>
    <row r="158" spans="1:51" s="13" customFormat="1" ht="12">
      <c r="A158" s="13"/>
      <c r="B158" s="248"/>
      <c r="C158" s="249"/>
      <c r="D158" s="250" t="s">
        <v>251</v>
      </c>
      <c r="E158" s="251" t="s">
        <v>1</v>
      </c>
      <c r="F158" s="252" t="s">
        <v>1609</v>
      </c>
      <c r="G158" s="249"/>
      <c r="H158" s="253">
        <v>-1.884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251</v>
      </c>
      <c r="AU158" s="259" t="s">
        <v>95</v>
      </c>
      <c r="AV158" s="13" t="s">
        <v>95</v>
      </c>
      <c r="AW158" s="13" t="s">
        <v>42</v>
      </c>
      <c r="AX158" s="13" t="s">
        <v>85</v>
      </c>
      <c r="AY158" s="259" t="s">
        <v>244</v>
      </c>
    </row>
    <row r="159" spans="1:51" s="14" customFormat="1" ht="12">
      <c r="A159" s="14"/>
      <c r="B159" s="260"/>
      <c r="C159" s="261"/>
      <c r="D159" s="250" t="s">
        <v>251</v>
      </c>
      <c r="E159" s="262" t="s">
        <v>162</v>
      </c>
      <c r="F159" s="263" t="s">
        <v>253</v>
      </c>
      <c r="G159" s="261"/>
      <c r="H159" s="264">
        <v>48.296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251</v>
      </c>
      <c r="AU159" s="270" t="s">
        <v>95</v>
      </c>
      <c r="AV159" s="14" t="s">
        <v>118</v>
      </c>
      <c r="AW159" s="14" t="s">
        <v>42</v>
      </c>
      <c r="AX159" s="14" t="s">
        <v>85</v>
      </c>
      <c r="AY159" s="270" t="s">
        <v>244</v>
      </c>
    </row>
    <row r="160" spans="1:51" s="13" customFormat="1" ht="12">
      <c r="A160" s="13"/>
      <c r="B160" s="248"/>
      <c r="C160" s="249"/>
      <c r="D160" s="250" t="s">
        <v>251</v>
      </c>
      <c r="E160" s="251" t="s">
        <v>164</v>
      </c>
      <c r="F160" s="252" t="s">
        <v>1610</v>
      </c>
      <c r="G160" s="249"/>
      <c r="H160" s="253">
        <v>0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251</v>
      </c>
      <c r="AU160" s="259" t="s">
        <v>95</v>
      </c>
      <c r="AV160" s="13" t="s">
        <v>95</v>
      </c>
      <c r="AW160" s="13" t="s">
        <v>42</v>
      </c>
      <c r="AX160" s="13" t="s">
        <v>85</v>
      </c>
      <c r="AY160" s="259" t="s">
        <v>244</v>
      </c>
    </row>
    <row r="161" spans="1:51" s="13" customFormat="1" ht="12">
      <c r="A161" s="13"/>
      <c r="B161" s="248"/>
      <c r="C161" s="249"/>
      <c r="D161" s="250" t="s">
        <v>251</v>
      </c>
      <c r="E161" s="251" t="s">
        <v>165</v>
      </c>
      <c r="F161" s="252" t="s">
        <v>307</v>
      </c>
      <c r="G161" s="249"/>
      <c r="H161" s="253">
        <v>48.296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251</v>
      </c>
      <c r="AU161" s="259" t="s">
        <v>95</v>
      </c>
      <c r="AV161" s="13" t="s">
        <v>95</v>
      </c>
      <c r="AW161" s="13" t="s">
        <v>42</v>
      </c>
      <c r="AX161" s="13" t="s">
        <v>85</v>
      </c>
      <c r="AY161" s="259" t="s">
        <v>244</v>
      </c>
    </row>
    <row r="162" spans="1:51" s="13" customFormat="1" ht="12">
      <c r="A162" s="13"/>
      <c r="B162" s="248"/>
      <c r="C162" s="249"/>
      <c r="D162" s="250" t="s">
        <v>251</v>
      </c>
      <c r="E162" s="251" t="s">
        <v>166</v>
      </c>
      <c r="F162" s="252" t="s">
        <v>308</v>
      </c>
      <c r="G162" s="249"/>
      <c r="H162" s="253">
        <v>24.148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251</v>
      </c>
      <c r="AU162" s="259" t="s">
        <v>95</v>
      </c>
      <c r="AV162" s="13" t="s">
        <v>95</v>
      </c>
      <c r="AW162" s="13" t="s">
        <v>42</v>
      </c>
      <c r="AX162" s="13" t="s">
        <v>92</v>
      </c>
      <c r="AY162" s="259" t="s">
        <v>244</v>
      </c>
    </row>
    <row r="163" spans="1:65" s="2" customFormat="1" ht="33" customHeight="1">
      <c r="A163" s="40"/>
      <c r="B163" s="41"/>
      <c r="C163" s="234" t="s">
        <v>290</v>
      </c>
      <c r="D163" s="234" t="s">
        <v>246</v>
      </c>
      <c r="E163" s="235" t="s">
        <v>1611</v>
      </c>
      <c r="F163" s="236" t="s">
        <v>1612</v>
      </c>
      <c r="G163" s="237" t="s">
        <v>303</v>
      </c>
      <c r="H163" s="238">
        <v>24.148</v>
      </c>
      <c r="I163" s="239"/>
      <c r="J163" s="240">
        <f>ROUND(I163*H163,2)</f>
        <v>0</v>
      </c>
      <c r="K163" s="241"/>
      <c r="L163" s="46"/>
      <c r="M163" s="242" t="s">
        <v>1</v>
      </c>
      <c r="N163" s="243" t="s">
        <v>50</v>
      </c>
      <c r="O163" s="93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6" t="s">
        <v>161</v>
      </c>
      <c r="AT163" s="246" t="s">
        <v>246</v>
      </c>
      <c r="AU163" s="246" t="s">
        <v>95</v>
      </c>
      <c r="AY163" s="18" t="s">
        <v>244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8" t="s">
        <v>92</v>
      </c>
      <c r="BK163" s="247">
        <f>ROUND(I163*H163,2)</f>
        <v>0</v>
      </c>
      <c r="BL163" s="18" t="s">
        <v>161</v>
      </c>
      <c r="BM163" s="246" t="s">
        <v>1613</v>
      </c>
    </row>
    <row r="164" spans="1:51" s="13" customFormat="1" ht="12">
      <c r="A164" s="13"/>
      <c r="B164" s="248"/>
      <c r="C164" s="249"/>
      <c r="D164" s="250" t="s">
        <v>251</v>
      </c>
      <c r="E164" s="251" t="s">
        <v>168</v>
      </c>
      <c r="F164" s="252" t="s">
        <v>308</v>
      </c>
      <c r="G164" s="249"/>
      <c r="H164" s="253">
        <v>24.148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251</v>
      </c>
      <c r="AU164" s="259" t="s">
        <v>95</v>
      </c>
      <c r="AV164" s="13" t="s">
        <v>95</v>
      </c>
      <c r="AW164" s="13" t="s">
        <v>42</v>
      </c>
      <c r="AX164" s="13" t="s">
        <v>92</v>
      </c>
      <c r="AY164" s="259" t="s">
        <v>244</v>
      </c>
    </row>
    <row r="165" spans="1:65" s="2" customFormat="1" ht="21.75" customHeight="1">
      <c r="A165" s="40"/>
      <c r="B165" s="41"/>
      <c r="C165" s="234" t="s">
        <v>295</v>
      </c>
      <c r="D165" s="234" t="s">
        <v>246</v>
      </c>
      <c r="E165" s="235" t="s">
        <v>330</v>
      </c>
      <c r="F165" s="236" t="s">
        <v>331</v>
      </c>
      <c r="G165" s="237" t="s">
        <v>249</v>
      </c>
      <c r="H165" s="238">
        <v>112.98</v>
      </c>
      <c r="I165" s="239"/>
      <c r="J165" s="240">
        <f>ROUND(I165*H165,2)</f>
        <v>0</v>
      </c>
      <c r="K165" s="241"/>
      <c r="L165" s="46"/>
      <c r="M165" s="242" t="s">
        <v>1</v>
      </c>
      <c r="N165" s="243" t="s">
        <v>50</v>
      </c>
      <c r="O165" s="93"/>
      <c r="P165" s="244">
        <f>O165*H165</f>
        <v>0</v>
      </c>
      <c r="Q165" s="244">
        <v>0.00058</v>
      </c>
      <c r="R165" s="244">
        <f>Q165*H165</f>
        <v>0.0655284</v>
      </c>
      <c r="S165" s="244">
        <v>0</v>
      </c>
      <c r="T165" s="24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6" t="s">
        <v>161</v>
      </c>
      <c r="AT165" s="246" t="s">
        <v>246</v>
      </c>
      <c r="AU165" s="246" t="s">
        <v>95</v>
      </c>
      <c r="AY165" s="18" t="s">
        <v>244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8" t="s">
        <v>92</v>
      </c>
      <c r="BK165" s="247">
        <f>ROUND(I165*H165,2)</f>
        <v>0</v>
      </c>
      <c r="BL165" s="18" t="s">
        <v>161</v>
      </c>
      <c r="BM165" s="246" t="s">
        <v>1614</v>
      </c>
    </row>
    <row r="166" spans="1:51" s="13" customFormat="1" ht="12">
      <c r="A166" s="13"/>
      <c r="B166" s="248"/>
      <c r="C166" s="249"/>
      <c r="D166" s="250" t="s">
        <v>251</v>
      </c>
      <c r="E166" s="251" t="s">
        <v>169</v>
      </c>
      <c r="F166" s="252" t="s">
        <v>1615</v>
      </c>
      <c r="G166" s="249"/>
      <c r="H166" s="253">
        <v>112.98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251</v>
      </c>
      <c r="AU166" s="259" t="s">
        <v>95</v>
      </c>
      <c r="AV166" s="13" t="s">
        <v>95</v>
      </c>
      <c r="AW166" s="13" t="s">
        <v>42</v>
      </c>
      <c r="AX166" s="13" t="s">
        <v>92</v>
      </c>
      <c r="AY166" s="259" t="s">
        <v>244</v>
      </c>
    </row>
    <row r="167" spans="1:65" s="2" customFormat="1" ht="21.75" customHeight="1">
      <c r="A167" s="40"/>
      <c r="B167" s="41"/>
      <c r="C167" s="234" t="s">
        <v>300</v>
      </c>
      <c r="D167" s="234" t="s">
        <v>246</v>
      </c>
      <c r="E167" s="235" t="s">
        <v>335</v>
      </c>
      <c r="F167" s="236" t="s">
        <v>336</v>
      </c>
      <c r="G167" s="237" t="s">
        <v>249</v>
      </c>
      <c r="H167" s="238">
        <v>112.98</v>
      </c>
      <c r="I167" s="239"/>
      <c r="J167" s="240">
        <f>ROUND(I167*H167,2)</f>
        <v>0</v>
      </c>
      <c r="K167" s="241"/>
      <c r="L167" s="46"/>
      <c r="M167" s="242" t="s">
        <v>1</v>
      </c>
      <c r="N167" s="243" t="s">
        <v>50</v>
      </c>
      <c r="O167" s="93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6" t="s">
        <v>161</v>
      </c>
      <c r="AT167" s="246" t="s">
        <v>246</v>
      </c>
      <c r="AU167" s="246" t="s">
        <v>95</v>
      </c>
      <c r="AY167" s="18" t="s">
        <v>244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8" t="s">
        <v>92</v>
      </c>
      <c r="BK167" s="247">
        <f>ROUND(I167*H167,2)</f>
        <v>0</v>
      </c>
      <c r="BL167" s="18" t="s">
        <v>161</v>
      </c>
      <c r="BM167" s="246" t="s">
        <v>1616</v>
      </c>
    </row>
    <row r="168" spans="1:51" s="13" customFormat="1" ht="12">
      <c r="A168" s="13"/>
      <c r="B168" s="248"/>
      <c r="C168" s="249"/>
      <c r="D168" s="250" t="s">
        <v>251</v>
      </c>
      <c r="E168" s="251" t="s">
        <v>1</v>
      </c>
      <c r="F168" s="252" t="s">
        <v>169</v>
      </c>
      <c r="G168" s="249"/>
      <c r="H168" s="253">
        <v>112.98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251</v>
      </c>
      <c r="AU168" s="259" t="s">
        <v>95</v>
      </c>
      <c r="AV168" s="13" t="s">
        <v>95</v>
      </c>
      <c r="AW168" s="13" t="s">
        <v>42</v>
      </c>
      <c r="AX168" s="13" t="s">
        <v>92</v>
      </c>
      <c r="AY168" s="259" t="s">
        <v>244</v>
      </c>
    </row>
    <row r="169" spans="1:65" s="2" customFormat="1" ht="37.8" customHeight="1">
      <c r="A169" s="40"/>
      <c r="B169" s="41"/>
      <c r="C169" s="234" t="s">
        <v>309</v>
      </c>
      <c r="D169" s="234" t="s">
        <v>246</v>
      </c>
      <c r="E169" s="235" t="s">
        <v>338</v>
      </c>
      <c r="F169" s="236" t="s">
        <v>339</v>
      </c>
      <c r="G169" s="237" t="s">
        <v>303</v>
      </c>
      <c r="H169" s="238">
        <v>24.148</v>
      </c>
      <c r="I169" s="239"/>
      <c r="J169" s="240">
        <f>ROUND(I169*H169,2)</f>
        <v>0</v>
      </c>
      <c r="K169" s="241"/>
      <c r="L169" s="46"/>
      <c r="M169" s="242" t="s">
        <v>1</v>
      </c>
      <c r="N169" s="243" t="s">
        <v>50</v>
      </c>
      <c r="O169" s="93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6" t="s">
        <v>161</v>
      </c>
      <c r="AT169" s="246" t="s">
        <v>246</v>
      </c>
      <c r="AU169" s="246" t="s">
        <v>95</v>
      </c>
      <c r="AY169" s="18" t="s">
        <v>244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8" t="s">
        <v>92</v>
      </c>
      <c r="BK169" s="247">
        <f>ROUND(I169*H169,2)</f>
        <v>0</v>
      </c>
      <c r="BL169" s="18" t="s">
        <v>161</v>
      </c>
      <c r="BM169" s="246" t="s">
        <v>1617</v>
      </c>
    </row>
    <row r="170" spans="1:51" s="15" customFormat="1" ht="12">
      <c r="A170" s="15"/>
      <c r="B170" s="271"/>
      <c r="C170" s="272"/>
      <c r="D170" s="250" t="s">
        <v>251</v>
      </c>
      <c r="E170" s="273" t="s">
        <v>1</v>
      </c>
      <c r="F170" s="274" t="s">
        <v>341</v>
      </c>
      <c r="G170" s="272"/>
      <c r="H170" s="273" t="s">
        <v>1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0" t="s">
        <v>251</v>
      </c>
      <c r="AU170" s="280" t="s">
        <v>95</v>
      </c>
      <c r="AV170" s="15" t="s">
        <v>92</v>
      </c>
      <c r="AW170" s="15" t="s">
        <v>42</v>
      </c>
      <c r="AX170" s="15" t="s">
        <v>85</v>
      </c>
      <c r="AY170" s="280" t="s">
        <v>244</v>
      </c>
    </row>
    <row r="171" spans="1:51" s="13" customFormat="1" ht="12">
      <c r="A171" s="13"/>
      <c r="B171" s="248"/>
      <c r="C171" s="249"/>
      <c r="D171" s="250" t="s">
        <v>251</v>
      </c>
      <c r="E171" s="251" t="s">
        <v>171</v>
      </c>
      <c r="F171" s="252" t="s">
        <v>1618</v>
      </c>
      <c r="G171" s="249"/>
      <c r="H171" s="253">
        <v>12.78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251</v>
      </c>
      <c r="AU171" s="259" t="s">
        <v>95</v>
      </c>
      <c r="AV171" s="13" t="s">
        <v>95</v>
      </c>
      <c r="AW171" s="13" t="s">
        <v>42</v>
      </c>
      <c r="AX171" s="13" t="s">
        <v>85</v>
      </c>
      <c r="AY171" s="259" t="s">
        <v>244</v>
      </c>
    </row>
    <row r="172" spans="1:51" s="13" customFormat="1" ht="12">
      <c r="A172" s="13"/>
      <c r="B172" s="248"/>
      <c r="C172" s="249"/>
      <c r="D172" s="250" t="s">
        <v>251</v>
      </c>
      <c r="E172" s="251" t="s">
        <v>173</v>
      </c>
      <c r="F172" s="252" t="s">
        <v>344</v>
      </c>
      <c r="G172" s="249"/>
      <c r="H172" s="253">
        <v>0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251</v>
      </c>
      <c r="AU172" s="259" t="s">
        <v>95</v>
      </c>
      <c r="AV172" s="13" t="s">
        <v>95</v>
      </c>
      <c r="AW172" s="13" t="s">
        <v>42</v>
      </c>
      <c r="AX172" s="13" t="s">
        <v>85</v>
      </c>
      <c r="AY172" s="259" t="s">
        <v>244</v>
      </c>
    </row>
    <row r="173" spans="1:51" s="13" customFormat="1" ht="12">
      <c r="A173" s="13"/>
      <c r="B173" s="248"/>
      <c r="C173" s="249"/>
      <c r="D173" s="250" t="s">
        <v>251</v>
      </c>
      <c r="E173" s="251" t="s">
        <v>174</v>
      </c>
      <c r="F173" s="252" t="s">
        <v>345</v>
      </c>
      <c r="G173" s="249"/>
      <c r="H173" s="253">
        <v>24.148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251</v>
      </c>
      <c r="AU173" s="259" t="s">
        <v>95</v>
      </c>
      <c r="AV173" s="13" t="s">
        <v>95</v>
      </c>
      <c r="AW173" s="13" t="s">
        <v>42</v>
      </c>
      <c r="AX173" s="13" t="s">
        <v>92</v>
      </c>
      <c r="AY173" s="259" t="s">
        <v>244</v>
      </c>
    </row>
    <row r="174" spans="1:65" s="2" customFormat="1" ht="37.8" customHeight="1">
      <c r="A174" s="40"/>
      <c r="B174" s="41"/>
      <c r="C174" s="234" t="s">
        <v>313</v>
      </c>
      <c r="D174" s="234" t="s">
        <v>246</v>
      </c>
      <c r="E174" s="235" t="s">
        <v>346</v>
      </c>
      <c r="F174" s="236" t="s">
        <v>347</v>
      </c>
      <c r="G174" s="237" t="s">
        <v>303</v>
      </c>
      <c r="H174" s="238">
        <v>531.256</v>
      </c>
      <c r="I174" s="239"/>
      <c r="J174" s="240">
        <f>ROUND(I174*H174,2)</f>
        <v>0</v>
      </c>
      <c r="K174" s="241"/>
      <c r="L174" s="46"/>
      <c r="M174" s="242" t="s">
        <v>1</v>
      </c>
      <c r="N174" s="243" t="s">
        <v>50</v>
      </c>
      <c r="O174" s="93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6" t="s">
        <v>161</v>
      </c>
      <c r="AT174" s="246" t="s">
        <v>246</v>
      </c>
      <c r="AU174" s="246" t="s">
        <v>95</v>
      </c>
      <c r="AY174" s="18" t="s">
        <v>244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8" t="s">
        <v>92</v>
      </c>
      <c r="BK174" s="247">
        <f>ROUND(I174*H174,2)</f>
        <v>0</v>
      </c>
      <c r="BL174" s="18" t="s">
        <v>161</v>
      </c>
      <c r="BM174" s="246" t="s">
        <v>1619</v>
      </c>
    </row>
    <row r="175" spans="1:51" s="15" customFormat="1" ht="12">
      <c r="A175" s="15"/>
      <c r="B175" s="271"/>
      <c r="C175" s="272"/>
      <c r="D175" s="250" t="s">
        <v>251</v>
      </c>
      <c r="E175" s="273" t="s">
        <v>1</v>
      </c>
      <c r="F175" s="274" t="s">
        <v>349</v>
      </c>
      <c r="G175" s="272"/>
      <c r="H175" s="273" t="s">
        <v>1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0" t="s">
        <v>251</v>
      </c>
      <c r="AU175" s="280" t="s">
        <v>95</v>
      </c>
      <c r="AV175" s="15" t="s">
        <v>92</v>
      </c>
      <c r="AW175" s="15" t="s">
        <v>42</v>
      </c>
      <c r="AX175" s="15" t="s">
        <v>85</v>
      </c>
      <c r="AY175" s="280" t="s">
        <v>244</v>
      </c>
    </row>
    <row r="176" spans="1:51" s="13" customFormat="1" ht="12">
      <c r="A176" s="13"/>
      <c r="B176" s="248"/>
      <c r="C176" s="249"/>
      <c r="D176" s="250" t="s">
        <v>251</v>
      </c>
      <c r="E176" s="251" t="s">
        <v>1</v>
      </c>
      <c r="F176" s="252" t="s">
        <v>350</v>
      </c>
      <c r="G176" s="249"/>
      <c r="H176" s="253">
        <v>531.256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251</v>
      </c>
      <c r="AU176" s="259" t="s">
        <v>95</v>
      </c>
      <c r="AV176" s="13" t="s">
        <v>95</v>
      </c>
      <c r="AW176" s="13" t="s">
        <v>42</v>
      </c>
      <c r="AX176" s="13" t="s">
        <v>92</v>
      </c>
      <c r="AY176" s="259" t="s">
        <v>244</v>
      </c>
    </row>
    <row r="177" spans="1:65" s="2" customFormat="1" ht="37.8" customHeight="1">
      <c r="A177" s="40"/>
      <c r="B177" s="41"/>
      <c r="C177" s="234" t="s">
        <v>321</v>
      </c>
      <c r="D177" s="234" t="s">
        <v>246</v>
      </c>
      <c r="E177" s="235" t="s">
        <v>352</v>
      </c>
      <c r="F177" s="236" t="s">
        <v>353</v>
      </c>
      <c r="G177" s="237" t="s">
        <v>303</v>
      </c>
      <c r="H177" s="238">
        <v>24.148</v>
      </c>
      <c r="I177" s="239"/>
      <c r="J177" s="240">
        <f>ROUND(I177*H177,2)</f>
        <v>0</v>
      </c>
      <c r="K177" s="241"/>
      <c r="L177" s="46"/>
      <c r="M177" s="242" t="s">
        <v>1</v>
      </c>
      <c r="N177" s="243" t="s">
        <v>50</v>
      </c>
      <c r="O177" s="93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6" t="s">
        <v>161</v>
      </c>
      <c r="AT177" s="246" t="s">
        <v>246</v>
      </c>
      <c r="AU177" s="246" t="s">
        <v>95</v>
      </c>
      <c r="AY177" s="18" t="s">
        <v>244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8" t="s">
        <v>92</v>
      </c>
      <c r="BK177" s="247">
        <f>ROUND(I177*H177,2)</f>
        <v>0</v>
      </c>
      <c r="BL177" s="18" t="s">
        <v>161</v>
      </c>
      <c r="BM177" s="246" t="s">
        <v>1620</v>
      </c>
    </row>
    <row r="178" spans="1:51" s="15" customFormat="1" ht="12">
      <c r="A178" s="15"/>
      <c r="B178" s="271"/>
      <c r="C178" s="272"/>
      <c r="D178" s="250" t="s">
        <v>251</v>
      </c>
      <c r="E178" s="273" t="s">
        <v>1</v>
      </c>
      <c r="F178" s="274" t="s">
        <v>341</v>
      </c>
      <c r="G178" s="272"/>
      <c r="H178" s="273" t="s">
        <v>1</v>
      </c>
      <c r="I178" s="275"/>
      <c r="J178" s="272"/>
      <c r="K178" s="272"/>
      <c r="L178" s="276"/>
      <c r="M178" s="277"/>
      <c r="N178" s="278"/>
      <c r="O178" s="278"/>
      <c r="P178" s="278"/>
      <c r="Q178" s="278"/>
      <c r="R178" s="278"/>
      <c r="S178" s="278"/>
      <c r="T178" s="27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0" t="s">
        <v>251</v>
      </c>
      <c r="AU178" s="280" t="s">
        <v>95</v>
      </c>
      <c r="AV178" s="15" t="s">
        <v>92</v>
      </c>
      <c r="AW178" s="15" t="s">
        <v>42</v>
      </c>
      <c r="AX178" s="15" t="s">
        <v>85</v>
      </c>
      <c r="AY178" s="280" t="s">
        <v>244</v>
      </c>
    </row>
    <row r="179" spans="1:51" s="13" customFormat="1" ht="12">
      <c r="A179" s="13"/>
      <c r="B179" s="248"/>
      <c r="C179" s="249"/>
      <c r="D179" s="250" t="s">
        <v>251</v>
      </c>
      <c r="E179" s="251" t="s">
        <v>175</v>
      </c>
      <c r="F179" s="252" t="s">
        <v>355</v>
      </c>
      <c r="G179" s="249"/>
      <c r="H179" s="253">
        <v>24.148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251</v>
      </c>
      <c r="AU179" s="259" t="s">
        <v>95</v>
      </c>
      <c r="AV179" s="13" t="s">
        <v>95</v>
      </c>
      <c r="AW179" s="13" t="s">
        <v>42</v>
      </c>
      <c r="AX179" s="13" t="s">
        <v>92</v>
      </c>
      <c r="AY179" s="259" t="s">
        <v>244</v>
      </c>
    </row>
    <row r="180" spans="1:65" s="2" customFormat="1" ht="37.8" customHeight="1">
      <c r="A180" s="40"/>
      <c r="B180" s="41"/>
      <c r="C180" s="234" t="s">
        <v>329</v>
      </c>
      <c r="D180" s="234" t="s">
        <v>246</v>
      </c>
      <c r="E180" s="235" t="s">
        <v>357</v>
      </c>
      <c r="F180" s="236" t="s">
        <v>358</v>
      </c>
      <c r="G180" s="237" t="s">
        <v>303</v>
      </c>
      <c r="H180" s="238">
        <v>531.256</v>
      </c>
      <c r="I180" s="239"/>
      <c r="J180" s="240">
        <f>ROUND(I180*H180,2)</f>
        <v>0</v>
      </c>
      <c r="K180" s="241"/>
      <c r="L180" s="46"/>
      <c r="M180" s="242" t="s">
        <v>1</v>
      </c>
      <c r="N180" s="243" t="s">
        <v>50</v>
      </c>
      <c r="O180" s="93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6" t="s">
        <v>161</v>
      </c>
      <c r="AT180" s="246" t="s">
        <v>246</v>
      </c>
      <c r="AU180" s="246" t="s">
        <v>95</v>
      </c>
      <c r="AY180" s="18" t="s">
        <v>244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8" t="s">
        <v>92</v>
      </c>
      <c r="BK180" s="247">
        <f>ROUND(I180*H180,2)</f>
        <v>0</v>
      </c>
      <c r="BL180" s="18" t="s">
        <v>161</v>
      </c>
      <c r="BM180" s="246" t="s">
        <v>1621</v>
      </c>
    </row>
    <row r="181" spans="1:51" s="15" customFormat="1" ht="12">
      <c r="A181" s="15"/>
      <c r="B181" s="271"/>
      <c r="C181" s="272"/>
      <c r="D181" s="250" t="s">
        <v>251</v>
      </c>
      <c r="E181" s="273" t="s">
        <v>1</v>
      </c>
      <c r="F181" s="274" t="s">
        <v>349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251</v>
      </c>
      <c r="AU181" s="280" t="s">
        <v>95</v>
      </c>
      <c r="AV181" s="15" t="s">
        <v>92</v>
      </c>
      <c r="AW181" s="15" t="s">
        <v>42</v>
      </c>
      <c r="AX181" s="15" t="s">
        <v>85</v>
      </c>
      <c r="AY181" s="280" t="s">
        <v>244</v>
      </c>
    </row>
    <row r="182" spans="1:51" s="13" customFormat="1" ht="12">
      <c r="A182" s="13"/>
      <c r="B182" s="248"/>
      <c r="C182" s="249"/>
      <c r="D182" s="250" t="s">
        <v>251</v>
      </c>
      <c r="E182" s="251" t="s">
        <v>1</v>
      </c>
      <c r="F182" s="252" t="s">
        <v>360</v>
      </c>
      <c r="G182" s="249"/>
      <c r="H182" s="253">
        <v>531.256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251</v>
      </c>
      <c r="AU182" s="259" t="s">
        <v>95</v>
      </c>
      <c r="AV182" s="13" t="s">
        <v>95</v>
      </c>
      <c r="AW182" s="13" t="s">
        <v>42</v>
      </c>
      <c r="AX182" s="13" t="s">
        <v>92</v>
      </c>
      <c r="AY182" s="259" t="s">
        <v>244</v>
      </c>
    </row>
    <row r="183" spans="1:65" s="2" customFormat="1" ht="24.15" customHeight="1">
      <c r="A183" s="40"/>
      <c r="B183" s="41"/>
      <c r="C183" s="234" t="s">
        <v>334</v>
      </c>
      <c r="D183" s="234" t="s">
        <v>246</v>
      </c>
      <c r="E183" s="235" t="s">
        <v>361</v>
      </c>
      <c r="F183" s="236" t="s">
        <v>362</v>
      </c>
      <c r="G183" s="237" t="s">
        <v>363</v>
      </c>
      <c r="H183" s="238">
        <v>96.592</v>
      </c>
      <c r="I183" s="239"/>
      <c r="J183" s="240">
        <f>ROUND(I183*H183,2)</f>
        <v>0</v>
      </c>
      <c r="K183" s="241"/>
      <c r="L183" s="46"/>
      <c r="M183" s="242" t="s">
        <v>1</v>
      </c>
      <c r="N183" s="243" t="s">
        <v>50</v>
      </c>
      <c r="O183" s="93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6" t="s">
        <v>161</v>
      </c>
      <c r="AT183" s="246" t="s">
        <v>246</v>
      </c>
      <c r="AU183" s="246" t="s">
        <v>95</v>
      </c>
      <c r="AY183" s="18" t="s">
        <v>244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8" t="s">
        <v>92</v>
      </c>
      <c r="BK183" s="247">
        <f>ROUND(I183*H183,2)</f>
        <v>0</v>
      </c>
      <c r="BL183" s="18" t="s">
        <v>161</v>
      </c>
      <c r="BM183" s="246" t="s">
        <v>1622</v>
      </c>
    </row>
    <row r="184" spans="1:51" s="13" customFormat="1" ht="12">
      <c r="A184" s="13"/>
      <c r="B184" s="248"/>
      <c r="C184" s="249"/>
      <c r="D184" s="250" t="s">
        <v>251</v>
      </c>
      <c r="E184" s="251" t="s">
        <v>176</v>
      </c>
      <c r="F184" s="252" t="s">
        <v>365</v>
      </c>
      <c r="G184" s="249"/>
      <c r="H184" s="253">
        <v>48.296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251</v>
      </c>
      <c r="AU184" s="259" t="s">
        <v>95</v>
      </c>
      <c r="AV184" s="13" t="s">
        <v>95</v>
      </c>
      <c r="AW184" s="13" t="s">
        <v>42</v>
      </c>
      <c r="AX184" s="13" t="s">
        <v>85</v>
      </c>
      <c r="AY184" s="259" t="s">
        <v>244</v>
      </c>
    </row>
    <row r="185" spans="1:51" s="13" customFormat="1" ht="12">
      <c r="A185" s="13"/>
      <c r="B185" s="248"/>
      <c r="C185" s="249"/>
      <c r="D185" s="250" t="s">
        <v>251</v>
      </c>
      <c r="E185" s="251" t="s">
        <v>1</v>
      </c>
      <c r="F185" s="252" t="s">
        <v>366</v>
      </c>
      <c r="G185" s="249"/>
      <c r="H185" s="253">
        <v>96.592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251</v>
      </c>
      <c r="AU185" s="259" t="s">
        <v>95</v>
      </c>
      <c r="AV185" s="13" t="s">
        <v>95</v>
      </c>
      <c r="AW185" s="13" t="s">
        <v>42</v>
      </c>
      <c r="AX185" s="13" t="s">
        <v>92</v>
      </c>
      <c r="AY185" s="259" t="s">
        <v>244</v>
      </c>
    </row>
    <row r="186" spans="1:65" s="2" customFormat="1" ht="24.15" customHeight="1">
      <c r="A186" s="40"/>
      <c r="B186" s="41"/>
      <c r="C186" s="234" t="s">
        <v>8</v>
      </c>
      <c r="D186" s="234" t="s">
        <v>246</v>
      </c>
      <c r="E186" s="235" t="s">
        <v>368</v>
      </c>
      <c r="F186" s="236" t="s">
        <v>369</v>
      </c>
      <c r="G186" s="237" t="s">
        <v>303</v>
      </c>
      <c r="H186" s="238">
        <v>35.516</v>
      </c>
      <c r="I186" s="239"/>
      <c r="J186" s="240">
        <f>ROUND(I186*H186,2)</f>
        <v>0</v>
      </c>
      <c r="K186" s="241"/>
      <c r="L186" s="46"/>
      <c r="M186" s="242" t="s">
        <v>1</v>
      </c>
      <c r="N186" s="243" t="s">
        <v>50</v>
      </c>
      <c r="O186" s="93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6" t="s">
        <v>161</v>
      </c>
      <c r="AT186" s="246" t="s">
        <v>246</v>
      </c>
      <c r="AU186" s="246" t="s">
        <v>95</v>
      </c>
      <c r="AY186" s="18" t="s">
        <v>244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8" t="s">
        <v>92</v>
      </c>
      <c r="BK186" s="247">
        <f>ROUND(I186*H186,2)</f>
        <v>0</v>
      </c>
      <c r="BL186" s="18" t="s">
        <v>161</v>
      </c>
      <c r="BM186" s="246" t="s">
        <v>1623</v>
      </c>
    </row>
    <row r="187" spans="1:51" s="13" customFormat="1" ht="12">
      <c r="A187" s="13"/>
      <c r="B187" s="248"/>
      <c r="C187" s="249"/>
      <c r="D187" s="250" t="s">
        <v>251</v>
      </c>
      <c r="E187" s="251" t="s">
        <v>177</v>
      </c>
      <c r="F187" s="252" t="s">
        <v>992</v>
      </c>
      <c r="G187" s="249"/>
      <c r="H187" s="253">
        <v>35.516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251</v>
      </c>
      <c r="AU187" s="259" t="s">
        <v>95</v>
      </c>
      <c r="AV187" s="13" t="s">
        <v>95</v>
      </c>
      <c r="AW187" s="13" t="s">
        <v>42</v>
      </c>
      <c r="AX187" s="13" t="s">
        <v>85</v>
      </c>
      <c r="AY187" s="259" t="s">
        <v>244</v>
      </c>
    </row>
    <row r="188" spans="1:51" s="13" customFormat="1" ht="12">
      <c r="A188" s="13"/>
      <c r="B188" s="248"/>
      <c r="C188" s="249"/>
      <c r="D188" s="250" t="s">
        <v>251</v>
      </c>
      <c r="E188" s="251" t="s">
        <v>372</v>
      </c>
      <c r="F188" s="252" t="s">
        <v>373</v>
      </c>
      <c r="G188" s="249"/>
      <c r="H188" s="253">
        <v>0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251</v>
      </c>
      <c r="AU188" s="259" t="s">
        <v>95</v>
      </c>
      <c r="AV188" s="13" t="s">
        <v>95</v>
      </c>
      <c r="AW188" s="13" t="s">
        <v>42</v>
      </c>
      <c r="AX188" s="13" t="s">
        <v>85</v>
      </c>
      <c r="AY188" s="259" t="s">
        <v>244</v>
      </c>
    </row>
    <row r="189" spans="1:51" s="16" customFormat="1" ht="12">
      <c r="A189" s="16"/>
      <c r="B189" s="281"/>
      <c r="C189" s="282"/>
      <c r="D189" s="250" t="s">
        <v>251</v>
      </c>
      <c r="E189" s="283" t="s">
        <v>374</v>
      </c>
      <c r="F189" s="284" t="s">
        <v>320</v>
      </c>
      <c r="G189" s="282"/>
      <c r="H189" s="285">
        <v>35.516</v>
      </c>
      <c r="I189" s="286"/>
      <c r="J189" s="282"/>
      <c r="K189" s="282"/>
      <c r="L189" s="287"/>
      <c r="M189" s="288"/>
      <c r="N189" s="289"/>
      <c r="O189" s="289"/>
      <c r="P189" s="289"/>
      <c r="Q189" s="289"/>
      <c r="R189" s="289"/>
      <c r="S189" s="289"/>
      <c r="T189" s="290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91" t="s">
        <v>251</v>
      </c>
      <c r="AU189" s="291" t="s">
        <v>95</v>
      </c>
      <c r="AV189" s="16" t="s">
        <v>161</v>
      </c>
      <c r="AW189" s="16" t="s">
        <v>42</v>
      </c>
      <c r="AX189" s="16" t="s">
        <v>92</v>
      </c>
      <c r="AY189" s="291" t="s">
        <v>244</v>
      </c>
    </row>
    <row r="190" spans="1:65" s="2" customFormat="1" ht="16.5" customHeight="1">
      <c r="A190" s="40"/>
      <c r="B190" s="41"/>
      <c r="C190" s="292" t="s">
        <v>159</v>
      </c>
      <c r="D190" s="292" t="s">
        <v>375</v>
      </c>
      <c r="E190" s="293" t="s">
        <v>376</v>
      </c>
      <c r="F190" s="294" t="s">
        <v>377</v>
      </c>
      <c r="G190" s="295" t="s">
        <v>363</v>
      </c>
      <c r="H190" s="296">
        <v>71.032</v>
      </c>
      <c r="I190" s="297"/>
      <c r="J190" s="298">
        <f>ROUND(I190*H190,2)</f>
        <v>0</v>
      </c>
      <c r="K190" s="299"/>
      <c r="L190" s="300"/>
      <c r="M190" s="301" t="s">
        <v>1</v>
      </c>
      <c r="N190" s="302" t="s">
        <v>50</v>
      </c>
      <c r="O190" s="93"/>
      <c r="P190" s="244">
        <f>O190*H190</f>
        <v>0</v>
      </c>
      <c r="Q190" s="244">
        <v>1</v>
      </c>
      <c r="R190" s="244">
        <f>Q190*H190</f>
        <v>71.032</v>
      </c>
      <c r="S190" s="244">
        <v>0</v>
      </c>
      <c r="T190" s="24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6" t="s">
        <v>295</v>
      </c>
      <c r="AT190" s="246" t="s">
        <v>375</v>
      </c>
      <c r="AU190" s="246" t="s">
        <v>95</v>
      </c>
      <c r="AY190" s="18" t="s">
        <v>244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8" t="s">
        <v>92</v>
      </c>
      <c r="BK190" s="247">
        <f>ROUND(I190*H190,2)</f>
        <v>0</v>
      </c>
      <c r="BL190" s="18" t="s">
        <v>161</v>
      </c>
      <c r="BM190" s="246" t="s">
        <v>1624</v>
      </c>
    </row>
    <row r="191" spans="1:51" s="15" customFormat="1" ht="12">
      <c r="A191" s="15"/>
      <c r="B191" s="271"/>
      <c r="C191" s="272"/>
      <c r="D191" s="250" t="s">
        <v>251</v>
      </c>
      <c r="E191" s="273" t="s">
        <v>1</v>
      </c>
      <c r="F191" s="274" t="s">
        <v>379</v>
      </c>
      <c r="G191" s="272"/>
      <c r="H191" s="273" t="s">
        <v>1</v>
      </c>
      <c r="I191" s="275"/>
      <c r="J191" s="272"/>
      <c r="K191" s="272"/>
      <c r="L191" s="276"/>
      <c r="M191" s="277"/>
      <c r="N191" s="278"/>
      <c r="O191" s="278"/>
      <c r="P191" s="278"/>
      <c r="Q191" s="278"/>
      <c r="R191" s="278"/>
      <c r="S191" s="278"/>
      <c r="T191" s="27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80" t="s">
        <v>251</v>
      </c>
      <c r="AU191" s="280" t="s">
        <v>95</v>
      </c>
      <c r="AV191" s="15" t="s">
        <v>92</v>
      </c>
      <c r="AW191" s="15" t="s">
        <v>42</v>
      </c>
      <c r="AX191" s="15" t="s">
        <v>85</v>
      </c>
      <c r="AY191" s="280" t="s">
        <v>244</v>
      </c>
    </row>
    <row r="192" spans="1:51" s="13" customFormat="1" ht="12">
      <c r="A192" s="13"/>
      <c r="B192" s="248"/>
      <c r="C192" s="249"/>
      <c r="D192" s="250" t="s">
        <v>251</v>
      </c>
      <c r="E192" s="251" t="s">
        <v>1</v>
      </c>
      <c r="F192" s="252" t="s">
        <v>380</v>
      </c>
      <c r="G192" s="249"/>
      <c r="H192" s="253">
        <v>71.032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251</v>
      </c>
      <c r="AU192" s="259" t="s">
        <v>95</v>
      </c>
      <c r="AV192" s="13" t="s">
        <v>95</v>
      </c>
      <c r="AW192" s="13" t="s">
        <v>42</v>
      </c>
      <c r="AX192" s="13" t="s">
        <v>92</v>
      </c>
      <c r="AY192" s="259" t="s">
        <v>244</v>
      </c>
    </row>
    <row r="193" spans="1:65" s="2" customFormat="1" ht="24.15" customHeight="1">
      <c r="A193" s="40"/>
      <c r="B193" s="41"/>
      <c r="C193" s="234" t="s">
        <v>351</v>
      </c>
      <c r="D193" s="234" t="s">
        <v>246</v>
      </c>
      <c r="E193" s="235" t="s">
        <v>381</v>
      </c>
      <c r="F193" s="236" t="s">
        <v>382</v>
      </c>
      <c r="G193" s="237" t="s">
        <v>303</v>
      </c>
      <c r="H193" s="238">
        <v>7.71</v>
      </c>
      <c r="I193" s="239"/>
      <c r="J193" s="240">
        <f>ROUND(I193*H193,2)</f>
        <v>0</v>
      </c>
      <c r="K193" s="241"/>
      <c r="L193" s="46"/>
      <c r="M193" s="242" t="s">
        <v>1</v>
      </c>
      <c r="N193" s="243" t="s">
        <v>50</v>
      </c>
      <c r="O193" s="93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6" t="s">
        <v>161</v>
      </c>
      <c r="AT193" s="246" t="s">
        <v>246</v>
      </c>
      <c r="AU193" s="246" t="s">
        <v>95</v>
      </c>
      <c r="AY193" s="18" t="s">
        <v>244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8" t="s">
        <v>92</v>
      </c>
      <c r="BK193" s="247">
        <f>ROUND(I193*H193,2)</f>
        <v>0</v>
      </c>
      <c r="BL193" s="18" t="s">
        <v>161</v>
      </c>
      <c r="BM193" s="246" t="s">
        <v>1625</v>
      </c>
    </row>
    <row r="194" spans="1:51" s="13" customFormat="1" ht="12">
      <c r="A194" s="13"/>
      <c r="B194" s="248"/>
      <c r="C194" s="249"/>
      <c r="D194" s="250" t="s">
        <v>251</v>
      </c>
      <c r="E194" s="251" t="s">
        <v>179</v>
      </c>
      <c r="F194" s="252" t="s">
        <v>1626</v>
      </c>
      <c r="G194" s="249"/>
      <c r="H194" s="253">
        <v>7.71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251</v>
      </c>
      <c r="AU194" s="259" t="s">
        <v>95</v>
      </c>
      <c r="AV194" s="13" t="s">
        <v>95</v>
      </c>
      <c r="AW194" s="13" t="s">
        <v>42</v>
      </c>
      <c r="AX194" s="13" t="s">
        <v>92</v>
      </c>
      <c r="AY194" s="259" t="s">
        <v>244</v>
      </c>
    </row>
    <row r="195" spans="1:65" s="2" customFormat="1" ht="16.5" customHeight="1">
      <c r="A195" s="40"/>
      <c r="B195" s="41"/>
      <c r="C195" s="292" t="s">
        <v>356</v>
      </c>
      <c r="D195" s="292" t="s">
        <v>375</v>
      </c>
      <c r="E195" s="293" t="s">
        <v>386</v>
      </c>
      <c r="F195" s="294" t="s">
        <v>387</v>
      </c>
      <c r="G195" s="295" t="s">
        <v>363</v>
      </c>
      <c r="H195" s="296">
        <v>15.42</v>
      </c>
      <c r="I195" s="297"/>
      <c r="J195" s="298">
        <f>ROUND(I195*H195,2)</f>
        <v>0</v>
      </c>
      <c r="K195" s="299"/>
      <c r="L195" s="300"/>
      <c r="M195" s="301" t="s">
        <v>1</v>
      </c>
      <c r="N195" s="302" t="s">
        <v>50</v>
      </c>
      <c r="O195" s="93"/>
      <c r="P195" s="244">
        <f>O195*H195</f>
        <v>0</v>
      </c>
      <c r="Q195" s="244">
        <v>1</v>
      </c>
      <c r="R195" s="244">
        <f>Q195*H195</f>
        <v>15.42</v>
      </c>
      <c r="S195" s="244">
        <v>0</v>
      </c>
      <c r="T195" s="24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6" t="s">
        <v>295</v>
      </c>
      <c r="AT195" s="246" t="s">
        <v>375</v>
      </c>
      <c r="AU195" s="246" t="s">
        <v>95</v>
      </c>
      <c r="AY195" s="18" t="s">
        <v>244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8" t="s">
        <v>92</v>
      </c>
      <c r="BK195" s="247">
        <f>ROUND(I195*H195,2)</f>
        <v>0</v>
      </c>
      <c r="BL195" s="18" t="s">
        <v>161</v>
      </c>
      <c r="BM195" s="246" t="s">
        <v>1627</v>
      </c>
    </row>
    <row r="196" spans="1:51" s="13" customFormat="1" ht="12">
      <c r="A196" s="13"/>
      <c r="B196" s="248"/>
      <c r="C196" s="249"/>
      <c r="D196" s="250" t="s">
        <v>251</v>
      </c>
      <c r="E196" s="251" t="s">
        <v>1</v>
      </c>
      <c r="F196" s="252" t="s">
        <v>389</v>
      </c>
      <c r="G196" s="249"/>
      <c r="H196" s="253">
        <v>15.42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251</v>
      </c>
      <c r="AU196" s="259" t="s">
        <v>95</v>
      </c>
      <c r="AV196" s="13" t="s">
        <v>95</v>
      </c>
      <c r="AW196" s="13" t="s">
        <v>42</v>
      </c>
      <c r="AX196" s="13" t="s">
        <v>92</v>
      </c>
      <c r="AY196" s="259" t="s">
        <v>244</v>
      </c>
    </row>
    <row r="197" spans="1:63" s="12" customFormat="1" ht="22.8" customHeight="1">
      <c r="A197" s="12"/>
      <c r="B197" s="218"/>
      <c r="C197" s="219"/>
      <c r="D197" s="220" t="s">
        <v>84</v>
      </c>
      <c r="E197" s="232" t="s">
        <v>95</v>
      </c>
      <c r="F197" s="232" t="s">
        <v>1628</v>
      </c>
      <c r="G197" s="219"/>
      <c r="H197" s="219"/>
      <c r="I197" s="222"/>
      <c r="J197" s="233">
        <f>BK197</f>
        <v>0</v>
      </c>
      <c r="K197" s="219"/>
      <c r="L197" s="224"/>
      <c r="M197" s="225"/>
      <c r="N197" s="226"/>
      <c r="O197" s="226"/>
      <c r="P197" s="227">
        <f>SUM(P198:P199)</f>
        <v>0</v>
      </c>
      <c r="Q197" s="226"/>
      <c r="R197" s="227">
        <f>SUM(R198:R199)</f>
        <v>3.0703500000000004</v>
      </c>
      <c r="S197" s="226"/>
      <c r="T197" s="228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9" t="s">
        <v>92</v>
      </c>
      <c r="AT197" s="230" t="s">
        <v>84</v>
      </c>
      <c r="AU197" s="230" t="s">
        <v>92</v>
      </c>
      <c r="AY197" s="229" t="s">
        <v>244</v>
      </c>
      <c r="BK197" s="231">
        <f>SUM(BK198:BK199)</f>
        <v>0</v>
      </c>
    </row>
    <row r="198" spans="1:65" s="2" customFormat="1" ht="37.8" customHeight="1">
      <c r="A198" s="40"/>
      <c r="B198" s="41"/>
      <c r="C198" s="234" t="s">
        <v>140</v>
      </c>
      <c r="D198" s="234" t="s">
        <v>246</v>
      </c>
      <c r="E198" s="235" t="s">
        <v>1629</v>
      </c>
      <c r="F198" s="236" t="s">
        <v>1630</v>
      </c>
      <c r="G198" s="237" t="s">
        <v>275</v>
      </c>
      <c r="H198" s="238">
        <v>15</v>
      </c>
      <c r="I198" s="239"/>
      <c r="J198" s="240">
        <f>ROUND(I198*H198,2)</f>
        <v>0</v>
      </c>
      <c r="K198" s="241"/>
      <c r="L198" s="46"/>
      <c r="M198" s="242" t="s">
        <v>1</v>
      </c>
      <c r="N198" s="243" t="s">
        <v>50</v>
      </c>
      <c r="O198" s="93"/>
      <c r="P198" s="244">
        <f>O198*H198</f>
        <v>0</v>
      </c>
      <c r="Q198" s="244">
        <v>0.20469</v>
      </c>
      <c r="R198" s="244">
        <f>Q198*H198</f>
        <v>3.0703500000000004</v>
      </c>
      <c r="S198" s="244">
        <v>0</v>
      </c>
      <c r="T198" s="24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6" t="s">
        <v>161</v>
      </c>
      <c r="AT198" s="246" t="s">
        <v>246</v>
      </c>
      <c r="AU198" s="246" t="s">
        <v>95</v>
      </c>
      <c r="AY198" s="18" t="s">
        <v>244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8" t="s">
        <v>92</v>
      </c>
      <c r="BK198" s="247">
        <f>ROUND(I198*H198,2)</f>
        <v>0</v>
      </c>
      <c r="BL198" s="18" t="s">
        <v>161</v>
      </c>
      <c r="BM198" s="246" t="s">
        <v>1631</v>
      </c>
    </row>
    <row r="199" spans="1:51" s="13" customFormat="1" ht="12">
      <c r="A199" s="13"/>
      <c r="B199" s="248"/>
      <c r="C199" s="249"/>
      <c r="D199" s="250" t="s">
        <v>251</v>
      </c>
      <c r="E199" s="251" t="s">
        <v>1</v>
      </c>
      <c r="F199" s="252" t="s">
        <v>1562</v>
      </c>
      <c r="G199" s="249"/>
      <c r="H199" s="253">
        <v>15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251</v>
      </c>
      <c r="AU199" s="259" t="s">
        <v>95</v>
      </c>
      <c r="AV199" s="13" t="s">
        <v>95</v>
      </c>
      <c r="AW199" s="13" t="s">
        <v>42</v>
      </c>
      <c r="AX199" s="13" t="s">
        <v>92</v>
      </c>
      <c r="AY199" s="259" t="s">
        <v>244</v>
      </c>
    </row>
    <row r="200" spans="1:63" s="12" customFormat="1" ht="22.8" customHeight="1">
      <c r="A200" s="12"/>
      <c r="B200" s="218"/>
      <c r="C200" s="219"/>
      <c r="D200" s="220" t="s">
        <v>84</v>
      </c>
      <c r="E200" s="232" t="s">
        <v>118</v>
      </c>
      <c r="F200" s="232" t="s">
        <v>1552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SUM(P201:P204)</f>
        <v>0</v>
      </c>
      <c r="Q200" s="226"/>
      <c r="R200" s="227">
        <f>SUM(R201:R204)</f>
        <v>0</v>
      </c>
      <c r="S200" s="226"/>
      <c r="T200" s="22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9" t="s">
        <v>92</v>
      </c>
      <c r="AT200" s="230" t="s">
        <v>84</v>
      </c>
      <c r="AU200" s="230" t="s">
        <v>92</v>
      </c>
      <c r="AY200" s="229" t="s">
        <v>244</v>
      </c>
      <c r="BK200" s="231">
        <f>SUM(BK201:BK204)</f>
        <v>0</v>
      </c>
    </row>
    <row r="201" spans="1:65" s="2" customFormat="1" ht="16.5" customHeight="1">
      <c r="A201" s="40"/>
      <c r="B201" s="41"/>
      <c r="C201" s="234" t="s">
        <v>367</v>
      </c>
      <c r="D201" s="234" t="s">
        <v>246</v>
      </c>
      <c r="E201" s="235" t="s">
        <v>1632</v>
      </c>
      <c r="F201" s="236" t="s">
        <v>1554</v>
      </c>
      <c r="G201" s="237" t="s">
        <v>275</v>
      </c>
      <c r="H201" s="238">
        <v>15</v>
      </c>
      <c r="I201" s="239"/>
      <c r="J201" s="240">
        <f>ROUND(I201*H201,2)</f>
        <v>0</v>
      </c>
      <c r="K201" s="241"/>
      <c r="L201" s="46"/>
      <c r="M201" s="242" t="s">
        <v>1</v>
      </c>
      <c r="N201" s="243" t="s">
        <v>50</v>
      </c>
      <c r="O201" s="93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6" t="s">
        <v>161</v>
      </c>
      <c r="AT201" s="246" t="s">
        <v>246</v>
      </c>
      <c r="AU201" s="246" t="s">
        <v>95</v>
      </c>
      <c r="AY201" s="18" t="s">
        <v>244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8" t="s">
        <v>92</v>
      </c>
      <c r="BK201" s="247">
        <f>ROUND(I201*H201,2)</f>
        <v>0</v>
      </c>
      <c r="BL201" s="18" t="s">
        <v>161</v>
      </c>
      <c r="BM201" s="246" t="s">
        <v>1633</v>
      </c>
    </row>
    <row r="202" spans="1:51" s="13" customFormat="1" ht="12">
      <c r="A202" s="13"/>
      <c r="B202" s="248"/>
      <c r="C202" s="249"/>
      <c r="D202" s="250" t="s">
        <v>251</v>
      </c>
      <c r="E202" s="251" t="s">
        <v>1</v>
      </c>
      <c r="F202" s="252" t="s">
        <v>1562</v>
      </c>
      <c r="G202" s="249"/>
      <c r="H202" s="253">
        <v>15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251</v>
      </c>
      <c r="AU202" s="259" t="s">
        <v>95</v>
      </c>
      <c r="AV202" s="13" t="s">
        <v>95</v>
      </c>
      <c r="AW202" s="13" t="s">
        <v>42</v>
      </c>
      <c r="AX202" s="13" t="s">
        <v>92</v>
      </c>
      <c r="AY202" s="259" t="s">
        <v>244</v>
      </c>
    </row>
    <row r="203" spans="1:65" s="2" customFormat="1" ht="21.75" customHeight="1">
      <c r="A203" s="40"/>
      <c r="B203" s="41"/>
      <c r="C203" s="234" t="s">
        <v>7</v>
      </c>
      <c r="D203" s="234" t="s">
        <v>246</v>
      </c>
      <c r="E203" s="235" t="s">
        <v>1634</v>
      </c>
      <c r="F203" s="236" t="s">
        <v>1635</v>
      </c>
      <c r="G203" s="237" t="s">
        <v>275</v>
      </c>
      <c r="H203" s="238">
        <v>15</v>
      </c>
      <c r="I203" s="239"/>
      <c r="J203" s="240">
        <f>ROUND(I203*H203,2)</f>
        <v>0</v>
      </c>
      <c r="K203" s="241"/>
      <c r="L203" s="46"/>
      <c r="M203" s="242" t="s">
        <v>1</v>
      </c>
      <c r="N203" s="243" t="s">
        <v>50</v>
      </c>
      <c r="O203" s="93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6" t="s">
        <v>161</v>
      </c>
      <c r="AT203" s="246" t="s">
        <v>246</v>
      </c>
      <c r="AU203" s="246" t="s">
        <v>95</v>
      </c>
      <c r="AY203" s="18" t="s">
        <v>244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8" t="s">
        <v>92</v>
      </c>
      <c r="BK203" s="247">
        <f>ROUND(I203*H203,2)</f>
        <v>0</v>
      </c>
      <c r="BL203" s="18" t="s">
        <v>161</v>
      </c>
      <c r="BM203" s="246" t="s">
        <v>1636</v>
      </c>
    </row>
    <row r="204" spans="1:51" s="13" customFormat="1" ht="12">
      <c r="A204" s="13"/>
      <c r="B204" s="248"/>
      <c r="C204" s="249"/>
      <c r="D204" s="250" t="s">
        <v>251</v>
      </c>
      <c r="E204" s="251" t="s">
        <v>1</v>
      </c>
      <c r="F204" s="252" t="s">
        <v>1562</v>
      </c>
      <c r="G204" s="249"/>
      <c r="H204" s="253">
        <v>15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251</v>
      </c>
      <c r="AU204" s="259" t="s">
        <v>95</v>
      </c>
      <c r="AV204" s="13" t="s">
        <v>95</v>
      </c>
      <c r="AW204" s="13" t="s">
        <v>42</v>
      </c>
      <c r="AX204" s="13" t="s">
        <v>92</v>
      </c>
      <c r="AY204" s="259" t="s">
        <v>244</v>
      </c>
    </row>
    <row r="205" spans="1:63" s="12" customFormat="1" ht="22.8" customHeight="1">
      <c r="A205" s="12"/>
      <c r="B205" s="218"/>
      <c r="C205" s="219"/>
      <c r="D205" s="220" t="s">
        <v>84</v>
      </c>
      <c r="E205" s="232" t="s">
        <v>161</v>
      </c>
      <c r="F205" s="232" t="s">
        <v>390</v>
      </c>
      <c r="G205" s="219"/>
      <c r="H205" s="219"/>
      <c r="I205" s="222"/>
      <c r="J205" s="233">
        <f>BK205</f>
        <v>0</v>
      </c>
      <c r="K205" s="219"/>
      <c r="L205" s="224"/>
      <c r="M205" s="225"/>
      <c r="N205" s="226"/>
      <c r="O205" s="226"/>
      <c r="P205" s="227">
        <f>SUM(P206:P209)</f>
        <v>0</v>
      </c>
      <c r="Q205" s="226"/>
      <c r="R205" s="227">
        <f>SUM(R206:R209)</f>
        <v>0</v>
      </c>
      <c r="S205" s="226"/>
      <c r="T205" s="228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9" t="s">
        <v>92</v>
      </c>
      <c r="AT205" s="230" t="s">
        <v>84</v>
      </c>
      <c r="AU205" s="230" t="s">
        <v>92</v>
      </c>
      <c r="AY205" s="229" t="s">
        <v>244</v>
      </c>
      <c r="BK205" s="231">
        <f>SUM(BK206:BK209)</f>
        <v>0</v>
      </c>
    </row>
    <row r="206" spans="1:65" s="2" customFormat="1" ht="24.15" customHeight="1">
      <c r="A206" s="40"/>
      <c r="B206" s="41"/>
      <c r="C206" s="234" t="s">
        <v>132</v>
      </c>
      <c r="D206" s="234" t="s">
        <v>246</v>
      </c>
      <c r="E206" s="235" t="s">
        <v>392</v>
      </c>
      <c r="F206" s="236" t="s">
        <v>393</v>
      </c>
      <c r="G206" s="237" t="s">
        <v>303</v>
      </c>
      <c r="H206" s="238">
        <v>1.575</v>
      </c>
      <c r="I206" s="239"/>
      <c r="J206" s="240">
        <f>ROUND(I206*H206,2)</f>
        <v>0</v>
      </c>
      <c r="K206" s="241"/>
      <c r="L206" s="46"/>
      <c r="M206" s="242" t="s">
        <v>1</v>
      </c>
      <c r="N206" s="243" t="s">
        <v>50</v>
      </c>
      <c r="O206" s="93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6" t="s">
        <v>161</v>
      </c>
      <c r="AT206" s="246" t="s">
        <v>246</v>
      </c>
      <c r="AU206" s="246" t="s">
        <v>95</v>
      </c>
      <c r="AY206" s="18" t="s">
        <v>244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8" t="s">
        <v>92</v>
      </c>
      <c r="BK206" s="247">
        <f>ROUND(I206*H206,2)</f>
        <v>0</v>
      </c>
      <c r="BL206" s="18" t="s">
        <v>161</v>
      </c>
      <c r="BM206" s="246" t="s">
        <v>1637</v>
      </c>
    </row>
    <row r="207" spans="1:51" s="13" customFormat="1" ht="12">
      <c r="A207" s="13"/>
      <c r="B207" s="248"/>
      <c r="C207" s="249"/>
      <c r="D207" s="250" t="s">
        <v>251</v>
      </c>
      <c r="E207" s="251" t="s">
        <v>395</v>
      </c>
      <c r="F207" s="252" t="s">
        <v>1638</v>
      </c>
      <c r="G207" s="249"/>
      <c r="H207" s="253">
        <v>1.575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251</v>
      </c>
      <c r="AU207" s="259" t="s">
        <v>95</v>
      </c>
      <c r="AV207" s="13" t="s">
        <v>95</v>
      </c>
      <c r="AW207" s="13" t="s">
        <v>42</v>
      </c>
      <c r="AX207" s="13" t="s">
        <v>92</v>
      </c>
      <c r="AY207" s="259" t="s">
        <v>244</v>
      </c>
    </row>
    <row r="208" spans="1:65" s="2" customFormat="1" ht="24.15" customHeight="1">
      <c r="A208" s="40"/>
      <c r="B208" s="41"/>
      <c r="C208" s="234" t="s">
        <v>385</v>
      </c>
      <c r="D208" s="234" t="s">
        <v>246</v>
      </c>
      <c r="E208" s="235" t="s">
        <v>1639</v>
      </c>
      <c r="F208" s="236" t="s">
        <v>1640</v>
      </c>
      <c r="G208" s="237" t="s">
        <v>303</v>
      </c>
      <c r="H208" s="238">
        <v>3.495</v>
      </c>
      <c r="I208" s="239"/>
      <c r="J208" s="240">
        <f>ROUND(I208*H208,2)</f>
        <v>0</v>
      </c>
      <c r="K208" s="241"/>
      <c r="L208" s="46"/>
      <c r="M208" s="242" t="s">
        <v>1</v>
      </c>
      <c r="N208" s="243" t="s">
        <v>50</v>
      </c>
      <c r="O208" s="9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6" t="s">
        <v>161</v>
      </c>
      <c r="AT208" s="246" t="s">
        <v>246</v>
      </c>
      <c r="AU208" s="246" t="s">
        <v>95</v>
      </c>
      <c r="AY208" s="18" t="s">
        <v>244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8" t="s">
        <v>92</v>
      </c>
      <c r="BK208" s="247">
        <f>ROUND(I208*H208,2)</f>
        <v>0</v>
      </c>
      <c r="BL208" s="18" t="s">
        <v>161</v>
      </c>
      <c r="BM208" s="246" t="s">
        <v>1641</v>
      </c>
    </row>
    <row r="209" spans="1:51" s="13" customFormat="1" ht="12">
      <c r="A209" s="13"/>
      <c r="B209" s="248"/>
      <c r="C209" s="249"/>
      <c r="D209" s="250" t="s">
        <v>251</v>
      </c>
      <c r="E209" s="251" t="s">
        <v>1642</v>
      </c>
      <c r="F209" s="252" t="s">
        <v>1643</v>
      </c>
      <c r="G209" s="249"/>
      <c r="H209" s="253">
        <v>3.495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251</v>
      </c>
      <c r="AU209" s="259" t="s">
        <v>95</v>
      </c>
      <c r="AV209" s="13" t="s">
        <v>95</v>
      </c>
      <c r="AW209" s="13" t="s">
        <v>42</v>
      </c>
      <c r="AX209" s="13" t="s">
        <v>92</v>
      </c>
      <c r="AY209" s="259" t="s">
        <v>244</v>
      </c>
    </row>
    <row r="210" spans="1:63" s="12" customFormat="1" ht="22.8" customHeight="1">
      <c r="A210" s="12"/>
      <c r="B210" s="218"/>
      <c r="C210" s="219"/>
      <c r="D210" s="220" t="s">
        <v>84</v>
      </c>
      <c r="E210" s="232" t="s">
        <v>278</v>
      </c>
      <c r="F210" s="232" t="s">
        <v>412</v>
      </c>
      <c r="G210" s="219"/>
      <c r="H210" s="219"/>
      <c r="I210" s="222"/>
      <c r="J210" s="233">
        <f>BK210</f>
        <v>0</v>
      </c>
      <c r="K210" s="219"/>
      <c r="L210" s="224"/>
      <c r="M210" s="225"/>
      <c r="N210" s="226"/>
      <c r="O210" s="226"/>
      <c r="P210" s="227">
        <f>SUM(P211:P224)</f>
        <v>0</v>
      </c>
      <c r="Q210" s="226"/>
      <c r="R210" s="227">
        <f>SUM(R211:R224)</f>
        <v>5.43375</v>
      </c>
      <c r="S210" s="226"/>
      <c r="T210" s="228">
        <f>SUM(T211:T224)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9" t="s">
        <v>92</v>
      </c>
      <c r="AT210" s="230" t="s">
        <v>84</v>
      </c>
      <c r="AU210" s="230" t="s">
        <v>92</v>
      </c>
      <c r="AY210" s="229" t="s">
        <v>244</v>
      </c>
      <c r="BK210" s="231">
        <f>SUM(BK211:BK224)</f>
        <v>0</v>
      </c>
    </row>
    <row r="211" spans="1:65" s="2" customFormat="1" ht="24.15" customHeight="1">
      <c r="A211" s="40"/>
      <c r="B211" s="41"/>
      <c r="C211" s="234" t="s">
        <v>391</v>
      </c>
      <c r="D211" s="234" t="s">
        <v>246</v>
      </c>
      <c r="E211" s="235" t="s">
        <v>414</v>
      </c>
      <c r="F211" s="236" t="s">
        <v>415</v>
      </c>
      <c r="G211" s="237" t="s">
        <v>249</v>
      </c>
      <c r="H211" s="238">
        <v>15.75</v>
      </c>
      <c r="I211" s="239"/>
      <c r="J211" s="240">
        <f>ROUND(I211*H211,2)</f>
        <v>0</v>
      </c>
      <c r="K211" s="241"/>
      <c r="L211" s="46"/>
      <c r="M211" s="242" t="s">
        <v>1</v>
      </c>
      <c r="N211" s="243" t="s">
        <v>50</v>
      </c>
      <c r="O211" s="93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6" t="s">
        <v>161</v>
      </c>
      <c r="AT211" s="246" t="s">
        <v>246</v>
      </c>
      <c r="AU211" s="246" t="s">
        <v>95</v>
      </c>
      <c r="AY211" s="18" t="s">
        <v>244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8" t="s">
        <v>92</v>
      </c>
      <c r="BK211" s="247">
        <f>ROUND(I211*H211,2)</f>
        <v>0</v>
      </c>
      <c r="BL211" s="18" t="s">
        <v>161</v>
      </c>
      <c r="BM211" s="246" t="s">
        <v>1644</v>
      </c>
    </row>
    <row r="212" spans="1:51" s="13" customFormat="1" ht="12">
      <c r="A212" s="13"/>
      <c r="B212" s="248"/>
      <c r="C212" s="249"/>
      <c r="D212" s="250" t="s">
        <v>251</v>
      </c>
      <c r="E212" s="251" t="s">
        <v>417</v>
      </c>
      <c r="F212" s="252" t="s">
        <v>418</v>
      </c>
      <c r="G212" s="249"/>
      <c r="H212" s="253">
        <v>15.75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251</v>
      </c>
      <c r="AU212" s="259" t="s">
        <v>95</v>
      </c>
      <c r="AV212" s="13" t="s">
        <v>95</v>
      </c>
      <c r="AW212" s="13" t="s">
        <v>42</v>
      </c>
      <c r="AX212" s="13" t="s">
        <v>92</v>
      </c>
      <c r="AY212" s="259" t="s">
        <v>244</v>
      </c>
    </row>
    <row r="213" spans="1:65" s="2" customFormat="1" ht="24.15" customHeight="1">
      <c r="A213" s="40"/>
      <c r="B213" s="41"/>
      <c r="C213" s="234" t="s">
        <v>397</v>
      </c>
      <c r="D213" s="234" t="s">
        <v>246</v>
      </c>
      <c r="E213" s="235" t="s">
        <v>420</v>
      </c>
      <c r="F213" s="236" t="s">
        <v>421</v>
      </c>
      <c r="G213" s="237" t="s">
        <v>249</v>
      </c>
      <c r="H213" s="238">
        <v>31.5</v>
      </c>
      <c r="I213" s="239"/>
      <c r="J213" s="240">
        <f>ROUND(I213*H213,2)</f>
        <v>0</v>
      </c>
      <c r="K213" s="241"/>
      <c r="L213" s="46"/>
      <c r="M213" s="242" t="s">
        <v>1</v>
      </c>
      <c r="N213" s="243" t="s">
        <v>50</v>
      </c>
      <c r="O213" s="9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6" t="s">
        <v>161</v>
      </c>
      <c r="AT213" s="246" t="s">
        <v>246</v>
      </c>
      <c r="AU213" s="246" t="s">
        <v>95</v>
      </c>
      <c r="AY213" s="18" t="s">
        <v>244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8" t="s">
        <v>92</v>
      </c>
      <c r="BK213" s="247">
        <f>ROUND(I213*H213,2)</f>
        <v>0</v>
      </c>
      <c r="BL213" s="18" t="s">
        <v>161</v>
      </c>
      <c r="BM213" s="246" t="s">
        <v>1645</v>
      </c>
    </row>
    <row r="214" spans="1:51" s="13" customFormat="1" ht="12">
      <c r="A214" s="13"/>
      <c r="B214" s="248"/>
      <c r="C214" s="249"/>
      <c r="D214" s="250" t="s">
        <v>251</v>
      </c>
      <c r="E214" s="251" t="s">
        <v>1646</v>
      </c>
      <c r="F214" s="252" t="s">
        <v>424</v>
      </c>
      <c r="G214" s="249"/>
      <c r="H214" s="253">
        <v>31.5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251</v>
      </c>
      <c r="AU214" s="259" t="s">
        <v>95</v>
      </c>
      <c r="AV214" s="13" t="s">
        <v>95</v>
      </c>
      <c r="AW214" s="13" t="s">
        <v>42</v>
      </c>
      <c r="AX214" s="13" t="s">
        <v>92</v>
      </c>
      <c r="AY214" s="259" t="s">
        <v>244</v>
      </c>
    </row>
    <row r="215" spans="1:65" s="2" customFormat="1" ht="33" customHeight="1">
      <c r="A215" s="40"/>
      <c r="B215" s="41"/>
      <c r="C215" s="234" t="s">
        <v>402</v>
      </c>
      <c r="D215" s="234" t="s">
        <v>246</v>
      </c>
      <c r="E215" s="235" t="s">
        <v>426</v>
      </c>
      <c r="F215" s="236" t="s">
        <v>427</v>
      </c>
      <c r="G215" s="237" t="s">
        <v>249</v>
      </c>
      <c r="H215" s="238">
        <v>15.75</v>
      </c>
      <c r="I215" s="239"/>
      <c r="J215" s="240">
        <f>ROUND(I215*H215,2)</f>
        <v>0</v>
      </c>
      <c r="K215" s="241"/>
      <c r="L215" s="46"/>
      <c r="M215" s="242" t="s">
        <v>1</v>
      </c>
      <c r="N215" s="243" t="s">
        <v>50</v>
      </c>
      <c r="O215" s="93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6" t="s">
        <v>161</v>
      </c>
      <c r="AT215" s="246" t="s">
        <v>246</v>
      </c>
      <c r="AU215" s="246" t="s">
        <v>95</v>
      </c>
      <c r="AY215" s="18" t="s">
        <v>244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8" t="s">
        <v>92</v>
      </c>
      <c r="BK215" s="247">
        <f>ROUND(I215*H215,2)</f>
        <v>0</v>
      </c>
      <c r="BL215" s="18" t="s">
        <v>161</v>
      </c>
      <c r="BM215" s="246" t="s">
        <v>1647</v>
      </c>
    </row>
    <row r="216" spans="1:51" s="13" customFormat="1" ht="12">
      <c r="A216" s="13"/>
      <c r="B216" s="248"/>
      <c r="C216" s="249"/>
      <c r="D216" s="250" t="s">
        <v>251</v>
      </c>
      <c r="E216" s="251" t="s">
        <v>429</v>
      </c>
      <c r="F216" s="252" t="s">
        <v>152</v>
      </c>
      <c r="G216" s="249"/>
      <c r="H216" s="253">
        <v>15.75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251</v>
      </c>
      <c r="AU216" s="259" t="s">
        <v>95</v>
      </c>
      <c r="AV216" s="13" t="s">
        <v>95</v>
      </c>
      <c r="AW216" s="13" t="s">
        <v>42</v>
      </c>
      <c r="AX216" s="13" t="s">
        <v>92</v>
      </c>
      <c r="AY216" s="259" t="s">
        <v>244</v>
      </c>
    </row>
    <row r="217" spans="1:65" s="2" customFormat="1" ht="24.15" customHeight="1">
      <c r="A217" s="40"/>
      <c r="B217" s="41"/>
      <c r="C217" s="234" t="s">
        <v>413</v>
      </c>
      <c r="D217" s="234" t="s">
        <v>246</v>
      </c>
      <c r="E217" s="235" t="s">
        <v>431</v>
      </c>
      <c r="F217" s="236" t="s">
        <v>432</v>
      </c>
      <c r="G217" s="237" t="s">
        <v>249</v>
      </c>
      <c r="H217" s="238">
        <v>15.75</v>
      </c>
      <c r="I217" s="239"/>
      <c r="J217" s="240">
        <f>ROUND(I217*H217,2)</f>
        <v>0</v>
      </c>
      <c r="K217" s="241"/>
      <c r="L217" s="46"/>
      <c r="M217" s="242" t="s">
        <v>1</v>
      </c>
      <c r="N217" s="243" t="s">
        <v>50</v>
      </c>
      <c r="O217" s="93"/>
      <c r="P217" s="244">
        <f>O217*H217</f>
        <v>0</v>
      </c>
      <c r="Q217" s="244">
        <v>0.345</v>
      </c>
      <c r="R217" s="244">
        <f>Q217*H217</f>
        <v>5.43375</v>
      </c>
      <c r="S217" s="244">
        <v>0</v>
      </c>
      <c r="T217" s="24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6" t="s">
        <v>161</v>
      </c>
      <c r="AT217" s="246" t="s">
        <v>246</v>
      </c>
      <c r="AU217" s="246" t="s">
        <v>95</v>
      </c>
      <c r="AY217" s="18" t="s">
        <v>244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8" t="s">
        <v>92</v>
      </c>
      <c r="BK217" s="247">
        <f>ROUND(I217*H217,2)</f>
        <v>0</v>
      </c>
      <c r="BL217" s="18" t="s">
        <v>161</v>
      </c>
      <c r="BM217" s="246" t="s">
        <v>1648</v>
      </c>
    </row>
    <row r="218" spans="1:51" s="13" customFormat="1" ht="12">
      <c r="A218" s="13"/>
      <c r="B218" s="248"/>
      <c r="C218" s="249"/>
      <c r="D218" s="250" t="s">
        <v>251</v>
      </c>
      <c r="E218" s="251" t="s">
        <v>1</v>
      </c>
      <c r="F218" s="252" t="s">
        <v>434</v>
      </c>
      <c r="G218" s="249"/>
      <c r="H218" s="253">
        <v>15.75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251</v>
      </c>
      <c r="AU218" s="259" t="s">
        <v>95</v>
      </c>
      <c r="AV218" s="13" t="s">
        <v>95</v>
      </c>
      <c r="AW218" s="13" t="s">
        <v>42</v>
      </c>
      <c r="AX218" s="13" t="s">
        <v>92</v>
      </c>
      <c r="AY218" s="259" t="s">
        <v>244</v>
      </c>
    </row>
    <row r="219" spans="1:65" s="2" customFormat="1" ht="24.15" customHeight="1">
      <c r="A219" s="40"/>
      <c r="B219" s="41"/>
      <c r="C219" s="234" t="s">
        <v>419</v>
      </c>
      <c r="D219" s="234" t="s">
        <v>246</v>
      </c>
      <c r="E219" s="235" t="s">
        <v>436</v>
      </c>
      <c r="F219" s="236" t="s">
        <v>437</v>
      </c>
      <c r="G219" s="237" t="s">
        <v>249</v>
      </c>
      <c r="H219" s="238">
        <v>15.75</v>
      </c>
      <c r="I219" s="239"/>
      <c r="J219" s="240">
        <f>ROUND(I219*H219,2)</f>
        <v>0</v>
      </c>
      <c r="K219" s="241"/>
      <c r="L219" s="46"/>
      <c r="M219" s="242" t="s">
        <v>1</v>
      </c>
      <c r="N219" s="243" t="s">
        <v>50</v>
      </c>
      <c r="O219" s="93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6" t="s">
        <v>161</v>
      </c>
      <c r="AT219" s="246" t="s">
        <v>246</v>
      </c>
      <c r="AU219" s="246" t="s">
        <v>95</v>
      </c>
      <c r="AY219" s="18" t="s">
        <v>244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8" t="s">
        <v>92</v>
      </c>
      <c r="BK219" s="247">
        <f>ROUND(I219*H219,2)</f>
        <v>0</v>
      </c>
      <c r="BL219" s="18" t="s">
        <v>161</v>
      </c>
      <c r="BM219" s="246" t="s">
        <v>1649</v>
      </c>
    </row>
    <row r="220" spans="1:51" s="13" customFormat="1" ht="12">
      <c r="A220" s="13"/>
      <c r="B220" s="248"/>
      <c r="C220" s="249"/>
      <c r="D220" s="250" t="s">
        <v>251</v>
      </c>
      <c r="E220" s="251" t="s">
        <v>439</v>
      </c>
      <c r="F220" s="252" t="s">
        <v>152</v>
      </c>
      <c r="G220" s="249"/>
      <c r="H220" s="253">
        <v>15.75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251</v>
      </c>
      <c r="AU220" s="259" t="s">
        <v>95</v>
      </c>
      <c r="AV220" s="13" t="s">
        <v>95</v>
      </c>
      <c r="AW220" s="13" t="s">
        <v>42</v>
      </c>
      <c r="AX220" s="13" t="s">
        <v>92</v>
      </c>
      <c r="AY220" s="259" t="s">
        <v>244</v>
      </c>
    </row>
    <row r="221" spans="1:65" s="2" customFormat="1" ht="24.15" customHeight="1">
      <c r="A221" s="40"/>
      <c r="B221" s="41"/>
      <c r="C221" s="234" t="s">
        <v>425</v>
      </c>
      <c r="D221" s="234" t="s">
        <v>246</v>
      </c>
      <c r="E221" s="235" t="s">
        <v>441</v>
      </c>
      <c r="F221" s="236" t="s">
        <v>442</v>
      </c>
      <c r="G221" s="237" t="s">
        <v>249</v>
      </c>
      <c r="H221" s="238">
        <v>145</v>
      </c>
      <c r="I221" s="239"/>
      <c r="J221" s="240">
        <f>ROUND(I221*H221,2)</f>
        <v>0</v>
      </c>
      <c r="K221" s="241"/>
      <c r="L221" s="46"/>
      <c r="M221" s="242" t="s">
        <v>1</v>
      </c>
      <c r="N221" s="243" t="s">
        <v>50</v>
      </c>
      <c r="O221" s="93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6" t="s">
        <v>161</v>
      </c>
      <c r="AT221" s="246" t="s">
        <v>246</v>
      </c>
      <c r="AU221" s="246" t="s">
        <v>95</v>
      </c>
      <c r="AY221" s="18" t="s">
        <v>244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8" t="s">
        <v>92</v>
      </c>
      <c r="BK221" s="247">
        <f>ROUND(I221*H221,2)</f>
        <v>0</v>
      </c>
      <c r="BL221" s="18" t="s">
        <v>161</v>
      </c>
      <c r="BM221" s="246" t="s">
        <v>1650</v>
      </c>
    </row>
    <row r="222" spans="1:51" s="13" customFormat="1" ht="12">
      <c r="A222" s="13"/>
      <c r="B222" s="248"/>
      <c r="C222" s="249"/>
      <c r="D222" s="250" t="s">
        <v>251</v>
      </c>
      <c r="E222" s="251" t="s">
        <v>181</v>
      </c>
      <c r="F222" s="252" t="s">
        <v>444</v>
      </c>
      <c r="G222" s="249"/>
      <c r="H222" s="253">
        <v>145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251</v>
      </c>
      <c r="AU222" s="259" t="s">
        <v>95</v>
      </c>
      <c r="AV222" s="13" t="s">
        <v>95</v>
      </c>
      <c r="AW222" s="13" t="s">
        <v>42</v>
      </c>
      <c r="AX222" s="13" t="s">
        <v>92</v>
      </c>
      <c r="AY222" s="259" t="s">
        <v>244</v>
      </c>
    </row>
    <row r="223" spans="1:65" s="2" customFormat="1" ht="33" customHeight="1">
      <c r="A223" s="40"/>
      <c r="B223" s="41"/>
      <c r="C223" s="234" t="s">
        <v>430</v>
      </c>
      <c r="D223" s="234" t="s">
        <v>246</v>
      </c>
      <c r="E223" s="235" t="s">
        <v>446</v>
      </c>
      <c r="F223" s="236" t="s">
        <v>447</v>
      </c>
      <c r="G223" s="237" t="s">
        <v>249</v>
      </c>
      <c r="H223" s="238">
        <v>145</v>
      </c>
      <c r="I223" s="239"/>
      <c r="J223" s="240">
        <f>ROUND(I223*H223,2)</f>
        <v>0</v>
      </c>
      <c r="K223" s="241"/>
      <c r="L223" s="46"/>
      <c r="M223" s="242" t="s">
        <v>1</v>
      </c>
      <c r="N223" s="243" t="s">
        <v>50</v>
      </c>
      <c r="O223" s="93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6" t="s">
        <v>161</v>
      </c>
      <c r="AT223" s="246" t="s">
        <v>246</v>
      </c>
      <c r="AU223" s="246" t="s">
        <v>95</v>
      </c>
      <c r="AY223" s="18" t="s">
        <v>244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8" t="s">
        <v>92</v>
      </c>
      <c r="BK223" s="247">
        <f>ROUND(I223*H223,2)</f>
        <v>0</v>
      </c>
      <c r="BL223" s="18" t="s">
        <v>161</v>
      </c>
      <c r="BM223" s="246" t="s">
        <v>1651</v>
      </c>
    </row>
    <row r="224" spans="1:51" s="13" customFormat="1" ht="12">
      <c r="A224" s="13"/>
      <c r="B224" s="248"/>
      <c r="C224" s="249"/>
      <c r="D224" s="250" t="s">
        <v>251</v>
      </c>
      <c r="E224" s="251" t="s">
        <v>449</v>
      </c>
      <c r="F224" s="252" t="s">
        <v>181</v>
      </c>
      <c r="G224" s="249"/>
      <c r="H224" s="253">
        <v>145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251</v>
      </c>
      <c r="AU224" s="259" t="s">
        <v>95</v>
      </c>
      <c r="AV224" s="13" t="s">
        <v>95</v>
      </c>
      <c r="AW224" s="13" t="s">
        <v>42</v>
      </c>
      <c r="AX224" s="13" t="s">
        <v>92</v>
      </c>
      <c r="AY224" s="259" t="s">
        <v>244</v>
      </c>
    </row>
    <row r="225" spans="1:63" s="12" customFormat="1" ht="22.8" customHeight="1">
      <c r="A225" s="12"/>
      <c r="B225" s="218"/>
      <c r="C225" s="219"/>
      <c r="D225" s="220" t="s">
        <v>84</v>
      </c>
      <c r="E225" s="232" t="s">
        <v>295</v>
      </c>
      <c r="F225" s="232" t="s">
        <v>450</v>
      </c>
      <c r="G225" s="219"/>
      <c r="H225" s="219"/>
      <c r="I225" s="222"/>
      <c r="J225" s="233">
        <f>BK225</f>
        <v>0</v>
      </c>
      <c r="K225" s="219"/>
      <c r="L225" s="224"/>
      <c r="M225" s="225"/>
      <c r="N225" s="226"/>
      <c r="O225" s="226"/>
      <c r="P225" s="227">
        <f>SUM(P226:P248)</f>
        <v>0</v>
      </c>
      <c r="Q225" s="226"/>
      <c r="R225" s="227">
        <f>SUM(R226:R248)</f>
        <v>1.1734334000000002</v>
      </c>
      <c r="S225" s="226"/>
      <c r="T225" s="228">
        <f>SUM(T226:T248)</f>
        <v>6.3012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9" t="s">
        <v>92</v>
      </c>
      <c r="AT225" s="230" t="s">
        <v>84</v>
      </c>
      <c r="AU225" s="230" t="s">
        <v>92</v>
      </c>
      <c r="AY225" s="229" t="s">
        <v>244</v>
      </c>
      <c r="BK225" s="231">
        <f>SUM(BK226:BK248)</f>
        <v>0</v>
      </c>
    </row>
    <row r="226" spans="1:65" s="2" customFormat="1" ht="24.15" customHeight="1">
      <c r="A226" s="40"/>
      <c r="B226" s="41"/>
      <c r="C226" s="234" t="s">
        <v>435</v>
      </c>
      <c r="D226" s="234" t="s">
        <v>246</v>
      </c>
      <c r="E226" s="235" t="s">
        <v>1652</v>
      </c>
      <c r="F226" s="236" t="s">
        <v>1653</v>
      </c>
      <c r="G226" s="237" t="s">
        <v>275</v>
      </c>
      <c r="H226" s="238">
        <v>15</v>
      </c>
      <c r="I226" s="239"/>
      <c r="J226" s="240">
        <f>ROUND(I226*H226,2)</f>
        <v>0</v>
      </c>
      <c r="K226" s="241"/>
      <c r="L226" s="46"/>
      <c r="M226" s="242" t="s">
        <v>1</v>
      </c>
      <c r="N226" s="243" t="s">
        <v>50</v>
      </c>
      <c r="O226" s="93"/>
      <c r="P226" s="244">
        <f>O226*H226</f>
        <v>0</v>
      </c>
      <c r="Q226" s="244">
        <v>0</v>
      </c>
      <c r="R226" s="244">
        <f>Q226*H226</f>
        <v>0</v>
      </c>
      <c r="S226" s="244">
        <v>0.32</v>
      </c>
      <c r="T226" s="245">
        <f>S226*H226</f>
        <v>4.8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6" t="s">
        <v>161</v>
      </c>
      <c r="AT226" s="246" t="s">
        <v>246</v>
      </c>
      <c r="AU226" s="246" t="s">
        <v>95</v>
      </c>
      <c r="AY226" s="18" t="s">
        <v>244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8" t="s">
        <v>92</v>
      </c>
      <c r="BK226" s="247">
        <f>ROUND(I226*H226,2)</f>
        <v>0</v>
      </c>
      <c r="BL226" s="18" t="s">
        <v>161</v>
      </c>
      <c r="BM226" s="246" t="s">
        <v>1654</v>
      </c>
    </row>
    <row r="227" spans="1:51" s="13" customFormat="1" ht="12">
      <c r="A227" s="13"/>
      <c r="B227" s="248"/>
      <c r="C227" s="249"/>
      <c r="D227" s="250" t="s">
        <v>251</v>
      </c>
      <c r="E227" s="251" t="s">
        <v>1580</v>
      </c>
      <c r="F227" s="252" t="s">
        <v>1655</v>
      </c>
      <c r="G227" s="249"/>
      <c r="H227" s="253">
        <v>15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251</v>
      </c>
      <c r="AU227" s="259" t="s">
        <v>95</v>
      </c>
      <c r="AV227" s="13" t="s">
        <v>95</v>
      </c>
      <c r="AW227" s="13" t="s">
        <v>42</v>
      </c>
      <c r="AX227" s="13" t="s">
        <v>92</v>
      </c>
      <c r="AY227" s="259" t="s">
        <v>244</v>
      </c>
    </row>
    <row r="228" spans="1:65" s="2" customFormat="1" ht="33" customHeight="1">
      <c r="A228" s="40"/>
      <c r="B228" s="41"/>
      <c r="C228" s="234" t="s">
        <v>440</v>
      </c>
      <c r="D228" s="234" t="s">
        <v>246</v>
      </c>
      <c r="E228" s="235" t="s">
        <v>1656</v>
      </c>
      <c r="F228" s="236" t="s">
        <v>1657</v>
      </c>
      <c r="G228" s="237" t="s">
        <v>467</v>
      </c>
      <c r="H228" s="238">
        <v>3</v>
      </c>
      <c r="I228" s="239"/>
      <c r="J228" s="240">
        <f>ROUND(I228*H228,2)</f>
        <v>0</v>
      </c>
      <c r="K228" s="241"/>
      <c r="L228" s="46"/>
      <c r="M228" s="242" t="s">
        <v>1</v>
      </c>
      <c r="N228" s="243" t="s">
        <v>50</v>
      </c>
      <c r="O228" s="93"/>
      <c r="P228" s="244">
        <f>O228*H228</f>
        <v>0</v>
      </c>
      <c r="Q228" s="244">
        <v>0.0017</v>
      </c>
      <c r="R228" s="244">
        <f>Q228*H228</f>
        <v>0.0050999999999999995</v>
      </c>
      <c r="S228" s="244">
        <v>0</v>
      </c>
      <c r="T228" s="24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6" t="s">
        <v>161</v>
      </c>
      <c r="AT228" s="246" t="s">
        <v>246</v>
      </c>
      <c r="AU228" s="246" t="s">
        <v>95</v>
      </c>
      <c r="AY228" s="18" t="s">
        <v>244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8" t="s">
        <v>92</v>
      </c>
      <c r="BK228" s="247">
        <f>ROUND(I228*H228,2)</f>
        <v>0</v>
      </c>
      <c r="BL228" s="18" t="s">
        <v>161</v>
      </c>
      <c r="BM228" s="246" t="s">
        <v>1658</v>
      </c>
    </row>
    <row r="229" spans="1:51" s="13" customFormat="1" ht="12">
      <c r="A229" s="13"/>
      <c r="B229" s="248"/>
      <c r="C229" s="249"/>
      <c r="D229" s="250" t="s">
        <v>251</v>
      </c>
      <c r="E229" s="251" t="s">
        <v>1581</v>
      </c>
      <c r="F229" s="252" t="s">
        <v>1659</v>
      </c>
      <c r="G229" s="249"/>
      <c r="H229" s="253">
        <v>3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251</v>
      </c>
      <c r="AU229" s="259" t="s">
        <v>95</v>
      </c>
      <c r="AV229" s="13" t="s">
        <v>95</v>
      </c>
      <c r="AW229" s="13" t="s">
        <v>42</v>
      </c>
      <c r="AX229" s="13" t="s">
        <v>92</v>
      </c>
      <c r="AY229" s="259" t="s">
        <v>244</v>
      </c>
    </row>
    <row r="230" spans="1:65" s="2" customFormat="1" ht="21.75" customHeight="1">
      <c r="A230" s="40"/>
      <c r="B230" s="41"/>
      <c r="C230" s="292" t="s">
        <v>445</v>
      </c>
      <c r="D230" s="292" t="s">
        <v>375</v>
      </c>
      <c r="E230" s="293" t="s">
        <v>1660</v>
      </c>
      <c r="F230" s="294" t="s">
        <v>1661</v>
      </c>
      <c r="G230" s="295" t="s">
        <v>467</v>
      </c>
      <c r="H230" s="296">
        <v>3</v>
      </c>
      <c r="I230" s="297"/>
      <c r="J230" s="298">
        <f>ROUND(I230*H230,2)</f>
        <v>0</v>
      </c>
      <c r="K230" s="299"/>
      <c r="L230" s="300"/>
      <c r="M230" s="301" t="s">
        <v>1</v>
      </c>
      <c r="N230" s="302" t="s">
        <v>50</v>
      </c>
      <c r="O230" s="93"/>
      <c r="P230" s="244">
        <f>O230*H230</f>
        <v>0</v>
      </c>
      <c r="Q230" s="244">
        <v>0.0017</v>
      </c>
      <c r="R230" s="244">
        <f>Q230*H230</f>
        <v>0.0050999999999999995</v>
      </c>
      <c r="S230" s="244">
        <v>0</v>
      </c>
      <c r="T230" s="24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6" t="s">
        <v>295</v>
      </c>
      <c r="AT230" s="246" t="s">
        <v>375</v>
      </c>
      <c r="AU230" s="246" t="s">
        <v>95</v>
      </c>
      <c r="AY230" s="18" t="s">
        <v>244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8" t="s">
        <v>92</v>
      </c>
      <c r="BK230" s="247">
        <f>ROUND(I230*H230,2)</f>
        <v>0</v>
      </c>
      <c r="BL230" s="18" t="s">
        <v>161</v>
      </c>
      <c r="BM230" s="246" t="s">
        <v>1662</v>
      </c>
    </row>
    <row r="231" spans="1:51" s="13" customFormat="1" ht="12">
      <c r="A231" s="13"/>
      <c r="B231" s="248"/>
      <c r="C231" s="249"/>
      <c r="D231" s="250" t="s">
        <v>251</v>
      </c>
      <c r="E231" s="251" t="s">
        <v>1</v>
      </c>
      <c r="F231" s="252" t="s">
        <v>1581</v>
      </c>
      <c r="G231" s="249"/>
      <c r="H231" s="253">
        <v>3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251</v>
      </c>
      <c r="AU231" s="259" t="s">
        <v>95</v>
      </c>
      <c r="AV231" s="13" t="s">
        <v>95</v>
      </c>
      <c r="AW231" s="13" t="s">
        <v>42</v>
      </c>
      <c r="AX231" s="13" t="s">
        <v>92</v>
      </c>
      <c r="AY231" s="259" t="s">
        <v>244</v>
      </c>
    </row>
    <row r="232" spans="1:65" s="2" customFormat="1" ht="16.5" customHeight="1">
      <c r="A232" s="40"/>
      <c r="B232" s="41"/>
      <c r="C232" s="292" t="s">
        <v>451</v>
      </c>
      <c r="D232" s="292" t="s">
        <v>375</v>
      </c>
      <c r="E232" s="293" t="s">
        <v>1663</v>
      </c>
      <c r="F232" s="294" t="s">
        <v>1664</v>
      </c>
      <c r="G232" s="295" t="s">
        <v>467</v>
      </c>
      <c r="H232" s="296">
        <v>3</v>
      </c>
      <c r="I232" s="297"/>
      <c r="J232" s="298">
        <f>ROUND(I232*H232,2)</f>
        <v>0</v>
      </c>
      <c r="K232" s="299"/>
      <c r="L232" s="300"/>
      <c r="M232" s="301" t="s">
        <v>1</v>
      </c>
      <c r="N232" s="302" t="s">
        <v>50</v>
      </c>
      <c r="O232" s="93"/>
      <c r="P232" s="244">
        <f>O232*H232</f>
        <v>0</v>
      </c>
      <c r="Q232" s="244">
        <v>0.0006</v>
      </c>
      <c r="R232" s="244">
        <f>Q232*H232</f>
        <v>0.0018</v>
      </c>
      <c r="S232" s="244">
        <v>0</v>
      </c>
      <c r="T232" s="24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6" t="s">
        <v>295</v>
      </c>
      <c r="AT232" s="246" t="s">
        <v>375</v>
      </c>
      <c r="AU232" s="246" t="s">
        <v>95</v>
      </c>
      <c r="AY232" s="18" t="s">
        <v>244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8" t="s">
        <v>92</v>
      </c>
      <c r="BK232" s="247">
        <f>ROUND(I232*H232,2)</f>
        <v>0</v>
      </c>
      <c r="BL232" s="18" t="s">
        <v>161</v>
      </c>
      <c r="BM232" s="246" t="s">
        <v>1665</v>
      </c>
    </row>
    <row r="233" spans="1:51" s="13" customFormat="1" ht="12">
      <c r="A233" s="13"/>
      <c r="B233" s="248"/>
      <c r="C233" s="249"/>
      <c r="D233" s="250" t="s">
        <v>251</v>
      </c>
      <c r="E233" s="251" t="s">
        <v>1</v>
      </c>
      <c r="F233" s="252" t="s">
        <v>1581</v>
      </c>
      <c r="G233" s="249"/>
      <c r="H233" s="253">
        <v>3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251</v>
      </c>
      <c r="AU233" s="259" t="s">
        <v>95</v>
      </c>
      <c r="AV233" s="13" t="s">
        <v>95</v>
      </c>
      <c r="AW233" s="13" t="s">
        <v>42</v>
      </c>
      <c r="AX233" s="13" t="s">
        <v>92</v>
      </c>
      <c r="AY233" s="259" t="s">
        <v>244</v>
      </c>
    </row>
    <row r="234" spans="1:65" s="2" customFormat="1" ht="33" customHeight="1">
      <c r="A234" s="40"/>
      <c r="B234" s="41"/>
      <c r="C234" s="234" t="s">
        <v>456</v>
      </c>
      <c r="D234" s="234" t="s">
        <v>246</v>
      </c>
      <c r="E234" s="235" t="s">
        <v>1666</v>
      </c>
      <c r="F234" s="236" t="s">
        <v>1667</v>
      </c>
      <c r="G234" s="237" t="s">
        <v>275</v>
      </c>
      <c r="H234" s="238">
        <v>15</v>
      </c>
      <c r="I234" s="239"/>
      <c r="J234" s="240">
        <f>ROUND(I234*H234,2)</f>
        <v>0</v>
      </c>
      <c r="K234" s="241"/>
      <c r="L234" s="46"/>
      <c r="M234" s="242" t="s">
        <v>1</v>
      </c>
      <c r="N234" s="243" t="s">
        <v>50</v>
      </c>
      <c r="O234" s="93"/>
      <c r="P234" s="244">
        <f>O234*H234</f>
        <v>0</v>
      </c>
      <c r="Q234" s="244">
        <v>8E-05</v>
      </c>
      <c r="R234" s="244">
        <f>Q234*H234</f>
        <v>0.0012000000000000001</v>
      </c>
      <c r="S234" s="244">
        <v>0.10008</v>
      </c>
      <c r="T234" s="245">
        <f>S234*H234</f>
        <v>1.5012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6" t="s">
        <v>161</v>
      </c>
      <c r="AT234" s="246" t="s">
        <v>246</v>
      </c>
      <c r="AU234" s="246" t="s">
        <v>95</v>
      </c>
      <c r="AY234" s="18" t="s">
        <v>244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8" t="s">
        <v>92</v>
      </c>
      <c r="BK234" s="247">
        <f>ROUND(I234*H234,2)</f>
        <v>0</v>
      </c>
      <c r="BL234" s="18" t="s">
        <v>161</v>
      </c>
      <c r="BM234" s="246" t="s">
        <v>1668</v>
      </c>
    </row>
    <row r="235" spans="1:51" s="13" customFormat="1" ht="12">
      <c r="A235" s="13"/>
      <c r="B235" s="248"/>
      <c r="C235" s="249"/>
      <c r="D235" s="250" t="s">
        <v>251</v>
      </c>
      <c r="E235" s="251" t="s">
        <v>1</v>
      </c>
      <c r="F235" s="252" t="s">
        <v>1562</v>
      </c>
      <c r="G235" s="249"/>
      <c r="H235" s="253">
        <v>15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251</v>
      </c>
      <c r="AU235" s="259" t="s">
        <v>95</v>
      </c>
      <c r="AV235" s="13" t="s">
        <v>95</v>
      </c>
      <c r="AW235" s="13" t="s">
        <v>42</v>
      </c>
      <c r="AX235" s="13" t="s">
        <v>92</v>
      </c>
      <c r="AY235" s="259" t="s">
        <v>244</v>
      </c>
    </row>
    <row r="236" spans="1:65" s="2" customFormat="1" ht="24.15" customHeight="1">
      <c r="A236" s="40"/>
      <c r="B236" s="41"/>
      <c r="C236" s="292" t="s">
        <v>460</v>
      </c>
      <c r="D236" s="292" t="s">
        <v>375</v>
      </c>
      <c r="E236" s="293" t="s">
        <v>1669</v>
      </c>
      <c r="F236" s="294" t="s">
        <v>1670</v>
      </c>
      <c r="G236" s="295" t="s">
        <v>275</v>
      </c>
      <c r="H236" s="296">
        <v>15</v>
      </c>
      <c r="I236" s="297"/>
      <c r="J236" s="298">
        <f>ROUND(I236*H236,2)</f>
        <v>0</v>
      </c>
      <c r="K236" s="299"/>
      <c r="L236" s="300"/>
      <c r="M236" s="301" t="s">
        <v>1</v>
      </c>
      <c r="N236" s="302" t="s">
        <v>50</v>
      </c>
      <c r="O236" s="93"/>
      <c r="P236" s="244">
        <f>O236*H236</f>
        <v>0</v>
      </c>
      <c r="Q236" s="244">
        <v>0.072</v>
      </c>
      <c r="R236" s="244">
        <f>Q236*H236</f>
        <v>1.0799999999999998</v>
      </c>
      <c r="S236" s="244">
        <v>0</v>
      </c>
      <c r="T236" s="24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6" t="s">
        <v>295</v>
      </c>
      <c r="AT236" s="246" t="s">
        <v>375</v>
      </c>
      <c r="AU236" s="246" t="s">
        <v>95</v>
      </c>
      <c r="AY236" s="18" t="s">
        <v>244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8" t="s">
        <v>92</v>
      </c>
      <c r="BK236" s="247">
        <f>ROUND(I236*H236,2)</f>
        <v>0</v>
      </c>
      <c r="BL236" s="18" t="s">
        <v>161</v>
      </c>
      <c r="BM236" s="246" t="s">
        <v>1671</v>
      </c>
    </row>
    <row r="237" spans="1:51" s="13" customFormat="1" ht="12">
      <c r="A237" s="13"/>
      <c r="B237" s="248"/>
      <c r="C237" s="249"/>
      <c r="D237" s="250" t="s">
        <v>251</v>
      </c>
      <c r="E237" s="251" t="s">
        <v>1</v>
      </c>
      <c r="F237" s="252" t="s">
        <v>1562</v>
      </c>
      <c r="G237" s="249"/>
      <c r="H237" s="253">
        <v>15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251</v>
      </c>
      <c r="AU237" s="259" t="s">
        <v>95</v>
      </c>
      <c r="AV237" s="13" t="s">
        <v>95</v>
      </c>
      <c r="AW237" s="13" t="s">
        <v>42</v>
      </c>
      <c r="AX237" s="13" t="s">
        <v>92</v>
      </c>
      <c r="AY237" s="259" t="s">
        <v>244</v>
      </c>
    </row>
    <row r="238" spans="1:65" s="2" customFormat="1" ht="24.15" customHeight="1">
      <c r="A238" s="40"/>
      <c r="B238" s="41"/>
      <c r="C238" s="234" t="s">
        <v>464</v>
      </c>
      <c r="D238" s="234" t="s">
        <v>246</v>
      </c>
      <c r="E238" s="235" t="s">
        <v>1672</v>
      </c>
      <c r="F238" s="236" t="s">
        <v>1673</v>
      </c>
      <c r="G238" s="237" t="s">
        <v>467</v>
      </c>
      <c r="H238" s="238">
        <v>1</v>
      </c>
      <c r="I238" s="239"/>
      <c r="J238" s="240">
        <f>ROUND(I238*H238,2)</f>
        <v>0</v>
      </c>
      <c r="K238" s="241"/>
      <c r="L238" s="46"/>
      <c r="M238" s="242" t="s">
        <v>1</v>
      </c>
      <c r="N238" s="243" t="s">
        <v>50</v>
      </c>
      <c r="O238" s="93"/>
      <c r="P238" s="244">
        <f>O238*H238</f>
        <v>0</v>
      </c>
      <c r="Q238" s="244">
        <v>9E-05</v>
      </c>
      <c r="R238" s="244">
        <f>Q238*H238</f>
        <v>9E-05</v>
      </c>
      <c r="S238" s="244">
        <v>0</v>
      </c>
      <c r="T238" s="24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6" t="s">
        <v>161</v>
      </c>
      <c r="AT238" s="246" t="s">
        <v>246</v>
      </c>
      <c r="AU238" s="246" t="s">
        <v>95</v>
      </c>
      <c r="AY238" s="18" t="s">
        <v>244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8" t="s">
        <v>92</v>
      </c>
      <c r="BK238" s="247">
        <f>ROUND(I238*H238,2)</f>
        <v>0</v>
      </c>
      <c r="BL238" s="18" t="s">
        <v>161</v>
      </c>
      <c r="BM238" s="246" t="s">
        <v>1674</v>
      </c>
    </row>
    <row r="239" spans="1:51" s="13" customFormat="1" ht="12">
      <c r="A239" s="13"/>
      <c r="B239" s="248"/>
      <c r="C239" s="249"/>
      <c r="D239" s="250" t="s">
        <v>251</v>
      </c>
      <c r="E239" s="251" t="s">
        <v>1</v>
      </c>
      <c r="F239" s="252" t="s">
        <v>1675</v>
      </c>
      <c r="G239" s="249"/>
      <c r="H239" s="253">
        <v>1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251</v>
      </c>
      <c r="AU239" s="259" t="s">
        <v>95</v>
      </c>
      <c r="AV239" s="13" t="s">
        <v>95</v>
      </c>
      <c r="AW239" s="13" t="s">
        <v>42</v>
      </c>
      <c r="AX239" s="13" t="s">
        <v>92</v>
      </c>
      <c r="AY239" s="259" t="s">
        <v>244</v>
      </c>
    </row>
    <row r="240" spans="1:65" s="2" customFormat="1" ht="24.15" customHeight="1">
      <c r="A240" s="40"/>
      <c r="B240" s="41"/>
      <c r="C240" s="292" t="s">
        <v>470</v>
      </c>
      <c r="D240" s="292" t="s">
        <v>375</v>
      </c>
      <c r="E240" s="293" t="s">
        <v>1676</v>
      </c>
      <c r="F240" s="294" t="s">
        <v>1677</v>
      </c>
      <c r="G240" s="295" t="s">
        <v>467</v>
      </c>
      <c r="H240" s="296">
        <v>1</v>
      </c>
      <c r="I240" s="297"/>
      <c r="J240" s="298">
        <f>ROUND(I240*H240,2)</f>
        <v>0</v>
      </c>
      <c r="K240" s="299"/>
      <c r="L240" s="300"/>
      <c r="M240" s="301" t="s">
        <v>1</v>
      </c>
      <c r="N240" s="302" t="s">
        <v>50</v>
      </c>
      <c r="O240" s="93"/>
      <c r="P240" s="244">
        <f>O240*H240</f>
        <v>0</v>
      </c>
      <c r="Q240" s="244">
        <v>0.056</v>
      </c>
      <c r="R240" s="244">
        <f>Q240*H240</f>
        <v>0.056</v>
      </c>
      <c r="S240" s="244">
        <v>0</v>
      </c>
      <c r="T240" s="24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6" t="s">
        <v>295</v>
      </c>
      <c r="AT240" s="246" t="s">
        <v>375</v>
      </c>
      <c r="AU240" s="246" t="s">
        <v>95</v>
      </c>
      <c r="AY240" s="18" t="s">
        <v>244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8" t="s">
        <v>92</v>
      </c>
      <c r="BK240" s="247">
        <f>ROUND(I240*H240,2)</f>
        <v>0</v>
      </c>
      <c r="BL240" s="18" t="s">
        <v>161</v>
      </c>
      <c r="BM240" s="246" t="s">
        <v>1678</v>
      </c>
    </row>
    <row r="241" spans="1:65" s="2" customFormat="1" ht="24.15" customHeight="1">
      <c r="A241" s="40"/>
      <c r="B241" s="41"/>
      <c r="C241" s="234" t="s">
        <v>474</v>
      </c>
      <c r="D241" s="234" t="s">
        <v>246</v>
      </c>
      <c r="E241" s="235" t="s">
        <v>1679</v>
      </c>
      <c r="F241" s="236" t="s">
        <v>1680</v>
      </c>
      <c r="G241" s="237" t="s">
        <v>303</v>
      </c>
      <c r="H241" s="238">
        <v>2.308</v>
      </c>
      <c r="I241" s="239"/>
      <c r="J241" s="240">
        <f>ROUND(I241*H241,2)</f>
        <v>0</v>
      </c>
      <c r="K241" s="241"/>
      <c r="L241" s="46"/>
      <c r="M241" s="242" t="s">
        <v>1</v>
      </c>
      <c r="N241" s="243" t="s">
        <v>50</v>
      </c>
      <c r="O241" s="93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6" t="s">
        <v>161</v>
      </c>
      <c r="AT241" s="246" t="s">
        <v>246</v>
      </c>
      <c r="AU241" s="246" t="s">
        <v>95</v>
      </c>
      <c r="AY241" s="18" t="s">
        <v>244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8" t="s">
        <v>92</v>
      </c>
      <c r="BK241" s="247">
        <f>ROUND(I241*H241,2)</f>
        <v>0</v>
      </c>
      <c r="BL241" s="18" t="s">
        <v>161</v>
      </c>
      <c r="BM241" s="246" t="s">
        <v>1681</v>
      </c>
    </row>
    <row r="242" spans="1:51" s="13" customFormat="1" ht="12">
      <c r="A242" s="13"/>
      <c r="B242" s="248"/>
      <c r="C242" s="249"/>
      <c r="D242" s="250" t="s">
        <v>251</v>
      </c>
      <c r="E242" s="251" t="s">
        <v>1</v>
      </c>
      <c r="F242" s="252" t="s">
        <v>1682</v>
      </c>
      <c r="G242" s="249"/>
      <c r="H242" s="253">
        <v>2.308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251</v>
      </c>
      <c r="AU242" s="259" t="s">
        <v>95</v>
      </c>
      <c r="AV242" s="13" t="s">
        <v>95</v>
      </c>
      <c r="AW242" s="13" t="s">
        <v>42</v>
      </c>
      <c r="AX242" s="13" t="s">
        <v>85</v>
      </c>
      <c r="AY242" s="259" t="s">
        <v>244</v>
      </c>
    </row>
    <row r="243" spans="1:51" s="16" customFormat="1" ht="12">
      <c r="A243" s="16"/>
      <c r="B243" s="281"/>
      <c r="C243" s="282"/>
      <c r="D243" s="250" t="s">
        <v>251</v>
      </c>
      <c r="E243" s="283" t="s">
        <v>1</v>
      </c>
      <c r="F243" s="284" t="s">
        <v>320</v>
      </c>
      <c r="G243" s="282"/>
      <c r="H243" s="285">
        <v>2.308</v>
      </c>
      <c r="I243" s="286"/>
      <c r="J243" s="282"/>
      <c r="K243" s="282"/>
      <c r="L243" s="287"/>
      <c r="M243" s="288"/>
      <c r="N243" s="289"/>
      <c r="O243" s="289"/>
      <c r="P243" s="289"/>
      <c r="Q243" s="289"/>
      <c r="R243" s="289"/>
      <c r="S243" s="289"/>
      <c r="T243" s="290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91" t="s">
        <v>251</v>
      </c>
      <c r="AU243" s="291" t="s">
        <v>95</v>
      </c>
      <c r="AV243" s="16" t="s">
        <v>161</v>
      </c>
      <c r="AW243" s="16" t="s">
        <v>42</v>
      </c>
      <c r="AX243" s="16" t="s">
        <v>92</v>
      </c>
      <c r="AY243" s="291" t="s">
        <v>244</v>
      </c>
    </row>
    <row r="244" spans="1:65" s="2" customFormat="1" ht="16.5" customHeight="1">
      <c r="A244" s="40"/>
      <c r="B244" s="41"/>
      <c r="C244" s="234" t="s">
        <v>478</v>
      </c>
      <c r="D244" s="234" t="s">
        <v>246</v>
      </c>
      <c r="E244" s="235" t="s">
        <v>1683</v>
      </c>
      <c r="F244" s="236" t="s">
        <v>1684</v>
      </c>
      <c r="G244" s="237" t="s">
        <v>249</v>
      </c>
      <c r="H244" s="238">
        <v>5.67</v>
      </c>
      <c r="I244" s="239"/>
      <c r="J244" s="240">
        <f>ROUND(I244*H244,2)</f>
        <v>0</v>
      </c>
      <c r="K244" s="241"/>
      <c r="L244" s="46"/>
      <c r="M244" s="242" t="s">
        <v>1</v>
      </c>
      <c r="N244" s="243" t="s">
        <v>50</v>
      </c>
      <c r="O244" s="93"/>
      <c r="P244" s="244">
        <f>O244*H244</f>
        <v>0</v>
      </c>
      <c r="Q244" s="244">
        <v>0.00402</v>
      </c>
      <c r="R244" s="244">
        <f>Q244*H244</f>
        <v>0.022793400000000002</v>
      </c>
      <c r="S244" s="244">
        <v>0</v>
      </c>
      <c r="T244" s="24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6" t="s">
        <v>161</v>
      </c>
      <c r="AT244" s="246" t="s">
        <v>246</v>
      </c>
      <c r="AU244" s="246" t="s">
        <v>95</v>
      </c>
      <c r="AY244" s="18" t="s">
        <v>244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8" t="s">
        <v>92</v>
      </c>
      <c r="BK244" s="247">
        <f>ROUND(I244*H244,2)</f>
        <v>0</v>
      </c>
      <c r="BL244" s="18" t="s">
        <v>161</v>
      </c>
      <c r="BM244" s="246" t="s">
        <v>1685</v>
      </c>
    </row>
    <row r="245" spans="1:51" s="13" customFormat="1" ht="12">
      <c r="A245" s="13"/>
      <c r="B245" s="248"/>
      <c r="C245" s="249"/>
      <c r="D245" s="250" t="s">
        <v>251</v>
      </c>
      <c r="E245" s="251" t="s">
        <v>1</v>
      </c>
      <c r="F245" s="252" t="s">
        <v>1686</v>
      </c>
      <c r="G245" s="249"/>
      <c r="H245" s="253">
        <v>5.67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251</v>
      </c>
      <c r="AU245" s="259" t="s">
        <v>95</v>
      </c>
      <c r="AV245" s="13" t="s">
        <v>95</v>
      </c>
      <c r="AW245" s="13" t="s">
        <v>42</v>
      </c>
      <c r="AX245" s="13" t="s">
        <v>85</v>
      </c>
      <c r="AY245" s="259" t="s">
        <v>244</v>
      </c>
    </row>
    <row r="246" spans="1:51" s="16" customFormat="1" ht="12">
      <c r="A246" s="16"/>
      <c r="B246" s="281"/>
      <c r="C246" s="282"/>
      <c r="D246" s="250" t="s">
        <v>251</v>
      </c>
      <c r="E246" s="283" t="s">
        <v>1</v>
      </c>
      <c r="F246" s="284" t="s">
        <v>320</v>
      </c>
      <c r="G246" s="282"/>
      <c r="H246" s="285">
        <v>5.67</v>
      </c>
      <c r="I246" s="286"/>
      <c r="J246" s="282"/>
      <c r="K246" s="282"/>
      <c r="L246" s="287"/>
      <c r="M246" s="288"/>
      <c r="N246" s="289"/>
      <c r="O246" s="289"/>
      <c r="P246" s="289"/>
      <c r="Q246" s="289"/>
      <c r="R246" s="289"/>
      <c r="S246" s="289"/>
      <c r="T246" s="290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91" t="s">
        <v>251</v>
      </c>
      <c r="AU246" s="291" t="s">
        <v>95</v>
      </c>
      <c r="AV246" s="16" t="s">
        <v>161</v>
      </c>
      <c r="AW246" s="16" t="s">
        <v>42</v>
      </c>
      <c r="AX246" s="16" t="s">
        <v>92</v>
      </c>
      <c r="AY246" s="291" t="s">
        <v>244</v>
      </c>
    </row>
    <row r="247" spans="1:65" s="2" customFormat="1" ht="21.75" customHeight="1">
      <c r="A247" s="40"/>
      <c r="B247" s="41"/>
      <c r="C247" s="234" t="s">
        <v>483</v>
      </c>
      <c r="D247" s="234" t="s">
        <v>246</v>
      </c>
      <c r="E247" s="235" t="s">
        <v>726</v>
      </c>
      <c r="F247" s="236" t="s">
        <v>727</v>
      </c>
      <c r="G247" s="237" t="s">
        <v>275</v>
      </c>
      <c r="H247" s="238">
        <v>15</v>
      </c>
      <c r="I247" s="239"/>
      <c r="J247" s="240">
        <f>ROUND(I247*H247,2)</f>
        <v>0</v>
      </c>
      <c r="K247" s="241"/>
      <c r="L247" s="46"/>
      <c r="M247" s="242" t="s">
        <v>1</v>
      </c>
      <c r="N247" s="243" t="s">
        <v>50</v>
      </c>
      <c r="O247" s="93"/>
      <c r="P247" s="244">
        <f>O247*H247</f>
        <v>0</v>
      </c>
      <c r="Q247" s="244">
        <v>9E-05</v>
      </c>
      <c r="R247" s="244">
        <f>Q247*H247</f>
        <v>0.00135</v>
      </c>
      <c r="S247" s="244">
        <v>0</v>
      </c>
      <c r="T247" s="24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6" t="s">
        <v>161</v>
      </c>
      <c r="AT247" s="246" t="s">
        <v>246</v>
      </c>
      <c r="AU247" s="246" t="s">
        <v>95</v>
      </c>
      <c r="AY247" s="18" t="s">
        <v>244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8" t="s">
        <v>92</v>
      </c>
      <c r="BK247" s="247">
        <f>ROUND(I247*H247,2)</f>
        <v>0</v>
      </c>
      <c r="BL247" s="18" t="s">
        <v>161</v>
      </c>
      <c r="BM247" s="246" t="s">
        <v>1687</v>
      </c>
    </row>
    <row r="248" spans="1:51" s="13" customFormat="1" ht="12">
      <c r="A248" s="13"/>
      <c r="B248" s="248"/>
      <c r="C248" s="249"/>
      <c r="D248" s="250" t="s">
        <v>251</v>
      </c>
      <c r="E248" s="251" t="s">
        <v>1</v>
      </c>
      <c r="F248" s="252" t="s">
        <v>1562</v>
      </c>
      <c r="G248" s="249"/>
      <c r="H248" s="253">
        <v>15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251</v>
      </c>
      <c r="AU248" s="259" t="s">
        <v>95</v>
      </c>
      <c r="AV248" s="13" t="s">
        <v>95</v>
      </c>
      <c r="AW248" s="13" t="s">
        <v>42</v>
      </c>
      <c r="AX248" s="13" t="s">
        <v>92</v>
      </c>
      <c r="AY248" s="259" t="s">
        <v>244</v>
      </c>
    </row>
    <row r="249" spans="1:63" s="12" customFormat="1" ht="22.8" customHeight="1">
      <c r="A249" s="12"/>
      <c r="B249" s="218"/>
      <c r="C249" s="219"/>
      <c r="D249" s="220" t="s">
        <v>84</v>
      </c>
      <c r="E249" s="232" t="s">
        <v>300</v>
      </c>
      <c r="F249" s="232" t="s">
        <v>738</v>
      </c>
      <c r="G249" s="219"/>
      <c r="H249" s="219"/>
      <c r="I249" s="222"/>
      <c r="J249" s="233">
        <f>BK249</f>
        <v>0</v>
      </c>
      <c r="K249" s="219"/>
      <c r="L249" s="224"/>
      <c r="M249" s="225"/>
      <c r="N249" s="226"/>
      <c r="O249" s="226"/>
      <c r="P249" s="227">
        <f>P250+SUM(P251:P254)</f>
        <v>0</v>
      </c>
      <c r="Q249" s="226"/>
      <c r="R249" s="227">
        <f>R250+SUM(R251:R254)</f>
        <v>0.0017000000000000001</v>
      </c>
      <c r="S249" s="226"/>
      <c r="T249" s="228">
        <f>T250+SUM(T251:T254)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9" t="s">
        <v>92</v>
      </c>
      <c r="AT249" s="230" t="s">
        <v>84</v>
      </c>
      <c r="AU249" s="230" t="s">
        <v>92</v>
      </c>
      <c r="AY249" s="229" t="s">
        <v>244</v>
      </c>
      <c r="BK249" s="231">
        <f>BK250+SUM(BK251:BK254)</f>
        <v>0</v>
      </c>
    </row>
    <row r="250" spans="1:65" s="2" customFormat="1" ht="24.15" customHeight="1">
      <c r="A250" s="40"/>
      <c r="B250" s="41"/>
      <c r="C250" s="234" t="s">
        <v>487</v>
      </c>
      <c r="D250" s="234" t="s">
        <v>246</v>
      </c>
      <c r="E250" s="235" t="s">
        <v>744</v>
      </c>
      <c r="F250" s="236" t="s">
        <v>745</v>
      </c>
      <c r="G250" s="237" t="s">
        <v>275</v>
      </c>
      <c r="H250" s="238">
        <v>10</v>
      </c>
      <c r="I250" s="239"/>
      <c r="J250" s="240">
        <f>ROUND(I250*H250,2)</f>
        <v>0</v>
      </c>
      <c r="K250" s="241"/>
      <c r="L250" s="46"/>
      <c r="M250" s="242" t="s">
        <v>1</v>
      </c>
      <c r="N250" s="243" t="s">
        <v>50</v>
      </c>
      <c r="O250" s="93"/>
      <c r="P250" s="244">
        <f>O250*H250</f>
        <v>0</v>
      </c>
      <c r="Q250" s="244">
        <v>0.00017</v>
      </c>
      <c r="R250" s="244">
        <f>Q250*H250</f>
        <v>0.0017000000000000001</v>
      </c>
      <c r="S250" s="244">
        <v>0</v>
      </c>
      <c r="T250" s="24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6" t="s">
        <v>161</v>
      </c>
      <c r="AT250" s="246" t="s">
        <v>246</v>
      </c>
      <c r="AU250" s="246" t="s">
        <v>95</v>
      </c>
      <c r="AY250" s="18" t="s">
        <v>244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8" t="s">
        <v>92</v>
      </c>
      <c r="BK250" s="247">
        <f>ROUND(I250*H250,2)</f>
        <v>0</v>
      </c>
      <c r="BL250" s="18" t="s">
        <v>161</v>
      </c>
      <c r="BM250" s="246" t="s">
        <v>1688</v>
      </c>
    </row>
    <row r="251" spans="1:51" s="13" customFormat="1" ht="12">
      <c r="A251" s="13"/>
      <c r="B251" s="248"/>
      <c r="C251" s="249"/>
      <c r="D251" s="250" t="s">
        <v>251</v>
      </c>
      <c r="E251" s="251" t="s">
        <v>183</v>
      </c>
      <c r="F251" s="252" t="s">
        <v>1689</v>
      </c>
      <c r="G251" s="249"/>
      <c r="H251" s="253">
        <v>10</v>
      </c>
      <c r="I251" s="254"/>
      <c r="J251" s="249"/>
      <c r="K251" s="249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251</v>
      </c>
      <c r="AU251" s="259" t="s">
        <v>95</v>
      </c>
      <c r="AV251" s="13" t="s">
        <v>95</v>
      </c>
      <c r="AW251" s="13" t="s">
        <v>42</v>
      </c>
      <c r="AX251" s="13" t="s">
        <v>92</v>
      </c>
      <c r="AY251" s="259" t="s">
        <v>244</v>
      </c>
    </row>
    <row r="252" spans="1:65" s="2" customFormat="1" ht="16.5" customHeight="1">
      <c r="A252" s="40"/>
      <c r="B252" s="41"/>
      <c r="C252" s="234" t="s">
        <v>491</v>
      </c>
      <c r="D252" s="234" t="s">
        <v>246</v>
      </c>
      <c r="E252" s="235" t="s">
        <v>749</v>
      </c>
      <c r="F252" s="236" t="s">
        <v>750</v>
      </c>
      <c r="G252" s="237" t="s">
        <v>275</v>
      </c>
      <c r="H252" s="238">
        <v>20</v>
      </c>
      <c r="I252" s="239"/>
      <c r="J252" s="240">
        <f>ROUND(I252*H252,2)</f>
        <v>0</v>
      </c>
      <c r="K252" s="241"/>
      <c r="L252" s="46"/>
      <c r="M252" s="242" t="s">
        <v>1</v>
      </c>
      <c r="N252" s="243" t="s">
        <v>50</v>
      </c>
      <c r="O252" s="93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6" t="s">
        <v>161</v>
      </c>
      <c r="AT252" s="246" t="s">
        <v>246</v>
      </c>
      <c r="AU252" s="246" t="s">
        <v>95</v>
      </c>
      <c r="AY252" s="18" t="s">
        <v>244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8" t="s">
        <v>92</v>
      </c>
      <c r="BK252" s="247">
        <f>ROUND(I252*H252,2)</f>
        <v>0</v>
      </c>
      <c r="BL252" s="18" t="s">
        <v>161</v>
      </c>
      <c r="BM252" s="246" t="s">
        <v>1690</v>
      </c>
    </row>
    <row r="253" spans="1:51" s="13" customFormat="1" ht="12">
      <c r="A253" s="13"/>
      <c r="B253" s="248"/>
      <c r="C253" s="249"/>
      <c r="D253" s="250" t="s">
        <v>251</v>
      </c>
      <c r="E253" s="251" t="s">
        <v>1</v>
      </c>
      <c r="F253" s="252" t="s">
        <v>752</v>
      </c>
      <c r="G253" s="249"/>
      <c r="H253" s="253">
        <v>20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251</v>
      </c>
      <c r="AU253" s="259" t="s">
        <v>95</v>
      </c>
      <c r="AV253" s="13" t="s">
        <v>95</v>
      </c>
      <c r="AW253" s="13" t="s">
        <v>42</v>
      </c>
      <c r="AX253" s="13" t="s">
        <v>92</v>
      </c>
      <c r="AY253" s="259" t="s">
        <v>244</v>
      </c>
    </row>
    <row r="254" spans="1:63" s="12" customFormat="1" ht="20.85" customHeight="1">
      <c r="A254" s="12"/>
      <c r="B254" s="218"/>
      <c r="C254" s="219"/>
      <c r="D254" s="220" t="s">
        <v>84</v>
      </c>
      <c r="E254" s="232" t="s">
        <v>757</v>
      </c>
      <c r="F254" s="232" t="s">
        <v>1691</v>
      </c>
      <c r="G254" s="219"/>
      <c r="H254" s="219"/>
      <c r="I254" s="222"/>
      <c r="J254" s="233">
        <f>BK254</f>
        <v>0</v>
      </c>
      <c r="K254" s="219"/>
      <c r="L254" s="224"/>
      <c r="M254" s="225"/>
      <c r="N254" s="226"/>
      <c r="O254" s="226"/>
      <c r="P254" s="227">
        <f>SUM(P255:P263)</f>
        <v>0</v>
      </c>
      <c r="Q254" s="226"/>
      <c r="R254" s="227">
        <f>SUM(R255:R263)</f>
        <v>0</v>
      </c>
      <c r="S254" s="226"/>
      <c r="T254" s="228">
        <f>SUM(T255:T263)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9" t="s">
        <v>92</v>
      </c>
      <c r="AT254" s="230" t="s">
        <v>84</v>
      </c>
      <c r="AU254" s="230" t="s">
        <v>95</v>
      </c>
      <c r="AY254" s="229" t="s">
        <v>244</v>
      </c>
      <c r="BK254" s="231">
        <f>SUM(BK255:BK263)</f>
        <v>0</v>
      </c>
    </row>
    <row r="255" spans="1:65" s="2" customFormat="1" ht="21.75" customHeight="1">
      <c r="A255" s="40"/>
      <c r="B255" s="41"/>
      <c r="C255" s="234" t="s">
        <v>495</v>
      </c>
      <c r="D255" s="234" t="s">
        <v>246</v>
      </c>
      <c r="E255" s="235" t="s">
        <v>760</v>
      </c>
      <c r="F255" s="236" t="s">
        <v>761</v>
      </c>
      <c r="G255" s="237" t="s">
        <v>467</v>
      </c>
      <c r="H255" s="238">
        <v>1</v>
      </c>
      <c r="I255" s="239"/>
      <c r="J255" s="240">
        <f>ROUND(I255*H255,2)</f>
        <v>0</v>
      </c>
      <c r="K255" s="241"/>
      <c r="L255" s="46"/>
      <c r="M255" s="242" t="s">
        <v>1</v>
      </c>
      <c r="N255" s="243" t="s">
        <v>50</v>
      </c>
      <c r="O255" s="93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6" t="s">
        <v>161</v>
      </c>
      <c r="AT255" s="246" t="s">
        <v>246</v>
      </c>
      <c r="AU255" s="246" t="s">
        <v>118</v>
      </c>
      <c r="AY255" s="18" t="s">
        <v>244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8" t="s">
        <v>92</v>
      </c>
      <c r="BK255" s="247">
        <f>ROUND(I255*H255,2)</f>
        <v>0</v>
      </c>
      <c r="BL255" s="18" t="s">
        <v>161</v>
      </c>
      <c r="BM255" s="246" t="s">
        <v>1692</v>
      </c>
    </row>
    <row r="256" spans="1:65" s="2" customFormat="1" ht="24.15" customHeight="1">
      <c r="A256" s="40"/>
      <c r="B256" s="41"/>
      <c r="C256" s="234" t="s">
        <v>499</v>
      </c>
      <c r="D256" s="234" t="s">
        <v>246</v>
      </c>
      <c r="E256" s="235" t="s">
        <v>764</v>
      </c>
      <c r="F256" s="236" t="s">
        <v>765</v>
      </c>
      <c r="G256" s="237" t="s">
        <v>467</v>
      </c>
      <c r="H256" s="238">
        <v>1</v>
      </c>
      <c r="I256" s="239"/>
      <c r="J256" s="240">
        <f>ROUND(I256*H256,2)</f>
        <v>0</v>
      </c>
      <c r="K256" s="241"/>
      <c r="L256" s="46"/>
      <c r="M256" s="242" t="s">
        <v>1</v>
      </c>
      <c r="N256" s="243" t="s">
        <v>50</v>
      </c>
      <c r="O256" s="93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6" t="s">
        <v>161</v>
      </c>
      <c r="AT256" s="246" t="s">
        <v>246</v>
      </c>
      <c r="AU256" s="246" t="s">
        <v>118</v>
      </c>
      <c r="AY256" s="18" t="s">
        <v>244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8" t="s">
        <v>92</v>
      </c>
      <c r="BK256" s="247">
        <f>ROUND(I256*H256,2)</f>
        <v>0</v>
      </c>
      <c r="BL256" s="18" t="s">
        <v>161</v>
      </c>
      <c r="BM256" s="246" t="s">
        <v>1693</v>
      </c>
    </row>
    <row r="257" spans="1:65" s="2" customFormat="1" ht="24.15" customHeight="1">
      <c r="A257" s="40"/>
      <c r="B257" s="41"/>
      <c r="C257" s="234" t="s">
        <v>503</v>
      </c>
      <c r="D257" s="234" t="s">
        <v>246</v>
      </c>
      <c r="E257" s="235" t="s">
        <v>768</v>
      </c>
      <c r="F257" s="236" t="s">
        <v>769</v>
      </c>
      <c r="G257" s="237" t="s">
        <v>467</v>
      </c>
      <c r="H257" s="238">
        <v>1</v>
      </c>
      <c r="I257" s="239"/>
      <c r="J257" s="240">
        <f>ROUND(I257*H257,2)</f>
        <v>0</v>
      </c>
      <c r="K257" s="241"/>
      <c r="L257" s="46"/>
      <c r="M257" s="242" t="s">
        <v>1</v>
      </c>
      <c r="N257" s="243" t="s">
        <v>50</v>
      </c>
      <c r="O257" s="93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6" t="s">
        <v>161</v>
      </c>
      <c r="AT257" s="246" t="s">
        <v>246</v>
      </c>
      <c r="AU257" s="246" t="s">
        <v>118</v>
      </c>
      <c r="AY257" s="18" t="s">
        <v>244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8" t="s">
        <v>92</v>
      </c>
      <c r="BK257" s="247">
        <f>ROUND(I257*H257,2)</f>
        <v>0</v>
      </c>
      <c r="BL257" s="18" t="s">
        <v>161</v>
      </c>
      <c r="BM257" s="246" t="s">
        <v>1694</v>
      </c>
    </row>
    <row r="258" spans="1:65" s="2" customFormat="1" ht="24.15" customHeight="1">
      <c r="A258" s="40"/>
      <c r="B258" s="41"/>
      <c r="C258" s="234" t="s">
        <v>507</v>
      </c>
      <c r="D258" s="234" t="s">
        <v>246</v>
      </c>
      <c r="E258" s="235" t="s">
        <v>772</v>
      </c>
      <c r="F258" s="236" t="s">
        <v>773</v>
      </c>
      <c r="G258" s="237" t="s">
        <v>467</v>
      </c>
      <c r="H258" s="238">
        <v>1</v>
      </c>
      <c r="I258" s="239"/>
      <c r="J258" s="240">
        <f>ROUND(I258*H258,2)</f>
        <v>0</v>
      </c>
      <c r="K258" s="241"/>
      <c r="L258" s="46"/>
      <c r="M258" s="242" t="s">
        <v>1</v>
      </c>
      <c r="N258" s="243" t="s">
        <v>50</v>
      </c>
      <c r="O258" s="93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6" t="s">
        <v>161</v>
      </c>
      <c r="AT258" s="246" t="s">
        <v>246</v>
      </c>
      <c r="AU258" s="246" t="s">
        <v>118</v>
      </c>
      <c r="AY258" s="18" t="s">
        <v>244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8" t="s">
        <v>92</v>
      </c>
      <c r="BK258" s="247">
        <f>ROUND(I258*H258,2)</f>
        <v>0</v>
      </c>
      <c r="BL258" s="18" t="s">
        <v>161</v>
      </c>
      <c r="BM258" s="246" t="s">
        <v>1695</v>
      </c>
    </row>
    <row r="259" spans="1:65" s="2" customFormat="1" ht="24.15" customHeight="1">
      <c r="A259" s="40"/>
      <c r="B259" s="41"/>
      <c r="C259" s="234" t="s">
        <v>511</v>
      </c>
      <c r="D259" s="234" t="s">
        <v>246</v>
      </c>
      <c r="E259" s="235" t="s">
        <v>776</v>
      </c>
      <c r="F259" s="236" t="s">
        <v>1696</v>
      </c>
      <c r="G259" s="237" t="s">
        <v>467</v>
      </c>
      <c r="H259" s="238">
        <v>1</v>
      </c>
      <c r="I259" s="239"/>
      <c r="J259" s="240">
        <f>ROUND(I259*H259,2)</f>
        <v>0</v>
      </c>
      <c r="K259" s="241"/>
      <c r="L259" s="46"/>
      <c r="M259" s="242" t="s">
        <v>1</v>
      </c>
      <c r="N259" s="243" t="s">
        <v>50</v>
      </c>
      <c r="O259" s="93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6" t="s">
        <v>161</v>
      </c>
      <c r="AT259" s="246" t="s">
        <v>246</v>
      </c>
      <c r="AU259" s="246" t="s">
        <v>118</v>
      </c>
      <c r="AY259" s="18" t="s">
        <v>244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8" t="s">
        <v>92</v>
      </c>
      <c r="BK259" s="247">
        <f>ROUND(I259*H259,2)</f>
        <v>0</v>
      </c>
      <c r="BL259" s="18" t="s">
        <v>161</v>
      </c>
      <c r="BM259" s="246" t="s">
        <v>1697</v>
      </c>
    </row>
    <row r="260" spans="1:65" s="2" customFormat="1" ht="16.5" customHeight="1">
      <c r="A260" s="40"/>
      <c r="B260" s="41"/>
      <c r="C260" s="234" t="s">
        <v>516</v>
      </c>
      <c r="D260" s="234" t="s">
        <v>246</v>
      </c>
      <c r="E260" s="235" t="s">
        <v>780</v>
      </c>
      <c r="F260" s="236" t="s">
        <v>1698</v>
      </c>
      <c r="G260" s="237" t="s">
        <v>467</v>
      </c>
      <c r="H260" s="238">
        <v>1</v>
      </c>
      <c r="I260" s="239"/>
      <c r="J260" s="240">
        <f>ROUND(I260*H260,2)</f>
        <v>0</v>
      </c>
      <c r="K260" s="241"/>
      <c r="L260" s="46"/>
      <c r="M260" s="242" t="s">
        <v>1</v>
      </c>
      <c r="N260" s="243" t="s">
        <v>50</v>
      </c>
      <c r="O260" s="93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6" t="s">
        <v>161</v>
      </c>
      <c r="AT260" s="246" t="s">
        <v>246</v>
      </c>
      <c r="AU260" s="246" t="s">
        <v>118</v>
      </c>
      <c r="AY260" s="18" t="s">
        <v>244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8" t="s">
        <v>92</v>
      </c>
      <c r="BK260" s="247">
        <f>ROUND(I260*H260,2)</f>
        <v>0</v>
      </c>
      <c r="BL260" s="18" t="s">
        <v>161</v>
      </c>
      <c r="BM260" s="246" t="s">
        <v>1699</v>
      </c>
    </row>
    <row r="261" spans="1:65" s="2" customFormat="1" ht="24.15" customHeight="1">
      <c r="A261" s="40"/>
      <c r="B261" s="41"/>
      <c r="C261" s="234" t="s">
        <v>520</v>
      </c>
      <c r="D261" s="234" t="s">
        <v>246</v>
      </c>
      <c r="E261" s="235" t="s">
        <v>784</v>
      </c>
      <c r="F261" s="236" t="s">
        <v>789</v>
      </c>
      <c r="G261" s="237" t="s">
        <v>467</v>
      </c>
      <c r="H261" s="238">
        <v>2</v>
      </c>
      <c r="I261" s="239"/>
      <c r="J261" s="240">
        <f>ROUND(I261*H261,2)</f>
        <v>0</v>
      </c>
      <c r="K261" s="241"/>
      <c r="L261" s="46"/>
      <c r="M261" s="242" t="s">
        <v>1</v>
      </c>
      <c r="N261" s="243" t="s">
        <v>50</v>
      </c>
      <c r="O261" s="93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6" t="s">
        <v>161</v>
      </c>
      <c r="AT261" s="246" t="s">
        <v>246</v>
      </c>
      <c r="AU261" s="246" t="s">
        <v>118</v>
      </c>
      <c r="AY261" s="18" t="s">
        <v>244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8" t="s">
        <v>92</v>
      </c>
      <c r="BK261" s="247">
        <f>ROUND(I261*H261,2)</f>
        <v>0</v>
      </c>
      <c r="BL261" s="18" t="s">
        <v>161</v>
      </c>
      <c r="BM261" s="246" t="s">
        <v>1700</v>
      </c>
    </row>
    <row r="262" spans="1:51" s="13" customFormat="1" ht="12">
      <c r="A262" s="13"/>
      <c r="B262" s="248"/>
      <c r="C262" s="249"/>
      <c r="D262" s="250" t="s">
        <v>251</v>
      </c>
      <c r="E262" s="251" t="s">
        <v>1</v>
      </c>
      <c r="F262" s="252" t="s">
        <v>1701</v>
      </c>
      <c r="G262" s="249"/>
      <c r="H262" s="253">
        <v>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251</v>
      </c>
      <c r="AU262" s="259" t="s">
        <v>118</v>
      </c>
      <c r="AV262" s="13" t="s">
        <v>95</v>
      </c>
      <c r="AW262" s="13" t="s">
        <v>42</v>
      </c>
      <c r="AX262" s="13" t="s">
        <v>92</v>
      </c>
      <c r="AY262" s="259" t="s">
        <v>244</v>
      </c>
    </row>
    <row r="263" spans="1:65" s="2" customFormat="1" ht="24.15" customHeight="1">
      <c r="A263" s="40"/>
      <c r="B263" s="41"/>
      <c r="C263" s="234" t="s">
        <v>524</v>
      </c>
      <c r="D263" s="234" t="s">
        <v>246</v>
      </c>
      <c r="E263" s="235" t="s">
        <v>788</v>
      </c>
      <c r="F263" s="236" t="s">
        <v>1702</v>
      </c>
      <c r="G263" s="237" t="s">
        <v>467</v>
      </c>
      <c r="H263" s="238">
        <v>1</v>
      </c>
      <c r="I263" s="239"/>
      <c r="J263" s="240">
        <f>ROUND(I263*H263,2)</f>
        <v>0</v>
      </c>
      <c r="K263" s="241"/>
      <c r="L263" s="46"/>
      <c r="M263" s="242" t="s">
        <v>1</v>
      </c>
      <c r="N263" s="243" t="s">
        <v>50</v>
      </c>
      <c r="O263" s="93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6" t="s">
        <v>161</v>
      </c>
      <c r="AT263" s="246" t="s">
        <v>246</v>
      </c>
      <c r="AU263" s="246" t="s">
        <v>118</v>
      </c>
      <c r="AY263" s="18" t="s">
        <v>244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8" t="s">
        <v>92</v>
      </c>
      <c r="BK263" s="247">
        <f>ROUND(I263*H263,2)</f>
        <v>0</v>
      </c>
      <c r="BL263" s="18" t="s">
        <v>161</v>
      </c>
      <c r="BM263" s="246" t="s">
        <v>1703</v>
      </c>
    </row>
    <row r="264" spans="1:63" s="12" customFormat="1" ht="22.8" customHeight="1">
      <c r="A264" s="12"/>
      <c r="B264" s="218"/>
      <c r="C264" s="219"/>
      <c r="D264" s="220" t="s">
        <v>84</v>
      </c>
      <c r="E264" s="232" t="s">
        <v>801</v>
      </c>
      <c r="F264" s="232" t="s">
        <v>802</v>
      </c>
      <c r="G264" s="219"/>
      <c r="H264" s="219"/>
      <c r="I264" s="222"/>
      <c r="J264" s="233">
        <f>BK264</f>
        <v>0</v>
      </c>
      <c r="K264" s="219"/>
      <c r="L264" s="224"/>
      <c r="M264" s="225"/>
      <c r="N264" s="226"/>
      <c r="O264" s="226"/>
      <c r="P264" s="227">
        <f>SUM(P265:P282)</f>
        <v>0</v>
      </c>
      <c r="Q264" s="226"/>
      <c r="R264" s="227">
        <f>SUM(R265:R282)</f>
        <v>0</v>
      </c>
      <c r="S264" s="226"/>
      <c r="T264" s="228">
        <f>SUM(T265:T282)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9" t="s">
        <v>92</v>
      </c>
      <c r="AT264" s="230" t="s">
        <v>84</v>
      </c>
      <c r="AU264" s="230" t="s">
        <v>92</v>
      </c>
      <c r="AY264" s="229" t="s">
        <v>244</v>
      </c>
      <c r="BK264" s="231">
        <f>SUM(BK265:BK282)</f>
        <v>0</v>
      </c>
    </row>
    <row r="265" spans="1:65" s="2" customFormat="1" ht="21.75" customHeight="1">
      <c r="A265" s="40"/>
      <c r="B265" s="41"/>
      <c r="C265" s="234" t="s">
        <v>528</v>
      </c>
      <c r="D265" s="234" t="s">
        <v>246</v>
      </c>
      <c r="E265" s="235" t="s">
        <v>804</v>
      </c>
      <c r="F265" s="236" t="s">
        <v>805</v>
      </c>
      <c r="G265" s="237" t="s">
        <v>363</v>
      </c>
      <c r="H265" s="238">
        <v>33.764</v>
      </c>
      <c r="I265" s="239"/>
      <c r="J265" s="240">
        <f>ROUND(I265*H265,2)</f>
        <v>0</v>
      </c>
      <c r="K265" s="241"/>
      <c r="L265" s="46"/>
      <c r="M265" s="242" t="s">
        <v>1</v>
      </c>
      <c r="N265" s="243" t="s">
        <v>50</v>
      </c>
      <c r="O265" s="93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6" t="s">
        <v>161</v>
      </c>
      <c r="AT265" s="246" t="s">
        <v>246</v>
      </c>
      <c r="AU265" s="246" t="s">
        <v>95</v>
      </c>
      <c r="AY265" s="18" t="s">
        <v>244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8" t="s">
        <v>92</v>
      </c>
      <c r="BK265" s="247">
        <f>ROUND(I265*H265,2)</f>
        <v>0</v>
      </c>
      <c r="BL265" s="18" t="s">
        <v>161</v>
      </c>
      <c r="BM265" s="246" t="s">
        <v>1704</v>
      </c>
    </row>
    <row r="266" spans="1:51" s="13" customFormat="1" ht="12">
      <c r="A266" s="13"/>
      <c r="B266" s="248"/>
      <c r="C266" s="249"/>
      <c r="D266" s="250" t="s">
        <v>251</v>
      </c>
      <c r="E266" s="251" t="s">
        <v>1584</v>
      </c>
      <c r="F266" s="252" t="s">
        <v>807</v>
      </c>
      <c r="G266" s="249"/>
      <c r="H266" s="253">
        <v>33.764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251</v>
      </c>
      <c r="AU266" s="259" t="s">
        <v>95</v>
      </c>
      <c r="AV266" s="13" t="s">
        <v>95</v>
      </c>
      <c r="AW266" s="13" t="s">
        <v>42</v>
      </c>
      <c r="AX266" s="13" t="s">
        <v>92</v>
      </c>
      <c r="AY266" s="259" t="s">
        <v>244</v>
      </c>
    </row>
    <row r="267" spans="1:65" s="2" customFormat="1" ht="24.15" customHeight="1">
      <c r="A267" s="40"/>
      <c r="B267" s="41"/>
      <c r="C267" s="234" t="s">
        <v>532</v>
      </c>
      <c r="D267" s="234" t="s">
        <v>246</v>
      </c>
      <c r="E267" s="235" t="s">
        <v>809</v>
      </c>
      <c r="F267" s="236" t="s">
        <v>810</v>
      </c>
      <c r="G267" s="237" t="s">
        <v>363</v>
      </c>
      <c r="H267" s="238">
        <v>1046.684</v>
      </c>
      <c r="I267" s="239"/>
      <c r="J267" s="240">
        <f>ROUND(I267*H267,2)</f>
        <v>0</v>
      </c>
      <c r="K267" s="241"/>
      <c r="L267" s="46"/>
      <c r="M267" s="242" t="s">
        <v>1</v>
      </c>
      <c r="N267" s="243" t="s">
        <v>50</v>
      </c>
      <c r="O267" s="93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6" t="s">
        <v>161</v>
      </c>
      <c r="AT267" s="246" t="s">
        <v>246</v>
      </c>
      <c r="AU267" s="246" t="s">
        <v>95</v>
      </c>
      <c r="AY267" s="18" t="s">
        <v>244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8" t="s">
        <v>92</v>
      </c>
      <c r="BK267" s="247">
        <f>ROUND(I267*H267,2)</f>
        <v>0</v>
      </c>
      <c r="BL267" s="18" t="s">
        <v>161</v>
      </c>
      <c r="BM267" s="246" t="s">
        <v>1705</v>
      </c>
    </row>
    <row r="268" spans="1:51" s="15" customFormat="1" ht="12">
      <c r="A268" s="15"/>
      <c r="B268" s="271"/>
      <c r="C268" s="272"/>
      <c r="D268" s="250" t="s">
        <v>251</v>
      </c>
      <c r="E268" s="273" t="s">
        <v>1</v>
      </c>
      <c r="F268" s="274" t="s">
        <v>341</v>
      </c>
      <c r="G268" s="272"/>
      <c r="H268" s="273" t="s">
        <v>1</v>
      </c>
      <c r="I268" s="275"/>
      <c r="J268" s="272"/>
      <c r="K268" s="272"/>
      <c r="L268" s="276"/>
      <c r="M268" s="277"/>
      <c r="N268" s="278"/>
      <c r="O268" s="278"/>
      <c r="P268" s="278"/>
      <c r="Q268" s="278"/>
      <c r="R268" s="278"/>
      <c r="S268" s="278"/>
      <c r="T268" s="27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0" t="s">
        <v>251</v>
      </c>
      <c r="AU268" s="280" t="s">
        <v>95</v>
      </c>
      <c r="AV268" s="15" t="s">
        <v>92</v>
      </c>
      <c r="AW268" s="15" t="s">
        <v>42</v>
      </c>
      <c r="AX268" s="15" t="s">
        <v>85</v>
      </c>
      <c r="AY268" s="280" t="s">
        <v>244</v>
      </c>
    </row>
    <row r="269" spans="1:51" s="13" customFormat="1" ht="12">
      <c r="A269" s="13"/>
      <c r="B269" s="248"/>
      <c r="C269" s="249"/>
      <c r="D269" s="250" t="s">
        <v>251</v>
      </c>
      <c r="E269" s="251" t="s">
        <v>1</v>
      </c>
      <c r="F269" s="252" t="s">
        <v>1706</v>
      </c>
      <c r="G269" s="249"/>
      <c r="H269" s="253">
        <v>1046.684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251</v>
      </c>
      <c r="AU269" s="259" t="s">
        <v>95</v>
      </c>
      <c r="AV269" s="13" t="s">
        <v>95</v>
      </c>
      <c r="AW269" s="13" t="s">
        <v>42</v>
      </c>
      <c r="AX269" s="13" t="s">
        <v>92</v>
      </c>
      <c r="AY269" s="259" t="s">
        <v>244</v>
      </c>
    </row>
    <row r="270" spans="1:65" s="2" customFormat="1" ht="21.75" customHeight="1">
      <c r="A270" s="40"/>
      <c r="B270" s="41"/>
      <c r="C270" s="234" t="s">
        <v>536</v>
      </c>
      <c r="D270" s="234" t="s">
        <v>246</v>
      </c>
      <c r="E270" s="235" t="s">
        <v>814</v>
      </c>
      <c r="F270" s="236" t="s">
        <v>815</v>
      </c>
      <c r="G270" s="237" t="s">
        <v>363</v>
      </c>
      <c r="H270" s="238">
        <v>4.8</v>
      </c>
      <c r="I270" s="239"/>
      <c r="J270" s="240">
        <f>ROUND(I270*H270,2)</f>
        <v>0</v>
      </c>
      <c r="K270" s="241"/>
      <c r="L270" s="46"/>
      <c r="M270" s="242" t="s">
        <v>1</v>
      </c>
      <c r="N270" s="243" t="s">
        <v>50</v>
      </c>
      <c r="O270" s="93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6" t="s">
        <v>161</v>
      </c>
      <c r="AT270" s="246" t="s">
        <v>246</v>
      </c>
      <c r="AU270" s="246" t="s">
        <v>95</v>
      </c>
      <c r="AY270" s="18" t="s">
        <v>244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8" t="s">
        <v>92</v>
      </c>
      <c r="BK270" s="247">
        <f>ROUND(I270*H270,2)</f>
        <v>0</v>
      </c>
      <c r="BL270" s="18" t="s">
        <v>161</v>
      </c>
      <c r="BM270" s="246" t="s">
        <v>1707</v>
      </c>
    </row>
    <row r="271" spans="1:51" s="13" customFormat="1" ht="12">
      <c r="A271" s="13"/>
      <c r="B271" s="248"/>
      <c r="C271" s="249"/>
      <c r="D271" s="250" t="s">
        <v>251</v>
      </c>
      <c r="E271" s="251" t="s">
        <v>1587</v>
      </c>
      <c r="F271" s="252" t="s">
        <v>1586</v>
      </c>
      <c r="G271" s="249"/>
      <c r="H271" s="253">
        <v>4.8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251</v>
      </c>
      <c r="AU271" s="259" t="s">
        <v>95</v>
      </c>
      <c r="AV271" s="13" t="s">
        <v>95</v>
      </c>
      <c r="AW271" s="13" t="s">
        <v>42</v>
      </c>
      <c r="AX271" s="13" t="s">
        <v>92</v>
      </c>
      <c r="AY271" s="259" t="s">
        <v>244</v>
      </c>
    </row>
    <row r="272" spans="1:65" s="2" customFormat="1" ht="24.15" customHeight="1">
      <c r="A272" s="40"/>
      <c r="B272" s="41"/>
      <c r="C272" s="234" t="s">
        <v>540</v>
      </c>
      <c r="D272" s="234" t="s">
        <v>246</v>
      </c>
      <c r="E272" s="235" t="s">
        <v>818</v>
      </c>
      <c r="F272" s="236" t="s">
        <v>819</v>
      </c>
      <c r="G272" s="237" t="s">
        <v>363</v>
      </c>
      <c r="H272" s="238">
        <v>148.8</v>
      </c>
      <c r="I272" s="239"/>
      <c r="J272" s="240">
        <f>ROUND(I272*H272,2)</f>
        <v>0</v>
      </c>
      <c r="K272" s="241"/>
      <c r="L272" s="46"/>
      <c r="M272" s="242" t="s">
        <v>1</v>
      </c>
      <c r="N272" s="243" t="s">
        <v>50</v>
      </c>
      <c r="O272" s="93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6" t="s">
        <v>161</v>
      </c>
      <c r="AT272" s="246" t="s">
        <v>246</v>
      </c>
      <c r="AU272" s="246" t="s">
        <v>95</v>
      </c>
      <c r="AY272" s="18" t="s">
        <v>244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8" t="s">
        <v>92</v>
      </c>
      <c r="BK272" s="247">
        <f>ROUND(I272*H272,2)</f>
        <v>0</v>
      </c>
      <c r="BL272" s="18" t="s">
        <v>161</v>
      </c>
      <c r="BM272" s="246" t="s">
        <v>1708</v>
      </c>
    </row>
    <row r="273" spans="1:51" s="15" customFormat="1" ht="12">
      <c r="A273" s="15"/>
      <c r="B273" s="271"/>
      <c r="C273" s="272"/>
      <c r="D273" s="250" t="s">
        <v>251</v>
      </c>
      <c r="E273" s="273" t="s">
        <v>1</v>
      </c>
      <c r="F273" s="274" t="s">
        <v>341</v>
      </c>
      <c r="G273" s="272"/>
      <c r="H273" s="273" t="s">
        <v>1</v>
      </c>
      <c r="I273" s="275"/>
      <c r="J273" s="272"/>
      <c r="K273" s="272"/>
      <c r="L273" s="276"/>
      <c r="M273" s="277"/>
      <c r="N273" s="278"/>
      <c r="O273" s="278"/>
      <c r="P273" s="278"/>
      <c r="Q273" s="278"/>
      <c r="R273" s="278"/>
      <c r="S273" s="278"/>
      <c r="T273" s="27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0" t="s">
        <v>251</v>
      </c>
      <c r="AU273" s="280" t="s">
        <v>95</v>
      </c>
      <c r="AV273" s="15" t="s">
        <v>92</v>
      </c>
      <c r="AW273" s="15" t="s">
        <v>42</v>
      </c>
      <c r="AX273" s="15" t="s">
        <v>85</v>
      </c>
      <c r="AY273" s="280" t="s">
        <v>244</v>
      </c>
    </row>
    <row r="274" spans="1:51" s="13" customFormat="1" ht="12">
      <c r="A274" s="13"/>
      <c r="B274" s="248"/>
      <c r="C274" s="249"/>
      <c r="D274" s="250" t="s">
        <v>251</v>
      </c>
      <c r="E274" s="251" t="s">
        <v>1</v>
      </c>
      <c r="F274" s="252" t="s">
        <v>1709</v>
      </c>
      <c r="G274" s="249"/>
      <c r="H274" s="253">
        <v>148.8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251</v>
      </c>
      <c r="AU274" s="259" t="s">
        <v>95</v>
      </c>
      <c r="AV274" s="13" t="s">
        <v>95</v>
      </c>
      <c r="AW274" s="13" t="s">
        <v>42</v>
      </c>
      <c r="AX274" s="13" t="s">
        <v>92</v>
      </c>
      <c r="AY274" s="259" t="s">
        <v>244</v>
      </c>
    </row>
    <row r="275" spans="1:65" s="2" customFormat="1" ht="24.15" customHeight="1">
      <c r="A275" s="40"/>
      <c r="B275" s="41"/>
      <c r="C275" s="234" t="s">
        <v>544</v>
      </c>
      <c r="D275" s="234" t="s">
        <v>246</v>
      </c>
      <c r="E275" s="235" t="s">
        <v>833</v>
      </c>
      <c r="F275" s="236" t="s">
        <v>834</v>
      </c>
      <c r="G275" s="237" t="s">
        <v>363</v>
      </c>
      <c r="H275" s="238">
        <v>4.8</v>
      </c>
      <c r="I275" s="239"/>
      <c r="J275" s="240">
        <f>ROUND(I275*H275,2)</f>
        <v>0</v>
      </c>
      <c r="K275" s="241"/>
      <c r="L275" s="46"/>
      <c r="M275" s="242" t="s">
        <v>1</v>
      </c>
      <c r="N275" s="243" t="s">
        <v>50</v>
      </c>
      <c r="O275" s="93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6" t="s">
        <v>161</v>
      </c>
      <c r="AT275" s="246" t="s">
        <v>246</v>
      </c>
      <c r="AU275" s="246" t="s">
        <v>95</v>
      </c>
      <c r="AY275" s="18" t="s">
        <v>244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8" t="s">
        <v>92</v>
      </c>
      <c r="BK275" s="247">
        <f>ROUND(I275*H275,2)</f>
        <v>0</v>
      </c>
      <c r="BL275" s="18" t="s">
        <v>161</v>
      </c>
      <c r="BM275" s="246" t="s">
        <v>1710</v>
      </c>
    </row>
    <row r="276" spans="1:51" s="13" customFormat="1" ht="12">
      <c r="A276" s="13"/>
      <c r="B276" s="248"/>
      <c r="C276" s="249"/>
      <c r="D276" s="250" t="s">
        <v>251</v>
      </c>
      <c r="E276" s="251" t="s">
        <v>1</v>
      </c>
      <c r="F276" s="252" t="s">
        <v>1586</v>
      </c>
      <c r="G276" s="249"/>
      <c r="H276" s="253">
        <v>4.8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251</v>
      </c>
      <c r="AU276" s="259" t="s">
        <v>95</v>
      </c>
      <c r="AV276" s="13" t="s">
        <v>95</v>
      </c>
      <c r="AW276" s="13" t="s">
        <v>42</v>
      </c>
      <c r="AX276" s="13" t="s">
        <v>92</v>
      </c>
      <c r="AY276" s="259" t="s">
        <v>244</v>
      </c>
    </row>
    <row r="277" spans="1:65" s="2" customFormat="1" ht="33" customHeight="1">
      <c r="A277" s="40"/>
      <c r="B277" s="41"/>
      <c r="C277" s="234" t="s">
        <v>548</v>
      </c>
      <c r="D277" s="234" t="s">
        <v>246</v>
      </c>
      <c r="E277" s="235" t="s">
        <v>1711</v>
      </c>
      <c r="F277" s="236" t="s">
        <v>1712</v>
      </c>
      <c r="G277" s="237" t="s">
        <v>363</v>
      </c>
      <c r="H277" s="238">
        <v>4.8</v>
      </c>
      <c r="I277" s="239"/>
      <c r="J277" s="240">
        <f>ROUND(I277*H277,2)</f>
        <v>0</v>
      </c>
      <c r="K277" s="241"/>
      <c r="L277" s="46"/>
      <c r="M277" s="242" t="s">
        <v>1</v>
      </c>
      <c r="N277" s="243" t="s">
        <v>50</v>
      </c>
      <c r="O277" s="93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6" t="s">
        <v>161</v>
      </c>
      <c r="AT277" s="246" t="s">
        <v>246</v>
      </c>
      <c r="AU277" s="246" t="s">
        <v>95</v>
      </c>
      <c r="AY277" s="18" t="s">
        <v>244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8" t="s">
        <v>92</v>
      </c>
      <c r="BK277" s="247">
        <f>ROUND(I277*H277,2)</f>
        <v>0</v>
      </c>
      <c r="BL277" s="18" t="s">
        <v>161</v>
      </c>
      <c r="BM277" s="246" t="s">
        <v>1713</v>
      </c>
    </row>
    <row r="278" spans="1:51" s="13" customFormat="1" ht="12">
      <c r="A278" s="13"/>
      <c r="B278" s="248"/>
      <c r="C278" s="249"/>
      <c r="D278" s="250" t="s">
        <v>251</v>
      </c>
      <c r="E278" s="251" t="s">
        <v>1586</v>
      </c>
      <c r="F278" s="252" t="s">
        <v>1714</v>
      </c>
      <c r="G278" s="249"/>
      <c r="H278" s="253">
        <v>4.8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251</v>
      </c>
      <c r="AU278" s="259" t="s">
        <v>95</v>
      </c>
      <c r="AV278" s="13" t="s">
        <v>95</v>
      </c>
      <c r="AW278" s="13" t="s">
        <v>42</v>
      </c>
      <c r="AX278" s="13" t="s">
        <v>92</v>
      </c>
      <c r="AY278" s="259" t="s">
        <v>244</v>
      </c>
    </row>
    <row r="279" spans="1:65" s="2" customFormat="1" ht="33" customHeight="1">
      <c r="A279" s="40"/>
      <c r="B279" s="41"/>
      <c r="C279" s="234" t="s">
        <v>552</v>
      </c>
      <c r="D279" s="234" t="s">
        <v>246</v>
      </c>
      <c r="E279" s="235" t="s">
        <v>847</v>
      </c>
      <c r="F279" s="236" t="s">
        <v>848</v>
      </c>
      <c r="G279" s="237" t="s">
        <v>363</v>
      </c>
      <c r="H279" s="238">
        <v>21.951</v>
      </c>
      <c r="I279" s="239"/>
      <c r="J279" s="240">
        <f>ROUND(I279*H279,2)</f>
        <v>0</v>
      </c>
      <c r="K279" s="241"/>
      <c r="L279" s="46"/>
      <c r="M279" s="242" t="s">
        <v>1</v>
      </c>
      <c r="N279" s="243" t="s">
        <v>50</v>
      </c>
      <c r="O279" s="93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6" t="s">
        <v>161</v>
      </c>
      <c r="AT279" s="246" t="s">
        <v>246</v>
      </c>
      <c r="AU279" s="246" t="s">
        <v>95</v>
      </c>
      <c r="AY279" s="18" t="s">
        <v>244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8" t="s">
        <v>92</v>
      </c>
      <c r="BK279" s="247">
        <f>ROUND(I279*H279,2)</f>
        <v>0</v>
      </c>
      <c r="BL279" s="18" t="s">
        <v>161</v>
      </c>
      <c r="BM279" s="246" t="s">
        <v>1715</v>
      </c>
    </row>
    <row r="280" spans="1:51" s="13" customFormat="1" ht="12">
      <c r="A280" s="13"/>
      <c r="B280" s="248"/>
      <c r="C280" s="249"/>
      <c r="D280" s="250" t="s">
        <v>251</v>
      </c>
      <c r="E280" s="251" t="s">
        <v>187</v>
      </c>
      <c r="F280" s="252" t="s">
        <v>1260</v>
      </c>
      <c r="G280" s="249"/>
      <c r="H280" s="253">
        <v>21.951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251</v>
      </c>
      <c r="AU280" s="259" t="s">
        <v>95</v>
      </c>
      <c r="AV280" s="13" t="s">
        <v>95</v>
      </c>
      <c r="AW280" s="13" t="s">
        <v>42</v>
      </c>
      <c r="AX280" s="13" t="s">
        <v>92</v>
      </c>
      <c r="AY280" s="259" t="s">
        <v>244</v>
      </c>
    </row>
    <row r="281" spans="1:65" s="2" customFormat="1" ht="24.15" customHeight="1">
      <c r="A281" s="40"/>
      <c r="B281" s="41"/>
      <c r="C281" s="234" t="s">
        <v>556</v>
      </c>
      <c r="D281" s="234" t="s">
        <v>246</v>
      </c>
      <c r="E281" s="235" t="s">
        <v>852</v>
      </c>
      <c r="F281" s="236" t="s">
        <v>362</v>
      </c>
      <c r="G281" s="237" t="s">
        <v>363</v>
      </c>
      <c r="H281" s="238">
        <v>11.813</v>
      </c>
      <c r="I281" s="239"/>
      <c r="J281" s="240">
        <f>ROUND(I281*H281,2)</f>
        <v>0</v>
      </c>
      <c r="K281" s="241"/>
      <c r="L281" s="46"/>
      <c r="M281" s="242" t="s">
        <v>1</v>
      </c>
      <c r="N281" s="243" t="s">
        <v>50</v>
      </c>
      <c r="O281" s="93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6" t="s">
        <v>161</v>
      </c>
      <c r="AT281" s="246" t="s">
        <v>246</v>
      </c>
      <c r="AU281" s="246" t="s">
        <v>95</v>
      </c>
      <c r="AY281" s="18" t="s">
        <v>244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8" t="s">
        <v>92</v>
      </c>
      <c r="BK281" s="247">
        <f>ROUND(I281*H281,2)</f>
        <v>0</v>
      </c>
      <c r="BL281" s="18" t="s">
        <v>161</v>
      </c>
      <c r="BM281" s="246" t="s">
        <v>1716</v>
      </c>
    </row>
    <row r="282" spans="1:51" s="13" customFormat="1" ht="12">
      <c r="A282" s="13"/>
      <c r="B282" s="248"/>
      <c r="C282" s="249"/>
      <c r="D282" s="250" t="s">
        <v>251</v>
      </c>
      <c r="E282" s="251" t="s">
        <v>185</v>
      </c>
      <c r="F282" s="252" t="s">
        <v>1717</v>
      </c>
      <c r="G282" s="249"/>
      <c r="H282" s="253">
        <v>11.813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251</v>
      </c>
      <c r="AU282" s="259" t="s">
        <v>95</v>
      </c>
      <c r="AV282" s="13" t="s">
        <v>95</v>
      </c>
      <c r="AW282" s="13" t="s">
        <v>42</v>
      </c>
      <c r="AX282" s="13" t="s">
        <v>92</v>
      </c>
      <c r="AY282" s="259" t="s">
        <v>244</v>
      </c>
    </row>
    <row r="283" spans="1:63" s="12" customFormat="1" ht="22.8" customHeight="1">
      <c r="A283" s="12"/>
      <c r="B283" s="218"/>
      <c r="C283" s="219"/>
      <c r="D283" s="220" t="s">
        <v>84</v>
      </c>
      <c r="E283" s="232" t="s">
        <v>855</v>
      </c>
      <c r="F283" s="232" t="s">
        <v>856</v>
      </c>
      <c r="G283" s="219"/>
      <c r="H283" s="219"/>
      <c r="I283" s="222"/>
      <c r="J283" s="233">
        <f>BK283</f>
        <v>0</v>
      </c>
      <c r="K283" s="219"/>
      <c r="L283" s="224"/>
      <c r="M283" s="225"/>
      <c r="N283" s="226"/>
      <c r="O283" s="226"/>
      <c r="P283" s="227">
        <f>SUM(P284:P287)</f>
        <v>0</v>
      </c>
      <c r="Q283" s="226"/>
      <c r="R283" s="227">
        <f>SUM(R284:R287)</f>
        <v>0</v>
      </c>
      <c r="S283" s="226"/>
      <c r="T283" s="228">
        <f>SUM(T284:T287)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9" t="s">
        <v>92</v>
      </c>
      <c r="AT283" s="230" t="s">
        <v>84</v>
      </c>
      <c r="AU283" s="230" t="s">
        <v>92</v>
      </c>
      <c r="AY283" s="229" t="s">
        <v>244</v>
      </c>
      <c r="BK283" s="231">
        <f>SUM(BK284:BK287)</f>
        <v>0</v>
      </c>
    </row>
    <row r="284" spans="1:65" s="2" customFormat="1" ht="24.15" customHeight="1">
      <c r="A284" s="40"/>
      <c r="B284" s="41"/>
      <c r="C284" s="234" t="s">
        <v>560</v>
      </c>
      <c r="D284" s="234" t="s">
        <v>246</v>
      </c>
      <c r="E284" s="235" t="s">
        <v>1718</v>
      </c>
      <c r="F284" s="236" t="s">
        <v>1719</v>
      </c>
      <c r="G284" s="237" t="s">
        <v>363</v>
      </c>
      <c r="H284" s="238">
        <v>1.173</v>
      </c>
      <c r="I284" s="239"/>
      <c r="J284" s="240">
        <f>ROUND(I284*H284,2)</f>
        <v>0</v>
      </c>
      <c r="K284" s="241"/>
      <c r="L284" s="46"/>
      <c r="M284" s="242" t="s">
        <v>1</v>
      </c>
      <c r="N284" s="243" t="s">
        <v>50</v>
      </c>
      <c r="O284" s="93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6" t="s">
        <v>161</v>
      </c>
      <c r="AT284" s="246" t="s">
        <v>246</v>
      </c>
      <c r="AU284" s="246" t="s">
        <v>95</v>
      </c>
      <c r="AY284" s="18" t="s">
        <v>244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8" t="s">
        <v>92</v>
      </c>
      <c r="BK284" s="247">
        <f>ROUND(I284*H284,2)</f>
        <v>0</v>
      </c>
      <c r="BL284" s="18" t="s">
        <v>161</v>
      </c>
      <c r="BM284" s="246" t="s">
        <v>1720</v>
      </c>
    </row>
    <row r="285" spans="1:51" s="13" customFormat="1" ht="12">
      <c r="A285" s="13"/>
      <c r="B285" s="248"/>
      <c r="C285" s="249"/>
      <c r="D285" s="250" t="s">
        <v>251</v>
      </c>
      <c r="E285" s="251" t="s">
        <v>202</v>
      </c>
      <c r="F285" s="252" t="s">
        <v>1721</v>
      </c>
      <c r="G285" s="249"/>
      <c r="H285" s="253">
        <v>1.173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251</v>
      </c>
      <c r="AU285" s="259" t="s">
        <v>95</v>
      </c>
      <c r="AV285" s="13" t="s">
        <v>95</v>
      </c>
      <c r="AW285" s="13" t="s">
        <v>42</v>
      </c>
      <c r="AX285" s="13" t="s">
        <v>92</v>
      </c>
      <c r="AY285" s="259" t="s">
        <v>244</v>
      </c>
    </row>
    <row r="286" spans="1:65" s="2" customFormat="1" ht="33" customHeight="1">
      <c r="A286" s="40"/>
      <c r="B286" s="41"/>
      <c r="C286" s="234" t="s">
        <v>564</v>
      </c>
      <c r="D286" s="234" t="s">
        <v>246</v>
      </c>
      <c r="E286" s="235" t="s">
        <v>1722</v>
      </c>
      <c r="F286" s="236" t="s">
        <v>1723</v>
      </c>
      <c r="G286" s="237" t="s">
        <v>363</v>
      </c>
      <c r="H286" s="238">
        <v>1.173</v>
      </c>
      <c r="I286" s="239"/>
      <c r="J286" s="240">
        <f>ROUND(I286*H286,2)</f>
        <v>0</v>
      </c>
      <c r="K286" s="241"/>
      <c r="L286" s="46"/>
      <c r="M286" s="242" t="s">
        <v>1</v>
      </c>
      <c r="N286" s="243" t="s">
        <v>50</v>
      </c>
      <c r="O286" s="93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6" t="s">
        <v>161</v>
      </c>
      <c r="AT286" s="246" t="s">
        <v>246</v>
      </c>
      <c r="AU286" s="246" t="s">
        <v>95</v>
      </c>
      <c r="AY286" s="18" t="s">
        <v>244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8" t="s">
        <v>92</v>
      </c>
      <c r="BK286" s="247">
        <f>ROUND(I286*H286,2)</f>
        <v>0</v>
      </c>
      <c r="BL286" s="18" t="s">
        <v>161</v>
      </c>
      <c r="BM286" s="246" t="s">
        <v>1724</v>
      </c>
    </row>
    <row r="287" spans="1:51" s="13" customFormat="1" ht="12">
      <c r="A287" s="13"/>
      <c r="B287" s="248"/>
      <c r="C287" s="249"/>
      <c r="D287" s="250" t="s">
        <v>251</v>
      </c>
      <c r="E287" s="251" t="s">
        <v>1</v>
      </c>
      <c r="F287" s="252" t="s">
        <v>202</v>
      </c>
      <c r="G287" s="249"/>
      <c r="H287" s="253">
        <v>1.173</v>
      </c>
      <c r="I287" s="254"/>
      <c r="J287" s="249"/>
      <c r="K287" s="249"/>
      <c r="L287" s="255"/>
      <c r="M287" s="308"/>
      <c r="N287" s="309"/>
      <c r="O287" s="309"/>
      <c r="P287" s="309"/>
      <c r="Q287" s="309"/>
      <c r="R287" s="309"/>
      <c r="S287" s="309"/>
      <c r="T287" s="31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9" t="s">
        <v>251</v>
      </c>
      <c r="AU287" s="259" t="s">
        <v>95</v>
      </c>
      <c r="AV287" s="13" t="s">
        <v>95</v>
      </c>
      <c r="AW287" s="13" t="s">
        <v>42</v>
      </c>
      <c r="AX287" s="13" t="s">
        <v>92</v>
      </c>
      <c r="AY287" s="259" t="s">
        <v>244</v>
      </c>
    </row>
    <row r="288" spans="1:31" s="2" customFormat="1" ht="6.95" customHeight="1">
      <c r="A288" s="40"/>
      <c r="B288" s="68"/>
      <c r="C288" s="69"/>
      <c r="D288" s="69"/>
      <c r="E288" s="69"/>
      <c r="F288" s="69"/>
      <c r="G288" s="69"/>
      <c r="H288" s="69"/>
      <c r="I288" s="69"/>
      <c r="J288" s="69"/>
      <c r="K288" s="69"/>
      <c r="L288" s="46"/>
      <c r="M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</sheetData>
  <sheetProtection password="CC35" sheet="1" objects="1" scenarios="1" formatColumns="0" formatRows="0" autoFilter="0"/>
  <autoFilter ref="C134:K2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PETR-HP450G4\Petr</cp:lastModifiedBy>
  <dcterms:created xsi:type="dcterms:W3CDTF">2023-12-18T21:22:52Z</dcterms:created>
  <dcterms:modified xsi:type="dcterms:W3CDTF">2023-12-18T21:23:23Z</dcterms:modified>
  <cp:category/>
  <cp:version/>
  <cp:contentType/>
  <cp:contentStatus/>
</cp:coreProperties>
</file>