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90" yWindow="615" windowWidth="17895" windowHeight="9405" activeTab="2"/>
  </bookViews>
  <sheets>
    <sheet name="Rekapitulace stavby" sheetId="1" r:id="rId1"/>
    <sheet name="01 - SO 01 - Bourací a de..." sheetId="2" r:id="rId2"/>
    <sheet name="02 - SO 02 - Stavební část" sheetId="3" r:id="rId3"/>
    <sheet name="03 - SO 03 - Oplocení a t..." sheetId="4" r:id="rId4"/>
    <sheet name="06 - SO 06 - Venkovní pot..." sheetId="5" r:id="rId5"/>
    <sheet name="07 - PS 01 - Strojně tech..." sheetId="6" r:id="rId6"/>
    <sheet name="09 - VRN" sheetId="7" r:id="rId7"/>
    <sheet name="Seznam figur" sheetId="8" r:id="rId8"/>
    <sheet name="Pokyny pro vyplnění" sheetId="9" r:id="rId9"/>
  </sheets>
  <definedNames>
    <definedName name="_xlnm._FilterDatabase" localSheetId="1" hidden="1">'01 - SO 01 - Bourací a de...'!$C$91:$K$243</definedName>
    <definedName name="_xlnm._FilterDatabase" localSheetId="2" hidden="1">'02 - SO 02 - Stavební část'!$C$99:$K$680</definedName>
    <definedName name="_xlnm._FilterDatabase" localSheetId="3" hidden="1">'03 - SO 03 - Oplocení a t...'!$C$86:$K$263</definedName>
    <definedName name="_xlnm._FilterDatabase" localSheetId="4" hidden="1">'06 - SO 06 - Venkovní pot...'!$C$83:$K$238</definedName>
    <definedName name="_xlnm._FilterDatabase" localSheetId="5" hidden="1">'07 - PS 01 - Strojně tech...'!$C$82:$K$126</definedName>
    <definedName name="_xlnm._FilterDatabase" localSheetId="6" hidden="1">'09 - VRN'!$C$79:$K$92</definedName>
    <definedName name="_xlnm.Print_Area" localSheetId="1">'01 - SO 01 - Bourací a de...'!$C$4:$J$39,'01 - SO 01 - Bourací a de...'!$C$45:$J$73,'01 - SO 01 - Bourací a de...'!$C$79:$K$243</definedName>
    <definedName name="_xlnm.Print_Area" localSheetId="2">'02 - SO 02 - Stavební část'!$C$4:$J$39,'02 - SO 02 - Stavební část'!$C$45:$J$81,'02 - SO 02 - Stavební část'!$C$87:$K$680</definedName>
    <definedName name="_xlnm.Print_Area" localSheetId="3">'03 - SO 03 - Oplocení a t...'!$C$4:$J$39,'03 - SO 03 - Oplocení a t...'!$C$45:$J$68,'03 - SO 03 - Oplocení a t...'!$C$74:$K$263</definedName>
    <definedName name="_xlnm.Print_Area" localSheetId="4">'06 - SO 06 - Venkovní pot...'!$C$4:$J$39,'06 - SO 06 - Venkovní pot...'!$C$45:$J$65,'06 - SO 06 - Venkovní pot...'!$C$71:$K$238</definedName>
    <definedName name="_xlnm.Print_Area" localSheetId="5">'07 - PS 01 - Strojně tech...'!$C$4:$J$39,'07 - PS 01 - Strojně tech...'!$C$45:$J$64,'07 - PS 01 - Strojně tech...'!$C$70:$K$126</definedName>
    <definedName name="_xlnm.Print_Area" localSheetId="6">'09 - VRN'!$C$4:$J$39,'09 - VRN'!$C$45:$J$61,'09 - VRN'!$C$67:$K$92</definedName>
    <definedName name="_xlnm.Print_Area" localSheetId="8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7">'Seznam figur'!$C$4:$G$206</definedName>
    <definedName name="_xlnm.Print_Titles" localSheetId="0">'Rekapitulace stavby'!$52:$52</definedName>
    <definedName name="_xlnm.Print_Titles" localSheetId="1">'01 - SO 01 - Bourací a de...'!$91:$91</definedName>
    <definedName name="_xlnm.Print_Titles" localSheetId="2">'02 - SO 02 - Stavební část'!$99:$99</definedName>
    <definedName name="_xlnm.Print_Titles" localSheetId="3">'03 - SO 03 - Oplocení a t...'!$86:$86</definedName>
    <definedName name="_xlnm.Print_Titles" localSheetId="4">'06 - SO 06 - Venkovní pot...'!$83:$83</definedName>
    <definedName name="_xlnm.Print_Titles" localSheetId="5">'07 - PS 01 - Strojně tech...'!$82:$82</definedName>
    <definedName name="_xlnm.Print_Titles" localSheetId="6">'09 - VRN'!$79:$79</definedName>
    <definedName name="_xlnm.Print_Titles" localSheetId="7">'Seznam figur'!$9:$9</definedName>
  </definedNames>
  <calcPr calcId="144525"/>
</workbook>
</file>

<file path=xl/sharedStrings.xml><?xml version="1.0" encoding="utf-8"?>
<sst xmlns="http://schemas.openxmlformats.org/spreadsheetml/2006/main" count="12849" uniqueCount="2434">
  <si>
    <t>Export Komplet</t>
  </si>
  <si>
    <t>VZ</t>
  </si>
  <si>
    <t>2.0</t>
  </si>
  <si>
    <t/>
  </si>
  <si>
    <t>False</t>
  </si>
  <si>
    <t>{bea61a75-bde3-4708-ad3c-46c7ee36a81e}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</si>
  <si>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</si>
  <si>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</si>
  <si>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</si>
  <si>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</si>
  <si>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</si>
  <si>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</si>
  <si>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</si>
  <si>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</si>
  <si>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</si>
  <si>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23-01-1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</si>
  <si>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</si>
  <si>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</si>
  <si>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Hrdlořezy, vodojem - stavební úpravy - oprava 30.1.</t>
  </si>
  <si>
    <t>KSO:</t>
  </si>
  <si>
    <t>CC-CZ:</t>
  </si>
  <si>
    <t>Místo:</t>
  </si>
  <si>
    <t>Hrdlořezy</t>
  </si>
  <si>
    <t>Datum:</t>
  </si>
  <si>
    <t>4. 1. 2023</t>
  </si>
  <si>
    <t>Zadavatel:</t>
  </si>
  <si>
    <t>IČ:</t>
  </si>
  <si>
    <t>VaK Mladá Boleslav, a.s.</t>
  </si>
  <si>
    <t>DIČ:</t>
  </si>
  <si>
    <t>Uchazeč:</t>
  </si>
  <si>
    <t>Vyplň údaj</t>
  </si>
  <si>
    <t>Projektant:</t>
  </si>
  <si>
    <t>Vodohospodářské inženýrské služby, a.s.</t>
  </si>
  <si>
    <t>True</t>
  </si>
  <si>
    <t>Zpracovatel:</t>
  </si>
  <si>
    <t>Ing. Josef Němeček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</si>
  <si>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</si>
  <si>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</si>
  <si>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</si>
  <si>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</si>
  <si>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</si>
  <si>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</si>
  <si>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</si>
  <si>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</si>
  <si>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</si>
  <si>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</si>
  <si>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</si>
  <si>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</si>
  <si>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</si>
  <si>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</si>
  <si>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</si>
  <si>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</si>
  <si>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</si>
  <si>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</si>
  <si>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</si>
  <si>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</si>
  <si>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</si>
  <si>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</si>
  <si>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</si>
  <si>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</si>
  <si>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</si>
  <si>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</si>
  <si>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</si>
  <si>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</si>
  <si>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</si>
  <si>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</si>
  <si>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</si>
  <si>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</si>
  <si>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</si>
  <si>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</si>
  <si>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</si>
  <si>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</si>
  <si>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</si>
  <si>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</si>
  <si>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</si>
  <si>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</si>
  <si>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</si>
  <si>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</si>
  <si>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01 - Bourací a demontážní práce</t>
  </si>
  <si>
    <t>STA</t>
  </si>
  <si>
    <t>1</t>
  </si>
  <si>
    <t>{3eab6600-41db-4337-8181-4bbbdb686713}</t>
  </si>
  <si>
    <t>2</t>
  </si>
  <si>
    <t>02</t>
  </si>
  <si>
    <t>SO 02 - Stavební část</t>
  </si>
  <si>
    <t>{173d56e5-c076-40f2-8aa8-bdd7ab87ffbc}</t>
  </si>
  <si>
    <t>03</t>
  </si>
  <si>
    <t>SO 03 - Oplocení a terénní úpravy</t>
  </si>
  <si>
    <t>{d379ca57-7f12-4ba9-aa69-b1f1780110a9}</t>
  </si>
  <si>
    <t>06</t>
  </si>
  <si>
    <t>SO 06 - Venkovní potrubí a propojovací potrubí</t>
  </si>
  <si>
    <t>{c76959af-e91d-450b-8d58-1b41cd61ec4c}</t>
  </si>
  <si>
    <t>07</t>
  </si>
  <si>
    <t>PS 01 - Strojně technologická část</t>
  </si>
  <si>
    <t>{4615bfc8-791f-466e-bb29-9d06947e634a}</t>
  </si>
  <si>
    <t>09</t>
  </si>
  <si>
    <t>VRN</t>
  </si>
  <si>
    <t>VON</t>
  </si>
  <si>
    <t>{38b42a16-235e-4d2a-b414-8355c4bf9273}</t>
  </si>
  <si>
    <t>V</t>
  </si>
  <si>
    <t>zásyp nádrží</t>
  </si>
  <si>
    <t>m3</t>
  </si>
  <si>
    <t>105,832</t>
  </si>
  <si>
    <t>VJ</t>
  </si>
  <si>
    <t>výkop jámy</t>
  </si>
  <si>
    <t>200</t>
  </si>
  <si>
    <t>KRYCÍ LIST SOUPISU PRACÍ</t>
  </si>
  <si>
    <t>Objekt:</t>
  </si>
  <si>
    <t>01 - SO 01 - Bourací a demontážní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</si>
  <si>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</si>
  <si>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</si>
  <si>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</si>
  <si>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</si>
  <si>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</si>
  <si>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</si>
  <si>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8 - Trubní vedení</t>
  </si>
  <si>
    <t xml:space="preserve">    9 - Ostatní konstrukce a práce-bourání</t>
  </si>
  <si>
    <t xml:space="preserve">    997 - Přesun sutě</t>
  </si>
  <si>
    <t>PSV - Práce a dodávky PSV</t>
  </si>
  <si>
    <t xml:space="preserve">    712 - Povlakové krytiny</t>
  </si>
  <si>
    <t xml:space="preserve">    715 - Izolace</t>
  </si>
  <si>
    <t xml:space="preserve">    741 - Elektroinstalace - silnoproud</t>
  </si>
  <si>
    <t xml:space="preserve">    764 - Konstrukce klempířské</t>
  </si>
  <si>
    <t xml:space="preserve">    767 - Konstrukce zámečnické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</si>
  <si>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</si>
  <si>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</si>
  <si>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</si>
  <si>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</si>
  <si>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</si>
  <si>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</si>
  <si>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</si>
  <si>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</si>
  <si>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</si>
  <si>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</si>
  <si>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</si>
  <si>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</si>
  <si>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</si>
  <si>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</si>
  <si>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</si>
  <si>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</si>
  <si>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</si>
  <si>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</si>
  <si>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</si>
  <si>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</si>
  <si>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111212215</t>
  </si>
  <si>
    <t>Odstranění nevhodných dřevin průměru kmene do 100 mm výšky do 1 m s odstraněním pařezu přes 100 do 500 m2 v rovině nebo na svahu do 1:5</t>
  </si>
  <si>
    <t>m2</t>
  </si>
  <si>
    <t>CS ÚRS 2023 01</t>
  </si>
  <si>
    <t>4</t>
  </si>
  <si>
    <t>-413266827</t>
  </si>
  <si>
    <t>Online PSC</t>
  </si>
  <si>
    <t>https://podminky.urs.cz/item/CS_URS_2023_01/111212215</t>
  </si>
  <si>
    <t>VV</t>
  </si>
  <si>
    <t>30*5  "náletové dřeviny</t>
  </si>
  <si>
    <t>111301111</t>
  </si>
  <si>
    <t>Sejmutí drnu tl. do 100 mm, v jakékoliv ploše</t>
  </si>
  <si>
    <t>-1849316143</t>
  </si>
  <si>
    <t>https://podminky.urs.cz/item/CS_URS_2023_01/111301111</t>
  </si>
  <si>
    <t>PI*8*8+10*8  "plocha dotčená stavbou</t>
  </si>
  <si>
    <t>3</t>
  </si>
  <si>
    <t>121151113</t>
  </si>
  <si>
    <t>Sejmutí ornice strojně při souvislé ploše přes 100 do 500 m2, tl. vrstvy do 200 mm</t>
  </si>
  <si>
    <t>1469405452</t>
  </si>
  <si>
    <t>https://podminky.urs.cz/item/CS_URS_2023_01/121151113</t>
  </si>
  <si>
    <t>122211101</t>
  </si>
  <si>
    <t>Odkopávky a prokopávky ručně zapažené i nezapažené v hornině třídy těžitelnosti I skupiny 3</t>
  </si>
  <si>
    <t>-1060018434</t>
  </si>
  <si>
    <t>https://podminky.urs.cz/item/CS_URS_2023_01/122211101</t>
  </si>
  <si>
    <t>V*0,15 "ruční dočištění</t>
  </si>
  <si>
    <t>5</t>
  </si>
  <si>
    <t>122251104</t>
  </si>
  <si>
    <t>Odkopávky a prokopávky nezapažené strojně v hornině třídy těžitelnosti I skupiny 3 přes 100 do 500 m3</t>
  </si>
  <si>
    <t>838840538</t>
  </si>
  <si>
    <t>https://podminky.urs.cz/item/CS_URS_2023_01/122251104</t>
  </si>
  <si>
    <t>PI*5,5*5,5*0,75+PI*10*1*1,1  "stávající zásyp nádrže,  D.1.3</t>
  </si>
  <si>
    <t>V*0,85 "část zpracovaná strojně</t>
  </si>
  <si>
    <t>6</t>
  </si>
  <si>
    <t>131213712</t>
  </si>
  <si>
    <t>Hloubení zapažených jam ručně s urovnáním dna do předepsaného profilu a spádu v hornině třídy těžitelnosti I skupiny 3 nesoudržných</t>
  </si>
  <si>
    <t>-202403710</t>
  </si>
  <si>
    <t>https://podminky.urs.cz/item/CS_URS_2023_01/131213712</t>
  </si>
  <si>
    <t>VJ*0,1  "ruční dočištění</t>
  </si>
  <si>
    <t>7</t>
  </si>
  <si>
    <t>131251204</t>
  </si>
  <si>
    <t>Hloubení zapažených jam a zářezů strojně s urovnáním dna do předepsaného profilu a spádu v hornině třídy těžitelnosti I skupiny 3 přes 100 do 500 m3</t>
  </si>
  <si>
    <t>-1393437527</t>
  </si>
  <si>
    <t>https://podminky.urs.cz/item/CS_URS_2023_01/131251204</t>
  </si>
  <si>
    <t>(5*5)*8  "jáma před vstupem podle D.2.3 - aproximace pro svahovaný výkop</t>
  </si>
  <si>
    <t>VJ*0,9  "část zpracovaná strojně</t>
  </si>
  <si>
    <t>8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</si>
  <si>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</si>
  <si>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</si>
  <si>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589371888</t>
  </si>
  <si>
    <t>https://podminky.urs.cz/item/CS_URS_2023_01/162351103</t>
  </si>
  <si>
    <t>280*0,2*2  "ornice a drn na meziskládku k dalšímu použití</t>
  </si>
  <si>
    <t>9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</si>
  <si>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</si>
  <si>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</si>
  <si>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-504485848</t>
  </si>
  <si>
    <t>https://podminky.urs.cz/item/CS_URS_2023_01/162451106</t>
  </si>
  <si>
    <t>P</t>
  </si>
  <si>
    <t>Poznámka k položce:
zpětný zásyp s dopravou je řešen v SO 03</t>
  </si>
  <si>
    <t>V+VJ  "celkový výkop na meziskládku k přetřídění a zpětnému zásypu</t>
  </si>
  <si>
    <t>Trubní vedení</t>
  </si>
  <si>
    <t>10</t>
  </si>
  <si>
    <t>850311811</t>
  </si>
  <si>
    <t>Bourání stávajícího potrubí z trub litinových hrdlových nebo přírubových v otevřeném výkopu DN do 150</t>
  </si>
  <si>
    <t>m</t>
  </si>
  <si>
    <t>-1358991163</t>
  </si>
  <si>
    <t>https://podminky.urs.cz/item/CS_URS_2023_01/850311811</t>
  </si>
  <si>
    <t>24  "odstranění propojovacího potrubí</t>
  </si>
  <si>
    <t>Ostatní konstrukce a práce-bourání</t>
  </si>
  <si>
    <t>11</t>
  </si>
  <si>
    <t>961055111</t>
  </si>
  <si>
    <t>Bourání základů z betonu železového</t>
  </si>
  <si>
    <t>1550999239</t>
  </si>
  <si>
    <t>https://podminky.urs.cz/item/CS_URS_2023_01/961055111</t>
  </si>
  <si>
    <t>1,2*1,2*1,3 "zákl. pod stožár</t>
  </si>
  <si>
    <t>1*1*1,2*3  "patky pro kot.lana</t>
  </si>
  <si>
    <t>Součet</t>
  </si>
  <si>
    <t>12</t>
  </si>
  <si>
    <t>962032231</t>
  </si>
  <si>
    <t>Bourání zdiva nadzákladového z cihel nebo tvárnic z cihel pálených nebo vápenopískových, na maltu vápennou nebo vápenocementovou, objemu přes 1 m3</t>
  </si>
  <si>
    <t>922467410</t>
  </si>
  <si>
    <t>https://podminky.urs.cz/item/CS_URS_2023_01/962032231</t>
  </si>
  <si>
    <t>1,55*2,2*2*0,3+1*2,2*2*0,25 "AK</t>
  </si>
  <si>
    <t>13</t>
  </si>
  <si>
    <t>962052211</t>
  </si>
  <si>
    <t>Bourání zdiva železobetonového nadzákladového, objemu přes 1 m3</t>
  </si>
  <si>
    <t>-1538312647</t>
  </si>
  <si>
    <t>https://podminky.urs.cz/item/CS_URS_2023_01/962052211</t>
  </si>
  <si>
    <t>1,5*1,76*0,15+(0,4+1,9)*1,76*0,25+1,5*1,8  "vstup</t>
  </si>
  <si>
    <t>((2,3+2,1)*2+(2,4+1,7)*2)*0,2*0,8  "ubourání AŠ</t>
  </si>
  <si>
    <t>14</t>
  </si>
  <si>
    <t>963042819</t>
  </si>
  <si>
    <t>Bourání schodišťových stupňů betonových zhotovených na místě</t>
  </si>
  <si>
    <t>-22612323</t>
  </si>
  <si>
    <t>https://podminky.urs.cz/item/CS_URS_2023_01/963042819</t>
  </si>
  <si>
    <t>0,5*18+3,6  "schody s podestou</t>
  </si>
  <si>
    <t>963051113</t>
  </si>
  <si>
    <t>Bourání železobetonových stropů deskových, tl. přes 80 mm</t>
  </si>
  <si>
    <t>-1980524314</t>
  </si>
  <si>
    <t>https://podminky.urs.cz/item/CS_URS_2023_01/963051113</t>
  </si>
  <si>
    <t>2*1,8*0,1  "AK - strop</t>
  </si>
  <si>
    <t>(2,3*2,5+2,4*2,1)*0,27   "AŠ1, AŠ2</t>
  </si>
  <si>
    <t>PI*4,5*4,5*0,2  "strop akumulace</t>
  </si>
  <si>
    <t>16</t>
  </si>
  <si>
    <t>977151111</t>
  </si>
  <si>
    <t>Jádrové vrty diamantovými korunkami do stavebních materiálů (železobetonu, betonu, cihel, obkladů, dlažeb, kamene) průměru do 35 mm</t>
  </si>
  <si>
    <t>-970813552</t>
  </si>
  <si>
    <t>https://podminky.urs.cz/item/CS_URS_2023_01/977151111</t>
  </si>
  <si>
    <t>0,23  " I, d=20mm, zemní pásek</t>
  </si>
  <si>
    <t>17</t>
  </si>
  <si>
    <t>977151119</t>
  </si>
  <si>
    <t>Jádrové vrty diamantovými korunkami do stavebních materiálů (železobetonu, betonu, cihel, obkladů, dlažeb, kamene) průměru přes 100 do 110 mm</t>
  </si>
  <si>
    <t>339772326</t>
  </si>
  <si>
    <t>https://podminky.urs.cz/item/CS_URS_2023_01/977151119</t>
  </si>
  <si>
    <t>0,23  "prostup  H, d=102mm, kabelový NN</t>
  </si>
  <si>
    <t>18</t>
  </si>
  <si>
    <t>977151126</t>
  </si>
  <si>
    <t>Jádrové vrty diamantovými korunkami do stavebních materiálů (železobetonu, betonu, cihel, obkladů, dlažeb, kamene) průměru přes 200 do 225 mm</t>
  </si>
  <si>
    <t>-999343403</t>
  </si>
  <si>
    <t>https://podminky.urs.cz/item/CS_URS_2023_01/977151126</t>
  </si>
  <si>
    <t>0,7   "B,  d=225mm,  potrubí DN 106 - nerez</t>
  </si>
  <si>
    <t>0,8   "C,  d=225mm,  potrubí DN 106 - nerez</t>
  </si>
  <si>
    <t>19</t>
  </si>
  <si>
    <t>977151125</t>
  </si>
  <si>
    <t>Jádrové vrty diamantovými korunkami do stavebních materiálů (železobetonu, betonu, cihel, obkladů, dlažeb, kamene) průměru přes 180 do 200 mm</t>
  </si>
  <si>
    <t>373689300</t>
  </si>
  <si>
    <t>https://podminky.urs.cz/item/CS_URS_2023_01/977151125</t>
  </si>
  <si>
    <t>0,8  "prostup A, D=182mm - nerez</t>
  </si>
  <si>
    <t>20</t>
  </si>
  <si>
    <t>97716413R</t>
  </si>
  <si>
    <t>Utěsnění potrubí ve vyvrtaném otvoru do DN 250 - dle TZ</t>
  </si>
  <si>
    <t>kpl</t>
  </si>
  <si>
    <t>-745809722</t>
  </si>
  <si>
    <t>Osazení a utěsnění prostupů podle TZ, a D.2.3</t>
  </si>
  <si>
    <t>1  "prostup A, pro potrubí nerez TP d=54x2mm</t>
  </si>
  <si>
    <t>1  "prostup B. pro potrubí nerez TP d= 106x3mm</t>
  </si>
  <si>
    <t xml:space="preserve">1 "prostup C, pro potrubí nerez TP d= 106x3mm </t>
  </si>
  <si>
    <t>1  "prostup H  -  kabelový vstup, osadit 2x segmentové těsnění (HDS 100-SSG 18-65)</t>
  </si>
  <si>
    <t>1  "prostup I - průchodka BETRA HEA- zemnící pásek</t>
  </si>
  <si>
    <t>997</t>
  </si>
  <si>
    <t>Přesun sutě</t>
  </si>
  <si>
    <t>997006002</t>
  </si>
  <si>
    <t>Úprava stavebního odpadu třídění hrubé</t>
  </si>
  <si>
    <t>t</t>
  </si>
  <si>
    <t>-1844851214</t>
  </si>
  <si>
    <t>https://podminky.urs.cz/item/CS_URS_2023_01/997006002</t>
  </si>
  <si>
    <t>22</t>
  </si>
  <si>
    <t>997013501</t>
  </si>
  <si>
    <t>Odvoz suti a vybouraných hmot na skládku nebo meziskládku se složením, na vzdálenost do 1 km</t>
  </si>
  <si>
    <t>1659775361</t>
  </si>
  <si>
    <t>https://podminky.urs.cz/item/CS_URS_2023_01/997013501</t>
  </si>
  <si>
    <t>23</t>
  </si>
  <si>
    <t>997013509</t>
  </si>
  <si>
    <t>Odvoz suti a vybouraných hmot na skládku nebo meziskládku se složením, na vzdálenost Příplatek k ceně za každý další i započatý 1 km přes 1 km</t>
  </si>
  <si>
    <t>-549154879</t>
  </si>
  <si>
    <t>https://podminky.urs.cz/item/CS_URS_2023_01/997013509</t>
  </si>
  <si>
    <t>Poznámka k položce:
Skládka vzdálená 7km</t>
  </si>
  <si>
    <t>163,306*6 'Přepočtené koeficientem množství</t>
  </si>
  <si>
    <t>24</t>
  </si>
  <si>
    <t>997013602</t>
  </si>
  <si>
    <t>Poplatek za uložení stavebního odpadu na skládce (skládkovné) z armovaného betonu zatříděného do Katalogu odpadů pod kódem 17 01 01</t>
  </si>
  <si>
    <t>327318812</t>
  </si>
  <si>
    <t>https://podminky.urs.cz/item/CS_URS_2023_01/997013602</t>
  </si>
  <si>
    <t>38,39+0,882+16,387+13,133  "ŽB</t>
  </si>
  <si>
    <t>25</t>
  </si>
  <si>
    <t>997013603</t>
  </si>
  <si>
    <t>Poplatek za uložení stavebního odpadu na skládce (skládkovné) cihelného zatříděného do Katalogu odpadů pod kódem 17 01 02</t>
  </si>
  <si>
    <t>1446756363</t>
  </si>
  <si>
    <t>https://podminky.urs.cz/item/CS_URS_2023_01/997013603</t>
  </si>
  <si>
    <t>5,663  "cihly</t>
  </si>
  <si>
    <t>26</t>
  </si>
  <si>
    <t>997013631</t>
  </si>
  <si>
    <t>Poplatek za uložení stavebního odpadu na skládce (skládkovné) směsného stavebního a demoličního zatříděného do Katalogu odpadů pod kódem 17 09 04</t>
  </si>
  <si>
    <t>1487926290</t>
  </si>
  <si>
    <t>https://podminky.urs.cz/item/CS_URS_2023_01/997013631</t>
  </si>
  <si>
    <t>0,847  "ostatní odpad</t>
  </si>
  <si>
    <t>27</t>
  </si>
  <si>
    <t>997013645</t>
  </si>
  <si>
    <t>Poplatek za uložení stavebního odpadu na skládce (skládkovné) asfaltového bez obsahu dehtu zatříděného do Katalogu odpadů pod kódem 17 03 02</t>
  </si>
  <si>
    <t>-1882984214</t>
  </si>
  <si>
    <t>https://podminky.urs.cz/item/CS_URS_2023_01/997013645</t>
  </si>
  <si>
    <t>1,986  "HYDROIZOLACE</t>
  </si>
  <si>
    <t>PSV</t>
  </si>
  <si>
    <t>Práce a dodávky PSV</t>
  </si>
  <si>
    <t>712</t>
  </si>
  <si>
    <t>Povlakové krytiny</t>
  </si>
  <si>
    <t>28</t>
  </si>
  <si>
    <t>712340832</t>
  </si>
  <si>
    <t>Odstranění povlakové krytiny střech plochých do 10° z přitavených pásů NAIP v plné ploše dvouvrstvé</t>
  </si>
  <si>
    <t>-2006965124</t>
  </si>
  <si>
    <t>https://podminky.urs.cz/item/CS_URS_2023_01/712340832</t>
  </si>
  <si>
    <t>2*1,8  "AK</t>
  </si>
  <si>
    <t>2,5*1,8  "vstup</t>
  </si>
  <si>
    <t>(PI*4,5*4,5+PI*9*0,8)*2  "akumulace dvě vrstvy</t>
  </si>
  <si>
    <t>715</t>
  </si>
  <si>
    <t>Izolace</t>
  </si>
  <si>
    <t>29</t>
  </si>
  <si>
    <t>715101814</t>
  </si>
  <si>
    <t>Odstranění izolací v ploše přes 1 m2 laminátů - sanace I.,III.</t>
  </si>
  <si>
    <t>-894327000</t>
  </si>
  <si>
    <t>https://podminky.urs.cz/item/CS_URS_2023_01/715101814</t>
  </si>
  <si>
    <t>Vnitřní plášť nádrže</t>
  </si>
  <si>
    <t>PI*4,3*4,3  "dno</t>
  </si>
  <si>
    <t>(PI*8,6+PI*0,96)*3,53  "stěny, vnitřní sloup</t>
  </si>
  <si>
    <t>741</t>
  </si>
  <si>
    <t>Elektroinstalace - silnoproud</t>
  </si>
  <si>
    <t>30</t>
  </si>
  <si>
    <t>741211837R</t>
  </si>
  <si>
    <t>Demontáž rozvodů osvětlení, zásuvek uložených na povrchu</t>
  </si>
  <si>
    <t>kpl.</t>
  </si>
  <si>
    <t>541050911</t>
  </si>
  <si>
    <t>31</t>
  </si>
  <si>
    <t>741211843</t>
  </si>
  <si>
    <t>Demontáž rozvodnic kovových, uložených na povrchu, krytí přes IPx 4, plochy přes 0,2 do 0,8 m2</t>
  </si>
  <si>
    <t>kus</t>
  </si>
  <si>
    <t>-35182187</t>
  </si>
  <si>
    <t>https://podminky.urs.cz/item/CS_URS_2023_01/741211843</t>
  </si>
  <si>
    <t>764</t>
  </si>
  <si>
    <t>Konstrukce klempířské</t>
  </si>
  <si>
    <t>32</t>
  </si>
  <si>
    <t>764001821</t>
  </si>
  <si>
    <t>Demontáž klempířských konstrukcí krytiny ze svitků nebo tabulí do suti</t>
  </si>
  <si>
    <t>-1149139643</t>
  </si>
  <si>
    <t>https://podminky.urs.cz/item/CS_URS_2023_01/764001821</t>
  </si>
  <si>
    <t>2*1,8  "střecha AK</t>
  </si>
  <si>
    <t>767</t>
  </si>
  <si>
    <t>Konstrukce zámečnické</t>
  </si>
  <si>
    <t>33</t>
  </si>
  <si>
    <t>767161813</t>
  </si>
  <si>
    <t>Demontáž zábradlí do suti rovného nerozebíratelný spoj hmotnosti 1 m zábradlí do 20 kg</t>
  </si>
  <si>
    <t>931487240</t>
  </si>
  <si>
    <t>https://podminky.urs.cz/item/CS_URS_2023_01/767161813</t>
  </si>
  <si>
    <t>34</t>
  </si>
  <si>
    <t>767641800</t>
  </si>
  <si>
    <t>Demontáž dveřních zárubní odřezáním od upevnění, plochy dveří do 2,5 m2</t>
  </si>
  <si>
    <t>1475982640</t>
  </si>
  <si>
    <t>https://podminky.urs.cz/item/CS_URS_2023_01/767641800</t>
  </si>
  <si>
    <t>35</t>
  </si>
  <si>
    <t>767661811</t>
  </si>
  <si>
    <t>Demontáž mříží pevných nebo otevíravých</t>
  </si>
  <si>
    <t>-1495079468</t>
  </si>
  <si>
    <t>https://podminky.urs.cz/item/CS_URS_2023_01/767661811</t>
  </si>
  <si>
    <t>1,1*2,2</t>
  </si>
  <si>
    <t>36</t>
  </si>
  <si>
    <t>767833802</t>
  </si>
  <si>
    <t>Demontáž vnitřních kovových žebříků přímých délky přes 2 do 5 m</t>
  </si>
  <si>
    <t>-1429667146</t>
  </si>
  <si>
    <t>https://podminky.urs.cz/item/CS_URS_2023_01/767833802</t>
  </si>
  <si>
    <t>37</t>
  </si>
  <si>
    <t>767996801</t>
  </si>
  <si>
    <t>Demontáž ostatních zámečnických konstrukcí rozebráním o hmotnosti jednotlivých dílů do 50 kg</t>
  </si>
  <si>
    <t>kg</t>
  </si>
  <si>
    <t>1868515507</t>
  </si>
  <si>
    <t>https://podminky.urs.cz/item/CS_URS_2023_01/767996801</t>
  </si>
  <si>
    <t>760  "trubní vedení, armatury, poklopy,...</t>
  </si>
  <si>
    <t>54  "plechové dveře 2x</t>
  </si>
  <si>
    <t>78 "anténní stožár</t>
  </si>
  <si>
    <t>Demontované kce dodavatel předá objednateli</t>
  </si>
  <si>
    <t>M</t>
  </si>
  <si>
    <t>Práce a dodávky M</t>
  </si>
  <si>
    <t>21-M</t>
  </si>
  <si>
    <t>Elektromontáže</t>
  </si>
  <si>
    <t>38</t>
  </si>
  <si>
    <t>218204011</t>
  </si>
  <si>
    <t>Demontáž stožárů osvětlení ocelových samostatně stojících, délky do 12 m</t>
  </si>
  <si>
    <t>64</t>
  </si>
  <si>
    <t>-1948255924</t>
  </si>
  <si>
    <t>https://podminky.urs.cz/item/CS_URS_2023_01/218204011</t>
  </si>
  <si>
    <t>Poznámka k položce:
práce ve spolupráci s provozovatelem veřejného osvětlení</t>
  </si>
  <si>
    <t>1  "posun osvětlení mimo budoucí branku</t>
  </si>
  <si>
    <t>39</t>
  </si>
  <si>
    <t>210204011.1</t>
  </si>
  <si>
    <t>Montáž stožárů osvětlení ocelových samostatně stojících, délky do 12 m</t>
  </si>
  <si>
    <t>938182246</t>
  </si>
  <si>
    <t>Poznámka k položce:
podle požadavků provozovatele veřejného osvětlení</t>
  </si>
  <si>
    <t xml:space="preserve">1 "zpětná montáž včetně zemních prací </t>
  </si>
  <si>
    <t>kce1</t>
  </si>
  <si>
    <t>plocha cihelného zdiva</t>
  </si>
  <si>
    <t>16,846</t>
  </si>
  <si>
    <t>kce8</t>
  </si>
  <si>
    <t>plocha stropu akumulace</t>
  </si>
  <si>
    <t>63,617</t>
  </si>
  <si>
    <t>kce9</t>
  </si>
  <si>
    <t>boky akumulace</t>
  </si>
  <si>
    <t>28,274</t>
  </si>
  <si>
    <t>Po</t>
  </si>
  <si>
    <t>plocha stropu</t>
  </si>
  <si>
    <t>17,71</t>
  </si>
  <si>
    <t>S</t>
  </si>
  <si>
    <t>Plocha střechy</t>
  </si>
  <si>
    <t>42,816</t>
  </si>
  <si>
    <t>sanI</t>
  </si>
  <si>
    <t>vnitřní stěny se sloupem</t>
  </si>
  <si>
    <t>106,019</t>
  </si>
  <si>
    <t>sanIII</t>
  </si>
  <si>
    <t>dno nádrže</t>
  </si>
  <si>
    <t>59,588</t>
  </si>
  <si>
    <t>02 - SO 02 - Stavební část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</si>
  <si>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</si>
  <si>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</si>
  <si>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</si>
  <si>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</si>
  <si>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99 - Přesun hmot</t>
  </si>
  <si>
    <t xml:space="preserve">    711 - Izolace proti vodě, vlhkosti a plynům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</si>
  <si>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</si>
  <si>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</si>
  <si>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</si>
  <si>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</si>
  <si>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</si>
  <si>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</si>
  <si>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</si>
  <si>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</si>
  <si>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</si>
  <si>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Zakládání</t>
  </si>
  <si>
    <t>213141113</t>
  </si>
  <si>
    <t>Zřízení vrstvy z geotextilie filtrační, separační, odvodňovací, ochranné, výztužné nebo protierozní v rovině nebo ve sklonu do 1:5, šířky přes 6 do 8,5 m</t>
  </si>
  <si>
    <t>-842953017</t>
  </si>
  <si>
    <t>https://podminky.urs.cz/item/CS_URS_2023_01/213141113</t>
  </si>
  <si>
    <t>kce8  "strop akumulace</t>
  </si>
  <si>
    <t>kce9  "boky akumulace</t>
  </si>
  <si>
    <t>(3,9*2+3,9)*1+2*1,6*2  "podzemní část armakomory</t>
  </si>
  <si>
    <t>69311068</t>
  </si>
  <si>
    <t>geotextilie netkaná separační, ochranná, filtrační, drenážní PP 300g/m2</t>
  </si>
  <si>
    <t>1443595571</t>
  </si>
  <si>
    <t>109,991*1,18 'Přepočtené koeficientem množství</t>
  </si>
  <si>
    <t>271532211</t>
  </si>
  <si>
    <t>Podsyp pod základové konstrukce se zhutněním a urovnáním povrchu z kameniva hrubého, frakce 32 - 63 mm</t>
  </si>
  <si>
    <t>-567056454</t>
  </si>
  <si>
    <t>https://podminky.urs.cz/item/CS_URS_2023_01/271532211</t>
  </si>
  <si>
    <t>3*3,5*0,75  "vyrovnávácí podsyp armakomory</t>
  </si>
  <si>
    <t>273313511</t>
  </si>
  <si>
    <t>Základy z betonu prostého desky z betonu kamenem neprokládaného tř. C 12/15</t>
  </si>
  <si>
    <t>197307505</t>
  </si>
  <si>
    <t>https://podminky.urs.cz/item/CS_URS_2023_01/273313511</t>
  </si>
  <si>
    <t>3,5*3,7*0,1   "podklad armakomory</t>
  </si>
  <si>
    <t>275313511</t>
  </si>
  <si>
    <t>Základy z betonu prostého patky a bloky z betonu kamenem neprokládaného tř. C 12/15</t>
  </si>
  <si>
    <t>1159317661</t>
  </si>
  <si>
    <t>https://podminky.urs.cz/item/CS_URS_2023_01/275313511</t>
  </si>
  <si>
    <t>0,4*1,3*3,3+0,5*0,18*3,21  "výplňový beton - stěna u akumulace + dobetonávka pod podestou</t>
  </si>
  <si>
    <t>273351121</t>
  </si>
  <si>
    <t>Bednění základů desek zřízení</t>
  </si>
  <si>
    <t>1899763500</t>
  </si>
  <si>
    <t>https://podminky.urs.cz/item/CS_URS_2023_01/273351121</t>
  </si>
  <si>
    <t>(3,5+3,7)*2*0,1   "podklad armakomory</t>
  </si>
  <si>
    <t>0,4*3,3*2+(0,5+3,21)*2*0,18  "výplně</t>
  </si>
  <si>
    <t>273351122</t>
  </si>
  <si>
    <t>Bednění základů desek odstranění</t>
  </si>
  <si>
    <t>353258263</t>
  </si>
  <si>
    <t>https://podminky.urs.cz/item/CS_URS_2023_01/273351122</t>
  </si>
  <si>
    <t>Svislé a kompletní konstrukce</t>
  </si>
  <si>
    <t>311113114</t>
  </si>
  <si>
    <t>Nadzákladové zdi z tvárnic ztraceného bednění betonových hladkých, včetně výplně z betonu třídy C 8/10, tloušťky zdiva přes 250 do 300 mm</t>
  </si>
  <si>
    <t>437864303</t>
  </si>
  <si>
    <t>https://podminky.urs.cz/item/CS_URS_2023_01/311113114</t>
  </si>
  <si>
    <t>2*1,6*2  "boční stěny -pod lícové zdivo</t>
  </si>
  <si>
    <t xml:space="preserve">3,25*3,2  "zadní stěna </t>
  </si>
  <si>
    <t>313361821</t>
  </si>
  <si>
    <t>Výztuž nadzákladových zdí obkladových svislých nebo odkloněných od svislice, rovných nebo oblých z betonářské oceli 10 505 (R) nebo BSt 500</t>
  </si>
  <si>
    <t>-1206330294</t>
  </si>
  <si>
    <t>https://podminky.urs.cz/item/CS_URS_2023_01/313361821</t>
  </si>
  <si>
    <t>16,8*14*0,9*0,001  "výztuž R12</t>
  </si>
  <si>
    <t>311235141</t>
  </si>
  <si>
    <t>Zdivo jednovrstvé z cihel děrovaných broušených na celoplošnou tenkovrstvou maltu, pevnost cihel přes P10 do P15, tl. zdiva 240 mm</t>
  </si>
  <si>
    <t>262615288</t>
  </si>
  <si>
    <t>https://podminky.urs.cz/item/CS_URS_2023_01/311235141</t>
  </si>
  <si>
    <t xml:space="preserve">(5,15+4,3)/2*0,75*2+4,2*1,75 "boční stěny </t>
  </si>
  <si>
    <t>0,75*3,21  "zadní  stěna</t>
  </si>
  <si>
    <t>311238935</t>
  </si>
  <si>
    <t>Založení zdiva z broušených cihel na zakládací maltu, tlouštky zdiva přes 200 do 250 mm</t>
  </si>
  <si>
    <t>-1006152994</t>
  </si>
  <si>
    <t>https://podminky.urs.cz/item/CS_URS_2023_01/311238935</t>
  </si>
  <si>
    <t>5,15*2+3,21  "obvod zdiva</t>
  </si>
  <si>
    <t>311271126</t>
  </si>
  <si>
    <t>Zdivo z cihel betonových s plně promaltovanými styčnými sparami, rozměr 290x140x65 mm, na cementovou maltu M10</t>
  </si>
  <si>
    <t>-1588616282</t>
  </si>
  <si>
    <t>https://podminky.urs.cz/item/CS_URS_2023_01/311271126</t>
  </si>
  <si>
    <t>ochranná přízdívka</t>
  </si>
  <si>
    <t>(3,71*2,7+2*3,71+(1,7+1,1*2)*0,75)*0,1</t>
  </si>
  <si>
    <t>313234111</t>
  </si>
  <si>
    <t>Zdivo obkladové z lícových cihel kotvených kotevními sponami pro vzduchovou mezeru dl. 240 mm (německý formát 240x115x71 mm) děrovaných</t>
  </si>
  <si>
    <t>-583808290</t>
  </si>
  <si>
    <t>https://podminky.urs.cz/item/CS_URS_2023_01/313234111</t>
  </si>
  <si>
    <t xml:space="preserve"> Zdivo obkladové - FELDHAUS – SINTRA </t>
  </si>
  <si>
    <t>17,73*2  "boční stěny  PD, D.2.3</t>
  </si>
  <si>
    <t xml:space="preserve">(4,5+1,5)*3,8  "čelní a zadní stěna </t>
  </si>
  <si>
    <t>-1*2,9  "opěrné zdi</t>
  </si>
  <si>
    <t>-1*2 "dveře</t>
  </si>
  <si>
    <t>31223412R.1</t>
  </si>
  <si>
    <t xml:space="preserve">Zdivo obkladové Klinker  FELDHAUS – SINTRA K 686 </t>
  </si>
  <si>
    <t>-2144383670</t>
  </si>
  <si>
    <t>Poznámka k položce:
odstín ARDOR CALINO</t>
  </si>
  <si>
    <t>53,36*1,05 'Přepočtené koeficientem množství</t>
  </si>
  <si>
    <t>313234322</t>
  </si>
  <si>
    <t>Kotvení lícovaného zdiva konzolovými kotvami do zdiva nad otvory</t>
  </si>
  <si>
    <t>2125113255</t>
  </si>
  <si>
    <t>https://podminky.urs.cz/item/CS_URS_2023_01/313234322</t>
  </si>
  <si>
    <t>1,2  "nad vstupní dveře</t>
  </si>
  <si>
    <t>316231235</t>
  </si>
  <si>
    <t>Ukončující (nenosné - krycí) vrstvy vodorovné nebo šikmé z cihel pálených na maltu MVC nebo MC včetně spárování lícových pevnosti P 60, dl. 240 mm (německý formát 240x115x71 mm) děrovaných nastojato (tl. 115 mm)</t>
  </si>
  <si>
    <t>-1405307805</t>
  </si>
  <si>
    <t>https://podminky.urs.cz/item/CS_URS_2023_01/316231235</t>
  </si>
  <si>
    <t xml:space="preserve">(2*2,1+3,8)*0,24 " ostění + římsa - Klinker NF , SINTRA K665 </t>
  </si>
  <si>
    <t>31623136R</t>
  </si>
  <si>
    <t>Ostění Klinker NF , SINTRA K665 - SINTRA SABIOSO BINARO</t>
  </si>
  <si>
    <t>1496705419</t>
  </si>
  <si>
    <t>1,92*1,05 'Přepočtené koeficientem množství</t>
  </si>
  <si>
    <t>3112321VD</t>
  </si>
  <si>
    <t>Nadpraží z lícového zdiva FELDHAUS se třemi tyčemi (staveništní prefabrikát)</t>
  </si>
  <si>
    <t>493812606</t>
  </si>
  <si>
    <t>1  "ostění vstupu do objektu - překlad</t>
  </si>
  <si>
    <t>380321442</t>
  </si>
  <si>
    <t>Kompletní konstrukce čistíren odpadních vod, nádrží, vodojemů, kanálů z betonu železového bez výztuže a bednění bez zvýšených nároků na prostředí tř. C 25/30, tl. přes 150 do 300 mm</t>
  </si>
  <si>
    <t>1424639548</t>
  </si>
  <si>
    <t>https://podminky.urs.cz/item/CS_URS_2023_01/380321442</t>
  </si>
  <si>
    <t>(3,71*3,21+(1,56+0,5)*2*0,75)*0,28  "dno s jímkou v armakomoře</t>
  </si>
  <si>
    <t>(3,71+3,21)*2*4,5*0,23  "stěny armakomory</t>
  </si>
  <si>
    <t>(3,71*2+3,81)*0,3*0,3+2,4*0,25*0,25*2  "konzoly pod lícové zdivo</t>
  </si>
  <si>
    <t xml:space="preserve">Mezisoučet - armakomora </t>
  </si>
  <si>
    <t>Strop akumulace</t>
  </si>
  <si>
    <t>kce8*0,23  "stropní deska akumulace</t>
  </si>
  <si>
    <t>1,1*3,21*0,23  "podesta</t>
  </si>
  <si>
    <t>380356211</t>
  </si>
  <si>
    <t>Bednění kompletních konstrukcí čistíren odpadních vod, nádrží, vodojemů, kanálů konstrukcí omítaných z betonu prostého nebo železového ploch rovinných zřízení</t>
  </si>
  <si>
    <t>-920366352</t>
  </si>
  <si>
    <t>https://podminky.urs.cz/item/CS_URS_2023_01/380356211</t>
  </si>
  <si>
    <t>(3,71+3,21)*2*0,28+(1,56+0,5)*2*0,75*2  "dno s jímkou v armakomoře</t>
  </si>
  <si>
    <t>(3,71+3,21)*2*4,5*2  "stěny armakomory</t>
  </si>
  <si>
    <t>(3,71*2+3,81)*0,3*3+2,4*0,25*3*2  "konzoly pod lícové zdivo</t>
  </si>
  <si>
    <t>PI*9*0,2+1,8*2*0,23  "stropní deska akumulace s prostupem -boky</t>
  </si>
  <si>
    <t>1,1*3,21+5,21*0,23  "podesta</t>
  </si>
  <si>
    <t>PI*4,3*4,3  "dno stropu</t>
  </si>
  <si>
    <t>380356212</t>
  </si>
  <si>
    <t>Bednění kompletních konstrukcí čistíren odpadních vod, nádrží, vodojemů, kanálů konstrukcí omítaných z betonu prostého nebo železového ploch rovinných odstranění</t>
  </si>
  <si>
    <t>-718631582</t>
  </si>
  <si>
    <t>https://podminky.urs.cz/item/CS_URS_2023_01/380356212</t>
  </si>
  <si>
    <t>380361006</t>
  </si>
  <si>
    <t>Výztuž kompletních konstrukcí čistíren odpadních vod, nádrží, vodojemů, kanálů z oceli 10 505 (R) nebo BSt 500</t>
  </si>
  <si>
    <t>277589083</t>
  </si>
  <si>
    <t>https://podminky.urs.cz/item/CS_URS_2023_01/380361006</t>
  </si>
  <si>
    <t>15,443*150*0,001  "150kg/m3 - stropní deska akumulace</t>
  </si>
  <si>
    <t>3,252  "vana armakomory vč. přídavku na přesahy</t>
  </si>
  <si>
    <t>64494111R</t>
  </si>
  <si>
    <t xml:space="preserve">Montáž průvětrníků nebo mřížek odvětrávacích </t>
  </si>
  <si>
    <t>1847320820</t>
  </si>
  <si>
    <t xml:space="preserve">26 "větrací mřížka 2x7cm do nemaltované spáry,  po 3 cihlách - min 75cm2 na 20m2 zdiva </t>
  </si>
  <si>
    <t>5534142R</t>
  </si>
  <si>
    <t>Větrací profil systému Klinker - nerezový</t>
  </si>
  <si>
    <t>680760381</t>
  </si>
  <si>
    <t>Vodorovné konstrukce</t>
  </si>
  <si>
    <t>411354313</t>
  </si>
  <si>
    <t>Podpěrná konstrukce stropů - desek, kleneb a skořepin výška podepření do 4 m tloušťka stropu přes 15 do 25 cm zřízení</t>
  </si>
  <si>
    <t>705380488</t>
  </si>
  <si>
    <t>https://podminky.urs.cz/item/CS_URS_2023_01/411354313</t>
  </si>
  <si>
    <t>411354314</t>
  </si>
  <si>
    <t>Podpěrná konstrukce stropů - desek, kleneb a skořepin výška podepření do 4 m tloušťka stropu přes 15 do 25 cm odstranění</t>
  </si>
  <si>
    <t>53519732</t>
  </si>
  <si>
    <t>https://podminky.urs.cz/item/CS_URS_2023_01/411354314</t>
  </si>
  <si>
    <t>417321414</t>
  </si>
  <si>
    <t>Ztužující pásy a věnce z betonu železového (bez výztuže) tř. C 20/25</t>
  </si>
  <si>
    <t>-1163656394</t>
  </si>
  <si>
    <t>https://podminky.urs.cz/item/CS_URS_2023_01/417321414</t>
  </si>
  <si>
    <t>(5,15*2+3,21)*0,3*0,2  "věnec obvodový v AK</t>
  </si>
  <si>
    <t>417351115</t>
  </si>
  <si>
    <t>Bednění bočnic ztužujících pásů a věnců včetně vzpěr zřízení</t>
  </si>
  <si>
    <t>-1480652818</t>
  </si>
  <si>
    <t>https://podminky.urs.cz/item/CS_URS_2023_01/417351115</t>
  </si>
  <si>
    <t>(5,15*2+3,21)*0,2*2  "věnec obvodový v AK</t>
  </si>
  <si>
    <t>417351116</t>
  </si>
  <si>
    <t>Bednění bočnic ztužujících pásů a věnců včetně vzpěr odstranění</t>
  </si>
  <si>
    <t>-820534191</t>
  </si>
  <si>
    <t>https://podminky.urs.cz/item/CS_URS_2023_01/417351116</t>
  </si>
  <si>
    <t>417361821</t>
  </si>
  <si>
    <t>Výztuž ztužujících pásů a věnců z betonářské oceli 10 505 (R) nebo BSt 500</t>
  </si>
  <si>
    <t>-1582088687</t>
  </si>
  <si>
    <t>https://podminky.urs.cz/item/CS_URS_2023_01/417361821</t>
  </si>
  <si>
    <t>0,811*120*0,001  "výztuž 120kg/m3</t>
  </si>
  <si>
    <t>454811111</t>
  </si>
  <si>
    <t>Osazení prostupu z ocelových trub se zajištěním polohy v konstrukci z betonu s přivařením na výztuž průměru do 600 mm</t>
  </si>
  <si>
    <t>1137438408</t>
  </si>
  <si>
    <t>https://podminky.urs.cz/item/CS_URS_2023_01/454811111</t>
  </si>
  <si>
    <t>Poznámka k položce:
Specifikace vložek je v odd. Trubní vedení
Utěsnění prostupů řešeno v SO 01</t>
  </si>
  <si>
    <t>2  "prostupy D,E - stěna odpadní jímky</t>
  </si>
  <si>
    <t>2  "prostupy F, G - dno AK</t>
  </si>
  <si>
    <t>Úpravy povrchů, podlahy a osazování výplní</t>
  </si>
  <si>
    <t>611142012</t>
  </si>
  <si>
    <t>Potažení vnitřních ploch pletivem v ploše nebo pruzích, na plném podkladu rabicovým provizorním přichycením stropů</t>
  </si>
  <si>
    <t>-945978350</t>
  </si>
  <si>
    <t>https://podminky.urs.cz/item/CS_URS_2023_01/611142012</t>
  </si>
  <si>
    <t xml:space="preserve">Po "rabicové pletivo stropu </t>
  </si>
  <si>
    <t>611131101</t>
  </si>
  <si>
    <t>Podkladní a spojovací vrstva vnitřních omítaných ploch cementový postřik nanášený ručně celoplošně stropů</t>
  </si>
  <si>
    <t>-727278931</t>
  </si>
  <si>
    <t>https://podminky.urs.cz/item/CS_URS_2023_01/611131101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</si>
  <si>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</si>
  <si>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</si>
  <si>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840423462</t>
  </si>
  <si>
    <t>https://podminky.urs.cz/item/CS_URS_2023_01/611321141</t>
  </si>
  <si>
    <t>612321111</t>
  </si>
  <si>
    <t>Omítka vápenocementová vnitřních ploch nanášená ručně jednovrstvá, tloušťky do 10 mm hrubá zatřená svislých konstrukcí stěn</t>
  </si>
  <si>
    <t>-873234611</t>
  </si>
  <si>
    <t>https://podminky.urs.cz/item/CS_URS_2023_01/612321111</t>
  </si>
  <si>
    <t>kce1  "vyrovnávací omítka pod obklad</t>
  </si>
  <si>
    <t>631311214</t>
  </si>
  <si>
    <t>Mazanina z betonu prostého se zvýšenými nároky na prostředí tl. přes 50 do 80 mm tř. C 25/30</t>
  </si>
  <si>
    <t>184875521</t>
  </si>
  <si>
    <t>https://podminky.urs.cz/item/CS_URS_2023_01/631311214</t>
  </si>
  <si>
    <t>kce8*0,075  "strop akumulace, spádová mazanina 50-100mm</t>
  </si>
  <si>
    <t>1*0,5*0,075  "dno odpadní jímky, spád.  50-100mm</t>
  </si>
  <si>
    <t>(2,5*3,5-0,5)*0,045   "dno armakomory, spád . 20-65mm, kce 6</t>
  </si>
  <si>
    <t>631319011</t>
  </si>
  <si>
    <t>Příplatek k cenám mazanin za úpravu povrchu mazaniny přehlazením, mazanina tl. přes 50 do 80 mm</t>
  </si>
  <si>
    <t>1526128148</t>
  </si>
  <si>
    <t>https://podminky.urs.cz/item/CS_URS_2023_01/631319011</t>
  </si>
  <si>
    <t>631319211</t>
  </si>
  <si>
    <t>Příplatek k cenám betonových mazanin za vyztužení polypropylenovými mikrovlákny objemové vyztužení 0,9 kg/m3</t>
  </si>
  <si>
    <t>1253726578</t>
  </si>
  <si>
    <t>https://podminky.urs.cz/item/CS_URS_2023_01/631319211</t>
  </si>
  <si>
    <t>852242122.1</t>
  </si>
  <si>
    <t>Montáž potrubí z trub litinových tlakových přírubových abnormálních délek, v otevřeném výkopu, kanálu nebo v šachtě DN 80</t>
  </si>
  <si>
    <t>-808283519</t>
  </si>
  <si>
    <t>40</t>
  </si>
  <si>
    <t>55253238.1</t>
  </si>
  <si>
    <t xml:space="preserve">tvarovka přírubová nerez TP-kus vodovodní PN10/16 DN 80 </t>
  </si>
  <si>
    <t>-1243104279</t>
  </si>
  <si>
    <t>1  "prostup A, d= 54x2mm, s navařeným  mezikružím</t>
  </si>
  <si>
    <t>41</t>
  </si>
  <si>
    <t>55253231.1</t>
  </si>
  <si>
    <t xml:space="preserve">trouba přírubová nerez TP-kus  vodovodní PN10/16 DN 65 </t>
  </si>
  <si>
    <t>-823914687</t>
  </si>
  <si>
    <t>1  "prostup G, d=84 x 2 mm, s navařeným  mezikružím</t>
  </si>
  <si>
    <t>42</t>
  </si>
  <si>
    <t>852262122</t>
  </si>
  <si>
    <t>Montáž potrubí z trub litinových tlakových přírubových abnormálních délek, jednotlivě do 1 m v otevřeném výkopu, kanálu nebo v šachtě DN 100</t>
  </si>
  <si>
    <t>466239014</t>
  </si>
  <si>
    <t>https://podminky.urs.cz/item/CS_URS_2023_01/852262122</t>
  </si>
  <si>
    <t>43</t>
  </si>
  <si>
    <t>55253263.1</t>
  </si>
  <si>
    <t xml:space="preserve">tvarovka přírubová nerez TP- kus vodovodní PN10/16 DN 100 </t>
  </si>
  <si>
    <t>449994845</t>
  </si>
  <si>
    <t>1  "prostup C, d= 106x3 mm, s navařeným  mezikružím</t>
  </si>
  <si>
    <t>1  "prostup E,  d= 106x3 mm, s navařeným  mezikružím</t>
  </si>
  <si>
    <t>1  "prostup F,  d= 106x3 mm, s navařeným  mezikružím</t>
  </si>
  <si>
    <t>44</t>
  </si>
  <si>
    <t>55252242R</t>
  </si>
  <si>
    <t xml:space="preserve">trouba přírubová nerez F-kus PN10/16 DN 100 </t>
  </si>
  <si>
    <t>-1940969916</t>
  </si>
  <si>
    <t>1  "prostup B, d=106x3mm s navařeným  mezikružím</t>
  </si>
  <si>
    <t>45</t>
  </si>
  <si>
    <t>852312122</t>
  </si>
  <si>
    <t>Montáž potrubí z trub litinových tlakových přírubových abnormálních délek, jednotlivě do 1 m v otevřeném výkopu, kanálu nebo v šachtě DN 150</t>
  </si>
  <si>
    <t>-694163345</t>
  </si>
  <si>
    <t>https://podminky.urs.cz/item/CS_URS_2023_01/852312122</t>
  </si>
  <si>
    <t>46</t>
  </si>
  <si>
    <t>55253293.1</t>
  </si>
  <si>
    <t xml:space="preserve">tvarovka přírubová nerez F-kus vodovodní PN10/16 DN 150 </t>
  </si>
  <si>
    <t>-2077600702</t>
  </si>
  <si>
    <t>1  "prostup D,  d= 156 x 3 mm, s navařeným  mezikružím</t>
  </si>
  <si>
    <t>47</t>
  </si>
  <si>
    <t>93199111R</t>
  </si>
  <si>
    <t>Utěsnění rušených prostupů san IV - podle TZ</t>
  </si>
  <si>
    <t>-1672115774</t>
  </si>
  <si>
    <t>48</t>
  </si>
  <si>
    <t>933901111</t>
  </si>
  <si>
    <t>Zkoušky objektů a vymývání provedení zkoušky vodotěsnosti betonové nádrže jakéhokoliv druhu a tvaru, o obsahu do 1000 m3</t>
  </si>
  <si>
    <t>-1106766755</t>
  </si>
  <si>
    <t>https://podminky.urs.cz/item/CS_URS_2023_01/933901111</t>
  </si>
  <si>
    <t>PI*4,3*4,3*3,5   "akumulace VDJ</t>
  </si>
  <si>
    <t>49</t>
  </si>
  <si>
    <t>08211320</t>
  </si>
  <si>
    <t>voda pitná pro smluvní odběratele</t>
  </si>
  <si>
    <t>1593492338</t>
  </si>
  <si>
    <t>50</t>
  </si>
  <si>
    <t>938901411</t>
  </si>
  <si>
    <t>Dezinfekce nádrže roztokem chlornanu sodného</t>
  </si>
  <si>
    <t>1955784835</t>
  </si>
  <si>
    <t>https://podminky.urs.cz/item/CS_URS_2023_01/938901411</t>
  </si>
  <si>
    <t>51</t>
  </si>
  <si>
    <t>939941112.1</t>
  </si>
  <si>
    <t>Zřízení těsnění pracovní spáry mezi dnem a stěnou</t>
  </si>
  <si>
    <t>-1932097225</t>
  </si>
  <si>
    <t>(3,71+3,21)*2+1+0,75*2</t>
  </si>
  <si>
    <t>52</t>
  </si>
  <si>
    <t>939941113.1</t>
  </si>
  <si>
    <t>Zřízení těsnění pracovní spáry ve stěně</t>
  </si>
  <si>
    <t>-1882260579</t>
  </si>
  <si>
    <t>(3,71+3,21)*2</t>
  </si>
  <si>
    <t>53</t>
  </si>
  <si>
    <t>941111121</t>
  </si>
  <si>
    <t>Montáž lešení řadového trubkového lehkého pracovního s podlahami s provozním zatížením tř. 3 do 200 kg/m2 šířky tř. W09 od 0,9 do 1,2 m, výšky do 10 m</t>
  </si>
  <si>
    <t>-1333205694</t>
  </si>
  <si>
    <t>https://podminky.urs.cz/item/CS_URS_2023_01/941111121</t>
  </si>
  <si>
    <t>(4,5*3*7)+(3+2,5)*2*6   "armakomora,  venkovní + vnitřní stěny, odhad 120 dnů</t>
  </si>
  <si>
    <t>54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</si>
  <si>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</si>
  <si>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</si>
  <si>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-1698476483</t>
  </si>
  <si>
    <t>https://podminky.urs.cz/item/CS_URS_2023_01/941111221</t>
  </si>
  <si>
    <t>160,5*120 'Přepočtené koeficientem množství</t>
  </si>
  <si>
    <t>55</t>
  </si>
  <si>
    <t>941111821</t>
  </si>
  <si>
    <t>Demontáž lešení řadového trubkového lehkého pracovního s podlahami s provozním zatížením tř. 3 do 200 kg/m2 šířky tř. W09 od 0,9 do 1,2 m, výšky do 10 m</t>
  </si>
  <si>
    <t>1684517311</t>
  </si>
  <si>
    <t>https://podminky.urs.cz/item/CS_URS_2023_01/941111821</t>
  </si>
  <si>
    <t>56</t>
  </si>
  <si>
    <t>946112113</t>
  </si>
  <si>
    <t>Montáž pojízdných věží trubkových nebo dílcových s maximálním zatížením podlahy do 200 kg/m2 šířky přes 0,9 do 1,6 m, délky do 3,2 m, výšky přes 2,5 m do 3,5 m</t>
  </si>
  <si>
    <t>1760780361</t>
  </si>
  <si>
    <t>https://podminky.urs.cz/item/CS_URS_2023_01/946112113</t>
  </si>
  <si>
    <t>2  "práce na vnitřním stropu  akumulace</t>
  </si>
  <si>
    <t>57</t>
  </si>
  <si>
    <t>946112214</t>
  </si>
  <si>
    <t>Montáž pojízdných věží trubkových nebo dílcových s maximálním zatížením podlahy do 200 kg/m2 Příplatek za první a každý další den použití pojízdného lešení k ceně -2114</t>
  </si>
  <si>
    <t>1014444771</t>
  </si>
  <si>
    <t>https://podminky.urs.cz/item/CS_URS_2023_01/946112214</t>
  </si>
  <si>
    <t>2*60 'Přepočtené koeficientem množství</t>
  </si>
  <si>
    <t>58</t>
  </si>
  <si>
    <t>946112814</t>
  </si>
  <si>
    <t>Demontáž pojízdných věží trubkových nebo dílcových s maximálním zatížením podlahy do 200 kg/m2 šířky přes 0,9 do 1,6 m, délky do 3,2 m, výšky přes 3,5 m do 4,5 m</t>
  </si>
  <si>
    <t>-1904331209</t>
  </si>
  <si>
    <t>https://podminky.urs.cz/item/CS_URS_2023_01/946112814</t>
  </si>
  <si>
    <t>59</t>
  </si>
  <si>
    <t>952903112</t>
  </si>
  <si>
    <t>Vyčištění objektů čistíren odpadních vod, nádrží, žlabů nebo kanálů světlé výšky prostoru do 3,5 m</t>
  </si>
  <si>
    <t>1713539737</t>
  </si>
  <si>
    <t>https://podminky.urs.cz/item/CS_URS_2023_01/952903112</t>
  </si>
  <si>
    <t>PI*4,3*4,3 "plocha akumulace VDJ</t>
  </si>
  <si>
    <t>3,25*2,75+1,9*2,75 " podlahové plochy  AK</t>
  </si>
  <si>
    <t>60</t>
  </si>
  <si>
    <t>953961111</t>
  </si>
  <si>
    <t>Kotvy chemické s vyvrtáním otvoru do betonu, železobetonu nebo tvrdého kamene tmel, velikost M 8, hloubka 80 mm</t>
  </si>
  <si>
    <t>-194292749</t>
  </si>
  <si>
    <t>https://podminky.urs.cz/item/CS_URS_2023_01/953961111</t>
  </si>
  <si>
    <t>6  "montáž poklopu, -c-</t>
  </si>
  <si>
    <t>24+22 "montáž žebříků Z1 - Z2, -a-, D.2.7</t>
  </si>
  <si>
    <t>4  "montáž VZT</t>
  </si>
  <si>
    <t>61</t>
  </si>
  <si>
    <t>985121122</t>
  </si>
  <si>
    <t>Tryskání degradovaného betonu stěn, rubu kleneb a podlah vodou pod tlakem přes 300 do 1 250 barů</t>
  </si>
  <si>
    <t>1680305991</t>
  </si>
  <si>
    <t>https://podminky.urs.cz/item/CS_URS_2023_01/985121122</t>
  </si>
  <si>
    <t>PI*4,3*4,3+(0,9*2+1,2)*0,5  "dno nádrže s odpad. jímkou</t>
  </si>
  <si>
    <t>62</t>
  </si>
  <si>
    <t>985131111</t>
  </si>
  <si>
    <t>Očištění ploch stěn, rubu kleneb a podlah tlakovou vodou</t>
  </si>
  <si>
    <t>1800821787</t>
  </si>
  <si>
    <t>https://podminky.urs.cz/item/CS_URS_2023_01/985131111</t>
  </si>
  <si>
    <t>Očištění povrchu před pokládkou keramiky</t>
  </si>
  <si>
    <t>3,71*3,21+(1,56+0,5)*2*0,75  "dno s jímkou v armakomoře</t>
  </si>
  <si>
    <t>(3,71+3,21)*2*4,5  "stěny armakomory</t>
  </si>
  <si>
    <t>1,9*2,75  "podesta</t>
  </si>
  <si>
    <t>63</t>
  </si>
  <si>
    <t>985131411</t>
  </si>
  <si>
    <t>Očištění ploch stěn, rubu kleneb a podlah vysušení stlačeným vzduchem</t>
  </si>
  <si>
    <t>-1509090817</t>
  </si>
  <si>
    <t>https://podminky.urs.cz/item/CS_URS_2023_01/985131411</t>
  </si>
  <si>
    <t>sanI+sanIII</t>
  </si>
  <si>
    <t>985311111</t>
  </si>
  <si>
    <t>Reprofilace betonu sanačními maltami na cementové bázi ručně stěn, tloušťky do 10 mm</t>
  </si>
  <si>
    <t>1025418568</t>
  </si>
  <si>
    <t>https://podminky.urs.cz/item/CS_URS_2023_01/985311111</t>
  </si>
  <si>
    <t>Poznámka k položce:
Ref.: Vandex Uni 1</t>
  </si>
  <si>
    <t>(sanI+sanIII)*0,3  "reprofilace 30% povrchu</t>
  </si>
  <si>
    <t>65</t>
  </si>
  <si>
    <t>985312114</t>
  </si>
  <si>
    <t>Stěrka k vyrovnání ploch reprofilovaného betonu stěn, tloušťky do 5 mm</t>
  </si>
  <si>
    <t>-1273177670</t>
  </si>
  <si>
    <t>https://podminky.urs.cz/item/CS_URS_2023_01/985312114</t>
  </si>
  <si>
    <t>Poznámka k položce:
Vodotěsná membrána na bázi rekrystalizace
Ref.: Vandex BB-75,  šedý</t>
  </si>
  <si>
    <t>(1,56+0,5)*2*0,75  " jímka v armakomoře</t>
  </si>
  <si>
    <t>99</t>
  </si>
  <si>
    <t>Přesun hmot</t>
  </si>
  <si>
    <t>66</t>
  </si>
  <si>
    <t>998142251</t>
  </si>
  <si>
    <t>Přesun hmot pro nádrže, jímky, zásobníky a jámy pozemní mimo zemědělství se svislou nosnou konstrukcí monolitickou betonovou tyčovou nebo plošnou vodorovná dopravní vzdálenost do 50 m výšky do 25 m</t>
  </si>
  <si>
    <t>713832824</t>
  </si>
  <si>
    <t>711</t>
  </si>
  <si>
    <t>Izolace proti vodě, vlhkosti a plynům</t>
  </si>
  <si>
    <t>67</t>
  </si>
  <si>
    <t>711111053</t>
  </si>
  <si>
    <t>Provedení izolace proti zemní vlhkosti natěradly a tmely za studena na ploše vodorovné V nátěrem krystalickou hydroizolací</t>
  </si>
  <si>
    <t>953953864</t>
  </si>
  <si>
    <t>https://podminky.urs.cz/item/CS_URS_2023_01/711111053</t>
  </si>
  <si>
    <t>68</t>
  </si>
  <si>
    <t>58562050</t>
  </si>
  <si>
    <t>malta speciální izolace stěrková cementová pro zvýšení vodonepropustnosti betonu</t>
  </si>
  <si>
    <t>1756882561</t>
  </si>
  <si>
    <t>Poznámka k položce:
Ref.: VANDEX SUPER</t>
  </si>
  <si>
    <t>KCE8  "strop akumulace</t>
  </si>
  <si>
    <t>1*0,5  "dno odpadní jímky</t>
  </si>
  <si>
    <t>64,117*0,5 'Přepočtené koeficientem množství</t>
  </si>
  <si>
    <t>69</t>
  </si>
  <si>
    <t>711111011</t>
  </si>
  <si>
    <t>Provedení izolace proti zemní vlhkosti natěradly a tmely za studena na ploše vodorovné V nátěrem suspensí asfaltovou</t>
  </si>
  <si>
    <t>-1150536897</t>
  </si>
  <si>
    <t>https://podminky.urs.cz/item/CS_URS_2023_01/711111011</t>
  </si>
  <si>
    <t>PI*4,5*4,5  "plocha stropu akumulace</t>
  </si>
  <si>
    <t>70</t>
  </si>
  <si>
    <t>711112011</t>
  </si>
  <si>
    <t>Provedení izolace proti zemní vlhkosti natěradly a tmely za studena na ploše svislé S nátěrem suspensí asfaltovou</t>
  </si>
  <si>
    <t>-1835811121</t>
  </si>
  <si>
    <t>https://podminky.urs.cz/item/CS_URS_2023_01/711112011</t>
  </si>
  <si>
    <t>PI*9*1  "boky akumulace</t>
  </si>
  <si>
    <t>17,7  "dno armakomory</t>
  </si>
  <si>
    <t>52,45  "podzemní část zdiva</t>
  </si>
  <si>
    <t>71</t>
  </si>
  <si>
    <t>11163153</t>
  </si>
  <si>
    <t>emulze asfaltová penetrační</t>
  </si>
  <si>
    <t>litr</t>
  </si>
  <si>
    <t>678860524</t>
  </si>
  <si>
    <t>Poznámka k položce:
ref.: DEKPRIMER</t>
  </si>
  <si>
    <t>kce8+kce9  "akumulace</t>
  </si>
  <si>
    <t>162,041*0,3 'Přepočtené koeficientem množství</t>
  </si>
  <si>
    <t>72</t>
  </si>
  <si>
    <t>711121131</t>
  </si>
  <si>
    <t>Provedení izolace proti zemní vlhkosti natěradly a tmely za horka na ploše vodorovné V nátěrem asfaltovým</t>
  </si>
  <si>
    <t>-1951473856</t>
  </si>
  <si>
    <t>https://podminky.urs.cz/item/CS_URS_2023_01/711121131</t>
  </si>
  <si>
    <t>kce8*2  "lože pro izolaci stropu akukomor - dvě vrstvy podle D.2.1</t>
  </si>
  <si>
    <t>73</t>
  </si>
  <si>
    <t>11163004R</t>
  </si>
  <si>
    <t>stěrka hydroizolační asfaltová k aplikaci za horka do spodní stavby</t>
  </si>
  <si>
    <t>1018746380</t>
  </si>
  <si>
    <t>Poznámka k položce:
AOSI 85/25</t>
  </si>
  <si>
    <t>127,234*3,6 'Přepočtené koeficientem množství</t>
  </si>
  <si>
    <t>74</t>
  </si>
  <si>
    <t>711141559</t>
  </si>
  <si>
    <t>Provedení izolace proti zemní vlhkosti pásy přitavením NAIP na ploše vodorovné V</t>
  </si>
  <si>
    <t>-557650571</t>
  </si>
  <si>
    <t>https://podminky.urs.cz/item/CS_URS_2023_01/711141559</t>
  </si>
  <si>
    <t>kce8*2  "dvě vrstvy - strop akumulace</t>
  </si>
  <si>
    <t xml:space="preserve">3,7*3,2*1,2  "dno armakomory </t>
  </si>
  <si>
    <t>75</t>
  </si>
  <si>
    <t>711142559</t>
  </si>
  <si>
    <t>Provedení izolace proti zemní vlhkosti pásy přitavením NAIP na ploše svislé S</t>
  </si>
  <si>
    <t>1540935179</t>
  </si>
  <si>
    <t>https://podminky.urs.cz/item/CS_URS_2023_01/711142559</t>
  </si>
  <si>
    <t>kce9*2  "boky akumulací - dvě vrstvy</t>
  </si>
  <si>
    <t>(1,7+1,1*2)*0,75*1,2  "boky jímky</t>
  </si>
  <si>
    <t>76</t>
  </si>
  <si>
    <t>62855022</t>
  </si>
  <si>
    <t>pás asfaltový natavitelný modifikovaný SBS tl 5,3mm s odolností proti prorůstání kořínků s vložkou ze polyesterové rohože a hrubozrnným břidličným posypem na horním povrchu</t>
  </si>
  <si>
    <t>1928183550</t>
  </si>
  <si>
    <t>Poznámka k položce:
ref.: ELASTEK 50 GARDEN</t>
  </si>
  <si>
    <t>52,72  "pozemní část zdiva</t>
  </si>
  <si>
    <t>kce8  "strop akumulací</t>
  </si>
  <si>
    <t>kce9 "boky akumulací</t>
  </si>
  <si>
    <t>144,611*1,16 'Přepočtené koeficientem množství</t>
  </si>
  <si>
    <t>77</t>
  </si>
  <si>
    <t>62853004</t>
  </si>
  <si>
    <t>pás asfaltový natavitelný modifikovaný SBS tl 4,0mm s vložkou ze skleněné tkaniny a spalitelnou PE fólií nebo jemnozrnným minerálním posypem na horním povrchu</t>
  </si>
  <si>
    <t>-532451144</t>
  </si>
  <si>
    <t xml:space="preserve">Poznámka k položce:
Ref. : GLASTEK 40 SPECIAL MINERAL </t>
  </si>
  <si>
    <t>(3,25*3,2+3,7*4,2*2+2*1,6*2)*1,2  "izolace podzemní části - 20% přídavek na přesah a ohyb</t>
  </si>
  <si>
    <t>(3,7*3,2+(1,7+1,1*2)*0,75)*1,2  "dno armakomory + 20% přesah</t>
  </si>
  <si>
    <t>kce9  "boky akumulací</t>
  </si>
  <si>
    <t>167,065*1,1 'Přepočtené koeficientem množství</t>
  </si>
  <si>
    <t>78</t>
  </si>
  <si>
    <t>711161212</t>
  </si>
  <si>
    <t>Izolace proti zemní vlhkosti a beztlakové vodě nopovými fóliemi na ploše svislé S vrstva ochranná, odvětrávací a drenážní výška nopku 8,0 mm, tl. fólie do 0,6 mm</t>
  </si>
  <si>
    <t>897622381</t>
  </si>
  <si>
    <t>https://podminky.urs.cz/item/CS_URS_2023_01/711161212</t>
  </si>
  <si>
    <t>Poznámka k položce:
Ref.: GUTTABETA N</t>
  </si>
  <si>
    <t>kce8+kce9  "podzemní část akumulace</t>
  </si>
  <si>
    <t>(3,9*2+3,9)*1+2*1,6*2   "podzemní část armakomory</t>
  </si>
  <si>
    <t>79</t>
  </si>
  <si>
    <t>998711101</t>
  </si>
  <si>
    <t>Přesun hmot pro izolace proti vodě, vlhkosti a plynům stanovený z hmotnosti přesunovaného materiálu vodorovná dopravní vzdálenost do 50 m v objektech výšky do 6 m</t>
  </si>
  <si>
    <t>-2089788982</t>
  </si>
  <si>
    <t>https://podminky.urs.cz/item/CS_URS_2023_01/998711101</t>
  </si>
  <si>
    <t>713</t>
  </si>
  <si>
    <t>Izolace tepelné</t>
  </si>
  <si>
    <t>80</t>
  </si>
  <si>
    <t>713111121</t>
  </si>
  <si>
    <t>Montáž tepelné izolace stropů rohožemi, pásy, dílci, deskami, bloky (izolační materiál ve specifikaci) rovných spodem s uchycením (drátem, páskou apod.)</t>
  </si>
  <si>
    <t>732433088</t>
  </si>
  <si>
    <t>https://podminky.urs.cz/item/CS_URS_2023_01/713111121</t>
  </si>
  <si>
    <t>PO*1,1  "izol. stropu pod  heraklit s přesahem</t>
  </si>
  <si>
    <t>81</t>
  </si>
  <si>
    <t>63148100</t>
  </si>
  <si>
    <t>deska tepelně izolační minerální univerzální λ=0,038-0,039 tl 40mm</t>
  </si>
  <si>
    <t>1490496347</t>
  </si>
  <si>
    <t>19,481*1,05 'Přepočtené koeficientem množství</t>
  </si>
  <si>
    <t>82</t>
  </si>
  <si>
    <t>713131143</t>
  </si>
  <si>
    <t>Montáž tepelné izolace stěn rohožemi, pásy, deskami, dílci, bloky (izolační materiál ve specifikaci) lepením celoplošně s mechanickým kotvením</t>
  </si>
  <si>
    <t>1175721753</t>
  </si>
  <si>
    <t>https://podminky.urs.cz/item/CS_URS_2023_01/713131143</t>
  </si>
  <si>
    <t>Poznámka k položce:
lepeno PC56</t>
  </si>
  <si>
    <t>83</t>
  </si>
  <si>
    <t>63482315</t>
  </si>
  <si>
    <t>deska tepelně izolační z pěnového skla s povrchovou úpravou pro lepení na trapézové plechy a přímé nastavení pásu λ=0,036 tl 120mm</t>
  </si>
  <si>
    <t>-721992242</t>
  </si>
  <si>
    <t>Poznámka k položce:
FOAMGLAS READY BLOCK T3+</t>
  </si>
  <si>
    <t>46,374*1,05 'Přepočtené koeficientem množství</t>
  </si>
  <si>
    <t>84</t>
  </si>
  <si>
    <t>713111111.1</t>
  </si>
  <si>
    <t>Montáž tepelné izolace stropů rohožemi, pásy, dílci, deskami, bloky (izolační materiál ve specifikaci) vrchem bez překrytí lepenkou kladenými do horkého asfaltu</t>
  </si>
  <si>
    <t>-1699152640</t>
  </si>
  <si>
    <t>85</t>
  </si>
  <si>
    <t>63482253</t>
  </si>
  <si>
    <t>deska tepelně izolační z pěnového skla pevnost v tlaku 900kPa λ=0,043-0,044 tl 140mm</t>
  </si>
  <si>
    <t>947308723</t>
  </si>
  <si>
    <t>Poznámka k položce:
FOAMGLAS T3</t>
  </si>
  <si>
    <t>63,617*1,05 'Přepočtené koeficientem množství</t>
  </si>
  <si>
    <t>86</t>
  </si>
  <si>
    <t>92262443</t>
  </si>
  <si>
    <t>Poznámka k položce:
kotvena kotevním kombinovaným systémem lícového zdiva - LUTZ,HALFEN</t>
  </si>
  <si>
    <t>54,36  "izolace fasády</t>
  </si>
  <si>
    <t>87</t>
  </si>
  <si>
    <t>63148162</t>
  </si>
  <si>
    <t>deska tepelně izolační minerální provětrávaných fasád λ=0,034-0,035 tl 120mm</t>
  </si>
  <si>
    <t>354232256</t>
  </si>
  <si>
    <t>kce1  "cihelná část</t>
  </si>
  <si>
    <t>16,846*1,05 'Přepočtené koeficientem množství</t>
  </si>
  <si>
    <t>88</t>
  </si>
  <si>
    <t>63148163</t>
  </si>
  <si>
    <t>deska tepelně izolační minerální provětrávaných fasád λ=0,034-0,035 tl 140mm</t>
  </si>
  <si>
    <t>-1533648076</t>
  </si>
  <si>
    <t>54,36-kce1  "část žb stěny</t>
  </si>
  <si>
    <t>37,514*1,05 'Přepočtené koeficientem množství</t>
  </si>
  <si>
    <t>89</t>
  </si>
  <si>
    <t>713151111</t>
  </si>
  <si>
    <t>Montáž tepelné izolace střech šikmých rohožemi, pásy, deskami (izolační materiál ve specifikaci) kladenými volně mezi krokve</t>
  </si>
  <si>
    <t>-1455184876</t>
  </si>
  <si>
    <t>https://podminky.urs.cz/item/CS_URS_2023_01/713151111</t>
  </si>
  <si>
    <t>PO*1,2  " plocha izolace stropu s přesahy</t>
  </si>
  <si>
    <t>90</t>
  </si>
  <si>
    <t>63148107</t>
  </si>
  <si>
    <t>deska tepelně izolační minerální univerzální λ=0,038-0,039 tl 160mm</t>
  </si>
  <si>
    <t>-1214187013</t>
  </si>
  <si>
    <t>21,252*1,02 'Přepočtené koeficientem množství</t>
  </si>
  <si>
    <t>91</t>
  </si>
  <si>
    <t>713151141</t>
  </si>
  <si>
    <t>Montáž tepelné izolace střech šikmých rohožemi, pásy, deskami (izolační materiál ve specifikaci) připevněné sponkami reflexní pod krokve parotěsná , tloušťka izolace do 5 mm</t>
  </si>
  <si>
    <t>-1608170020</t>
  </si>
  <si>
    <t>https://podminky.urs.cz/item/CS_URS_2023_01/713151141</t>
  </si>
  <si>
    <t>S*1,05  "parotěs pod krokve</t>
  </si>
  <si>
    <t>92</t>
  </si>
  <si>
    <t>28329011</t>
  </si>
  <si>
    <t>fólie PE vyztužená pro parotěsnou vrstvu (reakce na oheň - třída F) 110g/m2</t>
  </si>
  <si>
    <t>379370472</t>
  </si>
  <si>
    <t>44,957*1,05 'Přepočtené koeficientem množství</t>
  </si>
  <si>
    <t>93</t>
  </si>
  <si>
    <t>998713101</t>
  </si>
  <si>
    <t>Přesun hmot pro izolace tepelné stanovený z hmotnosti přesunovaného materiálu vodorovná dopravní vzdálenost do 50 m v objektech výšky do 6 m</t>
  </si>
  <si>
    <t>-1697001845</t>
  </si>
  <si>
    <t>https://podminky.urs.cz/item/CS_URS_2023_01/998713101</t>
  </si>
  <si>
    <t>751</t>
  </si>
  <si>
    <t>Vzduchotechnika</t>
  </si>
  <si>
    <t>94</t>
  </si>
  <si>
    <t>751398022</t>
  </si>
  <si>
    <t>Montáž ostatních zařízení větrací mřížky stěnové, průřezu přes 0,04 do 0,100 m2</t>
  </si>
  <si>
    <t>2062807967</t>
  </si>
  <si>
    <t>https://podminky.urs.cz/item/CS_URS_2023_01/751398022</t>
  </si>
  <si>
    <t>95</t>
  </si>
  <si>
    <t>56245601R</t>
  </si>
  <si>
    <t>mřížka větrací hranatá plast se síťovinou 250x250mm</t>
  </si>
  <si>
    <t>2137295798</t>
  </si>
  <si>
    <t>3  "vnitřní - odvětrání  arm. komory, vč. filtru s netkané tex. , -d-</t>
  </si>
  <si>
    <t>96</t>
  </si>
  <si>
    <t>55341425</t>
  </si>
  <si>
    <t>mřížka větrací nerezová se síťovinou 250x250mm</t>
  </si>
  <si>
    <t>480946161</t>
  </si>
  <si>
    <t>3   "venkovní mřížky,  -e-</t>
  </si>
  <si>
    <t>97</t>
  </si>
  <si>
    <t>751525082</t>
  </si>
  <si>
    <t>Montáž potrubí plastového kruhového bez příruby, průměru přes 100 do 200 mm</t>
  </si>
  <si>
    <t>1259036669</t>
  </si>
  <si>
    <t>https://podminky.urs.cz/item/CS_URS_2023_01/751525082</t>
  </si>
  <si>
    <t>98</t>
  </si>
  <si>
    <t>42981649</t>
  </si>
  <si>
    <t>trouba pevná PVC D 100mm do 45°C</t>
  </si>
  <si>
    <t>161886163</t>
  </si>
  <si>
    <t>4,1  "přívod vzduchu do armakomory   -g-</t>
  </si>
  <si>
    <t>4,1*1,1 'Přepočtené koeficientem množství</t>
  </si>
  <si>
    <t>42981651</t>
  </si>
  <si>
    <t>trouba pevná PVC D 150mm do 45°C</t>
  </si>
  <si>
    <t>1594828940</t>
  </si>
  <si>
    <t>0,55*3  "vzduch z aramakomory,  -k-</t>
  </si>
  <si>
    <t>1,65*1,1 'Přepočtené koeficientem množství</t>
  </si>
  <si>
    <t>100</t>
  </si>
  <si>
    <t>751526172</t>
  </si>
  <si>
    <t>Montáž oblouku do plastového potrubí kruhového bez příruby, průměru přes 100 do 200 mm</t>
  </si>
  <si>
    <t>253950256</t>
  </si>
  <si>
    <t>https://podminky.urs.cz/item/CS_URS_2023_01/751526172</t>
  </si>
  <si>
    <t>101</t>
  </si>
  <si>
    <t>42981812</t>
  </si>
  <si>
    <t>oblouk PVC 90° D 100mm</t>
  </si>
  <si>
    <t>1993718212</t>
  </si>
  <si>
    <t>102</t>
  </si>
  <si>
    <t>42981684R</t>
  </si>
  <si>
    <t>spojka vnější PVC DN 110</t>
  </si>
  <si>
    <t>-1989547225</t>
  </si>
  <si>
    <t>1  " U přesuvka s vložkou z netkané textilie,  -j-</t>
  </si>
  <si>
    <t>103</t>
  </si>
  <si>
    <t>751572102.1</t>
  </si>
  <si>
    <t>Závěs kruhového potrubí pomocí objímky, kotvené do betonu průměru potrubí přes 100 do 200 mm</t>
  </si>
  <si>
    <t>1718288391</t>
  </si>
  <si>
    <t>4  "standart (MP-MRI-HILTI), vč. závit. tyče M8 - nerez trubní objímka d=110 -4ks</t>
  </si>
  <si>
    <t>104</t>
  </si>
  <si>
    <t>998751201</t>
  </si>
  <si>
    <t>Přesun hmot pro vzduchotechniku stanovený procentní sazbou (%) z ceny vodorovná dopravní vzdálenost do 50 m v objektech výšky do 12 m</t>
  </si>
  <si>
    <t>%</t>
  </si>
  <si>
    <t>-649075897</t>
  </si>
  <si>
    <t>https://podminky.urs.cz/item/CS_URS_2023_01/998751201</t>
  </si>
  <si>
    <t>762</t>
  </si>
  <si>
    <t>Konstrukce tesařské</t>
  </si>
  <si>
    <t>105</t>
  </si>
  <si>
    <t>762081150</t>
  </si>
  <si>
    <t>Hoblování hraněného řeziva přímo na staveništi ve staveništní dílně</t>
  </si>
  <si>
    <t>1024468529</t>
  </si>
  <si>
    <t>https://podminky.urs.cz/item/CS_URS_2023_01/762081150</t>
  </si>
  <si>
    <t>Krokve - viditelné konce</t>
  </si>
  <si>
    <t>1*0,1*0,16*12   "100/160,</t>
  </si>
  <si>
    <t>4,4*2*0,02*0,115  " nárožní prkno, -F-</t>
  </si>
  <si>
    <t>1*2*(0,12*0,22)+1*4*(0,16*0,14)  "pozednice, vaznice , -A-, -B-</t>
  </si>
  <si>
    <t>106</t>
  </si>
  <si>
    <t>762083122</t>
  </si>
  <si>
    <t>Impregnace řeziva máčením proti dřevokaznému hmyzu, houbám a plísním, třída ohrožení 3 a 4 (dřevo v exteriéru)</t>
  </si>
  <si>
    <t>1554021814</t>
  </si>
  <si>
    <t>https://podminky.urs.cz/item/CS_URS_2023_01/762083122</t>
  </si>
  <si>
    <t>1,915+0,461</t>
  </si>
  <si>
    <t>107</t>
  </si>
  <si>
    <t>762085103</t>
  </si>
  <si>
    <t>Montáž ocelových spojovacích prostředků (materiál ve specifikaci) kotevních želez příložek, patek, táhel</t>
  </si>
  <si>
    <t>-1141323500</t>
  </si>
  <si>
    <t>https://podminky.urs.cz/item/CS_URS_2023_01/762085103</t>
  </si>
  <si>
    <t>108</t>
  </si>
  <si>
    <t>54879443R</t>
  </si>
  <si>
    <t>úhelník 90°, 70x70/ 55x2mm</t>
  </si>
  <si>
    <t>-602650811</t>
  </si>
  <si>
    <t>24  "kotvení krokve, -8-</t>
  </si>
  <si>
    <t>109</t>
  </si>
  <si>
    <t>59660229</t>
  </si>
  <si>
    <t>držák hřebenových a nárožních latí univerzální pro latě š 30mm</t>
  </si>
  <si>
    <t>-144427731</t>
  </si>
  <si>
    <t>6  "-4-</t>
  </si>
  <si>
    <t>110</t>
  </si>
  <si>
    <t>31197005</t>
  </si>
  <si>
    <t>tyč závitová Pz 4.6 M14</t>
  </si>
  <si>
    <t>1159952891</t>
  </si>
  <si>
    <t>8*0,25  "kotvy,  -2-</t>
  </si>
  <si>
    <t>111</t>
  </si>
  <si>
    <t>31197008</t>
  </si>
  <si>
    <t>tyč závitová Pz 4.6 M20</t>
  </si>
  <si>
    <t>1248311924</t>
  </si>
  <si>
    <t>6*0,16+12*0,32   "čepy, -6- , -7-</t>
  </si>
  <si>
    <t>112</t>
  </si>
  <si>
    <t>762332131</t>
  </si>
  <si>
    <t>Montáž vázaných konstrukcí krovů střech pultových, sedlových, valbových, stanových čtvercového nebo obdélníkového půdorysu z řeziva hraněného průřezové plochy do 120 cm2</t>
  </si>
  <si>
    <t>401858169</t>
  </si>
  <si>
    <t>https://podminky.urs.cz/item/CS_URS_2023_01/762332131</t>
  </si>
  <si>
    <t xml:space="preserve">2,86*12  "60/160 , kleštiny,  -E- </t>
  </si>
  <si>
    <t>4,4*2  "20/115  nárožní prkno, -F-</t>
  </si>
  <si>
    <t>(4,43+2,79)*6  "pomocné prkno, -J-</t>
  </si>
  <si>
    <t>113</t>
  </si>
  <si>
    <t>60512125</t>
  </si>
  <si>
    <t>hranol stavební řezivo průřezu do 120cm2 do dl 6m</t>
  </si>
  <si>
    <t>1055554308</t>
  </si>
  <si>
    <t xml:space="preserve">2,86*12*(0,06*0,16)  "60/160 , kleštiny,  -E- </t>
  </si>
  <si>
    <t>4,4*2*(0,02*0,115)  "20/115  nárožní prkno, -F-</t>
  </si>
  <si>
    <t>(4,43+2,79)*6*0,1*0,02  "100/20,  pomocné prkno, -J-</t>
  </si>
  <si>
    <t>114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</si>
  <si>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</si>
  <si>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</si>
  <si>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49453009</t>
  </si>
  <si>
    <t>https://podminky.urs.cz/item/CS_URS_2023_01/762332132</t>
  </si>
  <si>
    <t xml:space="preserve">4,8*2   "160/140, pozednice,  -A- </t>
  </si>
  <si>
    <t>5,28*6  "100/160, krokev R,  -C-</t>
  </si>
  <si>
    <t>3,64*6  "100/160, krokev L,  -D-</t>
  </si>
  <si>
    <t>115</t>
  </si>
  <si>
    <t>60512130</t>
  </si>
  <si>
    <t>hranol stavební řezivo průřezu do 224cm2 do dl 6m</t>
  </si>
  <si>
    <t>-1991831631</t>
  </si>
  <si>
    <t xml:space="preserve">4,8*2*(0,16*0,14)   "160/140, pozednice,  -A- </t>
  </si>
  <si>
    <t>5,28*6*(0,1*0,16)  "100/160, krokev R,  -C-</t>
  </si>
  <si>
    <t>3,64*6*(0,1*0,16)  "100/160, krokev L,  -D-</t>
  </si>
  <si>
    <t>116</t>
  </si>
  <si>
    <t>762332133</t>
  </si>
  <si>
    <t>Montáž vázaných konstrukcí krovů střech pultových, sedlových, valbových, stanových čtvercového nebo obdélníkového půdorysu z řeziva hraněného průřezové plochy přes 224 do 288 cm2</t>
  </si>
  <si>
    <t>-1240431431</t>
  </si>
  <si>
    <t>https://podminky.urs.cz/item/CS_URS_2023_01/762332133</t>
  </si>
  <si>
    <t>4,8  "120/220 , vrcholová vaznice,  -B-</t>
  </si>
  <si>
    <t>117</t>
  </si>
  <si>
    <t>60512135</t>
  </si>
  <si>
    <t>hranol stavební řezivo průřezu do 288cm2 do dl 6m</t>
  </si>
  <si>
    <t>-1213390799</t>
  </si>
  <si>
    <t>4,8*0,12*0,22   "120/220 , vrcholová vaznice,  -B-</t>
  </si>
  <si>
    <t>118</t>
  </si>
  <si>
    <t>762342314</t>
  </si>
  <si>
    <t>Montáž laťování střech složitých sklonu do 60° při osové vzdálenosti latí přes 150 do 360 mm</t>
  </si>
  <si>
    <t>-311596082</t>
  </si>
  <si>
    <t>https://podminky.urs.cz/item/CS_URS_2023_01/762342314</t>
  </si>
  <si>
    <t xml:space="preserve">(3,64+5,28)*4,8  "plocha střechy </t>
  </si>
  <si>
    <t>119</t>
  </si>
  <si>
    <t>60514101</t>
  </si>
  <si>
    <t>řezivo jehličnaté lať 10-25cm2</t>
  </si>
  <si>
    <t>-1943459730</t>
  </si>
  <si>
    <t>4,8*27*0,03*0,05  "30x50, závěsná lať,  -G-</t>
  </si>
  <si>
    <t>4,8*0,03*0,05  "hřebenová lať , -K-</t>
  </si>
  <si>
    <t>120</t>
  </si>
  <si>
    <t>762342441</t>
  </si>
  <si>
    <t>Montáž laťování montáž lišt trojúhelníkových</t>
  </si>
  <si>
    <t>-1772439712</t>
  </si>
  <si>
    <t>https://podminky.urs.cz/item/CS_URS_2023_01/762342441</t>
  </si>
  <si>
    <t>(5,28+3,64)*6  "kontralatě 50/30</t>
  </si>
  <si>
    <t>121</t>
  </si>
  <si>
    <t>60514105</t>
  </si>
  <si>
    <t>řezivo jehličnaté lať pevnostní třída S10-13 průřez 30x50mm</t>
  </si>
  <si>
    <t>1469358026</t>
  </si>
  <si>
    <t>(5,28+3,64)*6*0,05*0,03  "kontralatě 50/30</t>
  </si>
  <si>
    <t>122</t>
  </si>
  <si>
    <t>762395000</t>
  </si>
  <si>
    <t>Spojovací prostředky krovů, bednění a laťování, nadstřešních konstrukcí svory, prkna, hřebíky, pásová ocel, vruty</t>
  </si>
  <si>
    <t>1089774178</t>
  </si>
  <si>
    <t>https://podminky.urs.cz/item/CS_URS_2023_01/762395000</t>
  </si>
  <si>
    <t>0,436+1,071+0,127+0,201+0,08</t>
  </si>
  <si>
    <t>123</t>
  </si>
  <si>
    <t>762420017R</t>
  </si>
  <si>
    <t>Obložení stropů nebo střešních podhledů z cementovláknitých desek šroubovaných na sraz, tloušťky desky 25 mm</t>
  </si>
  <si>
    <t>-1639825403</t>
  </si>
  <si>
    <t>podhled -Heraklit-</t>
  </si>
  <si>
    <t>(1,15+2,4+2,775)*2,8  "podhled - strop</t>
  </si>
  <si>
    <t>124</t>
  </si>
  <si>
    <t>762429001</t>
  </si>
  <si>
    <t>Obložení stropů nebo střešních podhledů montáž roštu podkladového</t>
  </si>
  <si>
    <t>-1086167824</t>
  </si>
  <si>
    <t>https://podminky.urs.cz/item/CS_URS_2023_01/762429001</t>
  </si>
  <si>
    <t>2,8*14  "pomocný rošt pro uchycení podhledu, -I-</t>
  </si>
  <si>
    <t>125</t>
  </si>
  <si>
    <t>60511081</t>
  </si>
  <si>
    <t>řezivo jehličnaté středové smrk tl 18-32mm dl 4-5m</t>
  </si>
  <si>
    <t>584808274</t>
  </si>
  <si>
    <t>0,06*0,04*39,2   "rošt -I-</t>
  </si>
  <si>
    <t>0,094*1,04 'Přepočtené koeficientem množství</t>
  </si>
  <si>
    <t>126</t>
  </si>
  <si>
    <t>762842231</t>
  </si>
  <si>
    <t>Montáž podbíjení střech šikmých, vnějšího přesahu šířky přes 0,8 m z hoblovaných prken z palubek</t>
  </si>
  <si>
    <t>2138416965</t>
  </si>
  <si>
    <t>https://podminky.urs.cz/item/CS_URS_2023_01/762842231</t>
  </si>
  <si>
    <t>18,16  "přesah krovu, -L-,  D.2.6</t>
  </si>
  <si>
    <t>127</t>
  </si>
  <si>
    <t>61191155</t>
  </si>
  <si>
    <t>palubky obkladové smrk profil klasický 19x116mm jakost A/B</t>
  </si>
  <si>
    <t>-1597538786</t>
  </si>
  <si>
    <t>18,16*1,05 'Přepočtené koeficientem množství</t>
  </si>
  <si>
    <t>128</t>
  </si>
  <si>
    <t>762895000</t>
  </si>
  <si>
    <t>Spojovací prostředky záklopu stropů, stropnic, podbíjení hřebíky, svory</t>
  </si>
  <si>
    <t>354427229</t>
  </si>
  <si>
    <t>https://podminky.urs.cz/item/CS_URS_2023_01/762895000</t>
  </si>
  <si>
    <t>0,098+18,16*0,02</t>
  </si>
  <si>
    <t>129</t>
  </si>
  <si>
    <t>953961214</t>
  </si>
  <si>
    <t>Kotvy chemické s vyvrtáním otvoru do betonu, železobetonu nebo tvrdého kamene chemická patrona, velikost M 16, hloubka 125 mm</t>
  </si>
  <si>
    <t>1573242594</t>
  </si>
  <si>
    <t>https://podminky.urs.cz/item/CS_URS_2023_01/953961214</t>
  </si>
  <si>
    <t>8  "kotvy -3-</t>
  </si>
  <si>
    <t>130</t>
  </si>
  <si>
    <t>998762101</t>
  </si>
  <si>
    <t>Přesun hmot pro konstrukce tesařské stanovený z hmotnosti přesunovaného materiálu vodorovná dopravní vzdálenost do 50 m v objektech výšky do 6 m</t>
  </si>
  <si>
    <t>1339071596</t>
  </si>
  <si>
    <t>https://podminky.urs.cz/item/CS_URS_2023_01/998762101</t>
  </si>
  <si>
    <t>131</t>
  </si>
  <si>
    <t>764222430</t>
  </si>
  <si>
    <t>Oplechování střešních prvků z hliníkového plechu okapu okapovým plechem střechy rovné rš 120 mm</t>
  </si>
  <si>
    <t>-1015597120</t>
  </si>
  <si>
    <t>https://podminky.urs.cz/item/CS_URS_2023_01/764222430</t>
  </si>
  <si>
    <t>4,8*2  "okapnička , -1.1-</t>
  </si>
  <si>
    <t>132</t>
  </si>
  <si>
    <t>764511601</t>
  </si>
  <si>
    <t>Žlab podokapní z pozinkovaného plechu s povrchovou úpravou včetně háků a čel půlkruhový do rš 280 mm</t>
  </si>
  <si>
    <t>-1996696469</t>
  </si>
  <si>
    <t>https://podminky.urs.cz/item/CS_URS_2023_01/764511601</t>
  </si>
  <si>
    <t>4,8</t>
  </si>
  <si>
    <t>133</t>
  </si>
  <si>
    <t>764511641</t>
  </si>
  <si>
    <t>Žlab podokapní z pozinkovaného plechu s povrchovou úpravou včetně háků a čel kotlík oválný (trychtýřový), rš žlabu/průměr svodu do 250/90 mm</t>
  </si>
  <si>
    <t>-677566837</t>
  </si>
  <si>
    <t>https://podminky.urs.cz/item/CS_URS_2023_01/764511641</t>
  </si>
  <si>
    <t>134</t>
  </si>
  <si>
    <t>998764101</t>
  </si>
  <si>
    <t>Přesun hmot pro konstrukce klempířské stanovený z hmotnosti přesunovaného materiálu vodorovná dopravní vzdálenost do 50 m v objektech výšky do 6 m</t>
  </si>
  <si>
    <t>285678729</t>
  </si>
  <si>
    <t>https://podminky.urs.cz/item/CS_URS_2023_01/998764101</t>
  </si>
  <si>
    <t>765</t>
  </si>
  <si>
    <t>Krytina skládaná</t>
  </si>
  <si>
    <t>135</t>
  </si>
  <si>
    <t>765113011</t>
  </si>
  <si>
    <t>Krytina keramická drážková sklonu střechy do 30° na sucho velkoformátová (do 12ks/m2) režná</t>
  </si>
  <si>
    <t>2116738785</t>
  </si>
  <si>
    <t>https://podminky.urs.cz/item/CS_URS_2023_01/765113011</t>
  </si>
  <si>
    <t xml:space="preserve">S "plocha střechy </t>
  </si>
  <si>
    <t>136</t>
  </si>
  <si>
    <t>765113112</t>
  </si>
  <si>
    <t>Krytina keramická drážková sklonu střechy do 30° okapová hrana s větracím pásem kovovým</t>
  </si>
  <si>
    <t>-1389728766</t>
  </si>
  <si>
    <t>https://podminky.urs.cz/item/CS_URS_2023_01/765113112</t>
  </si>
  <si>
    <t>4,8*2  "okapy, -1-</t>
  </si>
  <si>
    <t>137</t>
  </si>
  <si>
    <t>765113331</t>
  </si>
  <si>
    <t>Krytina keramická drážková sklonu střechy do 30° hřeben na sucho bez větracího pásu s podhřebenovými větracími taškami velkoformátovými (do 9ks/m oboustranně) z hřebenáčů režných</t>
  </si>
  <si>
    <t>-1096432685</t>
  </si>
  <si>
    <t>https://podminky.urs.cz/item/CS_URS_2023_01/765113331</t>
  </si>
  <si>
    <t>138</t>
  </si>
  <si>
    <t>765113511</t>
  </si>
  <si>
    <t>Krytina keramická drážková sklonu střechy do 30° štítová hrana do malty z okrajových tašek velkoformátových (do 3ks/m) režných</t>
  </si>
  <si>
    <t>-2057786291</t>
  </si>
  <si>
    <t>https://podminky.urs.cz/item/CS_URS_2023_01/765113511</t>
  </si>
  <si>
    <t>(5,28+3,64)*2  "štíty</t>
  </si>
  <si>
    <t>139</t>
  </si>
  <si>
    <t>765191023</t>
  </si>
  <si>
    <t>Montáž pojistné hydroizolační nebo parotěsné fólie kladené ve sklonu přes 20° s lepenými přesahy na bednění nebo tepelnou izolaci</t>
  </si>
  <si>
    <t>1802050840</t>
  </si>
  <si>
    <t>https://podminky.urs.cz/item/CS_URS_2023_01/765191023</t>
  </si>
  <si>
    <t>140</t>
  </si>
  <si>
    <t>28329039</t>
  </si>
  <si>
    <t>fólie kontaktní difuzně propustná pro doplňkovou hydroizolační vrstvu skládaných větraných fasád s otevřenými spárami (spára max 30 mm, max.30% plochy)</t>
  </si>
  <si>
    <t>-2116037943</t>
  </si>
  <si>
    <t>42,816*1,15 'Přepočtené koeficientem množství</t>
  </si>
  <si>
    <t>141</t>
  </si>
  <si>
    <t>765191031</t>
  </si>
  <si>
    <t>Montáž pojistné hydroizolační nebo parotěsné fólie lepení těsnících pásků pod kontralatě</t>
  </si>
  <si>
    <t>-774112973</t>
  </si>
  <si>
    <t>https://podminky.urs.cz/item/CS_URS_2023_01/765191031</t>
  </si>
  <si>
    <t>(5,28+3,64)*6  "kontralatě</t>
  </si>
  <si>
    <t>142</t>
  </si>
  <si>
    <t>28329303</t>
  </si>
  <si>
    <t>páska těsnící jednostranně lepící butylkaučuková pod kontralatě š 50mm</t>
  </si>
  <si>
    <t>398486091</t>
  </si>
  <si>
    <t>53,52*1,05 'Přepočtené koeficientem množství</t>
  </si>
  <si>
    <t>143</t>
  </si>
  <si>
    <t>998765101</t>
  </si>
  <si>
    <t>Přesun hmot pro krytiny skládané stanovený z hmotnosti přesunovaného materiálu vodorovná dopravní vzdálenost do 50 m na objektech výšky do 6 m</t>
  </si>
  <si>
    <t>-700522074</t>
  </si>
  <si>
    <t>https://podminky.urs.cz/item/CS_URS_2023_01/998765101</t>
  </si>
  <si>
    <t>766</t>
  </si>
  <si>
    <t>Konstrukce truhlářské</t>
  </si>
  <si>
    <t>144</t>
  </si>
  <si>
    <t>766660411</t>
  </si>
  <si>
    <t>Montáž dveřních křídel dřevěných nebo plastových vchodových dveří včetně rámu do zdiva jednokřídlových bez nadsvětlíku</t>
  </si>
  <si>
    <t>635361458</t>
  </si>
  <si>
    <t>https://podminky.urs.cz/item/CS_URS_2023_01/766660411</t>
  </si>
  <si>
    <t>145</t>
  </si>
  <si>
    <t>61140500</t>
  </si>
  <si>
    <t>dveře jednokřídlé plastové bílé plné max rozměru otvoru 2,42m2 bezpečnostní třídy RC2</t>
  </si>
  <si>
    <t>500530973</t>
  </si>
  <si>
    <t>Poznámka k položce:
zateplené, barva bílá 
kování 1 x xVD M2, hliníkový práh s přerušeným tepel. mostem</t>
  </si>
  <si>
    <t>0,9*2  "vstupní dveře do armaturní komory</t>
  </si>
  <si>
    <t>146</t>
  </si>
  <si>
    <t>998766101</t>
  </si>
  <si>
    <t>Přesun hmot pro konstrukce truhlářské stanovený z hmotnosti přesunovaného materiálu vodorovná dopravní vzdálenost do 50 m v objektech výšky do 6 m</t>
  </si>
  <si>
    <t>726172716</t>
  </si>
  <si>
    <t>https://podminky.urs.cz/item/CS_URS_2023_01/998766101</t>
  </si>
  <si>
    <t>147</t>
  </si>
  <si>
    <t>767221005</t>
  </si>
  <si>
    <t>Montáž výrobků z kompozitů zábradlí, kotveného do kompozitního profilu</t>
  </si>
  <si>
    <t>-1405699042</t>
  </si>
  <si>
    <t>https://podminky.urs.cz/item/CS_URS_2023_01/767221005</t>
  </si>
  <si>
    <t>(0,93+0,9+0,3)  "zábradlí u žebříku Z2, D.2.7</t>
  </si>
  <si>
    <t>148</t>
  </si>
  <si>
    <t>63126080</t>
  </si>
  <si>
    <t>zábradlí kompozitní - madlo, jedna vodorovná výplň, výška 1,1m</t>
  </si>
  <si>
    <t>-1887313640</t>
  </si>
  <si>
    <t>149</t>
  </si>
  <si>
    <t>767591002</t>
  </si>
  <si>
    <t>Montáž výrobků z kompozitů podlah nebo podest z pochůzných litých roštů hmotnosti přes 15 do 30 kg/m2</t>
  </si>
  <si>
    <t>-1829524802</t>
  </si>
  <si>
    <t>https://podminky.urs.cz/item/CS_URS_2023_01/767591002</t>
  </si>
  <si>
    <t>0,45*0,6  "rošt podesty  P1 ,pos.-1-,  D.2.8</t>
  </si>
  <si>
    <t>0,65*0,6 "rošt  P1 ,pos.-2-,  D.2.8</t>
  </si>
  <si>
    <t>150</t>
  </si>
  <si>
    <t>63126002</t>
  </si>
  <si>
    <t>rošt kompozitní pochůzný litý 30x30/30mm A15</t>
  </si>
  <si>
    <t>-240271714</t>
  </si>
  <si>
    <t>151</t>
  </si>
  <si>
    <t>767591003.1</t>
  </si>
  <si>
    <t>Montáž podlah nebo podest z pochůzných poklopů nerezových</t>
  </si>
  <si>
    <t>-2043231077</t>
  </si>
  <si>
    <t>152</t>
  </si>
  <si>
    <t>63126021</t>
  </si>
  <si>
    <t>poklop kompozitní pochůzný A15</t>
  </si>
  <si>
    <t>-949793050</t>
  </si>
  <si>
    <t>0,6*0,8  "poklop uzamykatelný - DODÁVKA VaV MB</t>
  </si>
  <si>
    <t>153</t>
  </si>
  <si>
    <t>767662210</t>
  </si>
  <si>
    <t>Montáž mříží otvíravých</t>
  </si>
  <si>
    <t>1777008987</t>
  </si>
  <si>
    <t>https://podminky.urs.cz/item/CS_URS_2023_01/767662210</t>
  </si>
  <si>
    <t>1,13*2,075  "vstupní nerez mříž</t>
  </si>
  <si>
    <t>154</t>
  </si>
  <si>
    <t>611762429R</t>
  </si>
  <si>
    <t>Mříž jednokřídlá otvíravá - nerez - s rámem</t>
  </si>
  <si>
    <t>-1671343378</t>
  </si>
  <si>
    <t>Poznámka k položce:
svařovaná ocel AISI 304 L, hmotnost 52,35kg - dodávka včetně kotevních prvků</t>
  </si>
  <si>
    <t>1 " vstupní mříž 1130 x 2075, D.2.9</t>
  </si>
  <si>
    <t>155</t>
  </si>
  <si>
    <t>767834112R</t>
  </si>
  <si>
    <t>Dodávka a montáž ochranného koše svařovaného nerez AISI316L</t>
  </si>
  <si>
    <t>881660702</t>
  </si>
  <si>
    <t>2,55+1,3  "ochranné koše dodatečně svařené pro žebříky   Z1 , Z2</t>
  </si>
  <si>
    <t>156</t>
  </si>
  <si>
    <t>767835003</t>
  </si>
  <si>
    <t>Montáž výrobků z kompozitů nástěnného žebříku bez ochranného koše, kotveného do železobetonu</t>
  </si>
  <si>
    <t>-1439219005</t>
  </si>
  <si>
    <t>https://podminky.urs.cz/item/CS_URS_2023_01/767835003</t>
  </si>
  <si>
    <t>157</t>
  </si>
  <si>
    <t>63126082R</t>
  </si>
  <si>
    <t xml:space="preserve">žebřík nástěnný kompozitní nástěnný, </t>
  </si>
  <si>
    <t>992134576</t>
  </si>
  <si>
    <t>4,79  "žebřík Z2, kompozitní , vč. nerez kotevních prvků a  madla, D.2.7</t>
  </si>
  <si>
    <t>158</t>
  </si>
  <si>
    <t>767861011</t>
  </si>
  <si>
    <t>Montáž vnitřních kovových žebříků přímých délky přes 2 do 5 m, ukotvených do betonu</t>
  </si>
  <si>
    <t>-832972796</t>
  </si>
  <si>
    <t>https://podminky.urs.cz/item/CS_URS_2023_01/767861011</t>
  </si>
  <si>
    <t>159</t>
  </si>
  <si>
    <t>44983027R</t>
  </si>
  <si>
    <t>žebřík výstupový jednoduchý přímý z nerezové oceli AISI 316L</t>
  </si>
  <si>
    <t>1344912137</t>
  </si>
  <si>
    <t>Poznámka k položce:
včetně výsuvného madla</t>
  </si>
  <si>
    <t xml:space="preserve">1  "Z1,   nerez žebřík, včetně  madla ,  D.2.7, výška = 3,71m  </t>
  </si>
  <si>
    <t>160</t>
  </si>
  <si>
    <t>767991003</t>
  </si>
  <si>
    <t>Montáž výrobků z kompozitů pomocné nebo nosné konstrukce z profilů hmotnosti přes 2,5 do 5 kg/m</t>
  </si>
  <si>
    <t>1459675635</t>
  </si>
  <si>
    <t>https://podminky.urs.cz/item/CS_URS_2023_01/767991003</t>
  </si>
  <si>
    <t>161</t>
  </si>
  <si>
    <t>63126108.1</t>
  </si>
  <si>
    <t>profil kompozitní L 55x32/5mm</t>
  </si>
  <si>
    <t>974131722</t>
  </si>
  <si>
    <t>3,48  "rám - profil Y, -3-</t>
  </si>
  <si>
    <t>162</t>
  </si>
  <si>
    <t>767995113</t>
  </si>
  <si>
    <t>Montáž ostatních atypických zámečnických konstrukcí hmotnosti přes 10 do 20 kg</t>
  </si>
  <si>
    <t>674405656</t>
  </si>
  <si>
    <t>https://podminky.urs.cz/item/CS_URS_2023_01/767995113</t>
  </si>
  <si>
    <t>14,4  " anténní konzola, podle D.2.11</t>
  </si>
  <si>
    <t>163</t>
  </si>
  <si>
    <t>1544104R</t>
  </si>
  <si>
    <t>konzola anténní - zakázková výroba - nerez 17.240</t>
  </si>
  <si>
    <t>1956706676</t>
  </si>
  <si>
    <t>Poznámka k položce:
Anténní stožár s oddáleným jímačem  D.2.11</t>
  </si>
  <si>
    <t>164</t>
  </si>
  <si>
    <t>998767101</t>
  </si>
  <si>
    <t>Přesun hmot pro zámečnické konstrukce stanovený z hmotnosti přesunovaného materiálu vodorovná dopravní vzdálenost do 50 m v objektech výšky do 6 m</t>
  </si>
  <si>
    <t>-1325216354</t>
  </si>
  <si>
    <t>https://podminky.urs.cz/item/CS_URS_2023_01/998767101</t>
  </si>
  <si>
    <t>771</t>
  </si>
  <si>
    <t>Podlahy z dlaždic</t>
  </si>
  <si>
    <t>165</t>
  </si>
  <si>
    <t>771111011</t>
  </si>
  <si>
    <t>Příprava podkladu před provedením dlažby vysátí podlah</t>
  </si>
  <si>
    <t>-2014108530</t>
  </si>
  <si>
    <t>https://podminky.urs.cz/item/CS_URS_2023_01/771111011</t>
  </si>
  <si>
    <t>166</t>
  </si>
  <si>
    <t>771121011</t>
  </si>
  <si>
    <t>Příprava podkladu před provedením dlažby nátěr penetrační na podlahu</t>
  </si>
  <si>
    <t>-1355139082</t>
  </si>
  <si>
    <t>https://podminky.urs.cz/item/CS_URS_2023_01/771121011</t>
  </si>
  <si>
    <t>167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</si>
  <si>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</si>
  <si>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</si>
  <si>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-2023439344</t>
  </si>
  <si>
    <t>https://podminky.urs.cz/item/CS_URS_2023_01/771574263</t>
  </si>
  <si>
    <t>3,71*3,21  "dno  v armakomoře</t>
  </si>
  <si>
    <t>168</t>
  </si>
  <si>
    <t>59761409</t>
  </si>
  <si>
    <t>dlažba keramická slinutá protiskluzná do interiéru i exteriéru pro vysoké mechanické namáhání přes 9 do 12ks/m2</t>
  </si>
  <si>
    <t>-757289143</t>
  </si>
  <si>
    <t>Poznámka k položce:
Ref.: dlaždice slinutá TAURUS GRANIT, 298 x 298 x 9 mm</t>
  </si>
  <si>
    <t>17,134*1,1 'Přepočtené koeficientem množství</t>
  </si>
  <si>
    <t>169</t>
  </si>
  <si>
    <t>771577112</t>
  </si>
  <si>
    <t>Montáž podlah z dlaždic keramických lepených flexibilním lepidlem Příplatek k cenám za podlahy v omezeném prostoru</t>
  </si>
  <si>
    <t>1975601000</t>
  </si>
  <si>
    <t>https://podminky.urs.cz/item/CS_URS_2023_01/771577112</t>
  </si>
  <si>
    <t>170</t>
  </si>
  <si>
    <t>998771201</t>
  </si>
  <si>
    <t>Přesun hmot pro podlahy z dlaždic stanovený procentní sazbou (%) z ceny vodorovná dopravní vzdálenost do 50 m v objektech výšky do 6 m</t>
  </si>
  <si>
    <t>-362065134</t>
  </si>
  <si>
    <t>https://podminky.urs.cz/item/CS_URS_2023_01/998771201</t>
  </si>
  <si>
    <t>781</t>
  </si>
  <si>
    <t>Dokončovací práce - obklady</t>
  </si>
  <si>
    <t>171</t>
  </si>
  <si>
    <t>781121011</t>
  </si>
  <si>
    <t>Příprava podkladu před provedením obkladu nátěr penetrační hloubkový na stěnu</t>
  </si>
  <si>
    <t>1023790157</t>
  </si>
  <si>
    <t>https://podminky.urs.cz/item/CS_URS_2023_01/781121011</t>
  </si>
  <si>
    <t xml:space="preserve">Poznámka k položce:
Systémová hloubková penetrace podle použitého flexibilního lepidla </t>
  </si>
  <si>
    <t>172</t>
  </si>
  <si>
    <t>781474114</t>
  </si>
  <si>
    <t>Montáž obkladů vnitřních stěn z dlaždic keramických lepených flexibilním lepidlem maloformátových hladkých přes 19 do 22 ks/m2</t>
  </si>
  <si>
    <t>-1767706925</t>
  </si>
  <si>
    <t>https://podminky.urs.cz/item/CS_URS_2023_01/781474114</t>
  </si>
  <si>
    <t>kce1   "část cihelná</t>
  </si>
  <si>
    <t>173</t>
  </si>
  <si>
    <t>59761040</t>
  </si>
  <si>
    <t>obklad keramický hladký přes 19 do 22ks/m2</t>
  </si>
  <si>
    <t>1352817705</t>
  </si>
  <si>
    <t>Poznámka k položce:
Ref.:
 obkládačka RAKO POOL, 198 x 248 x 6,8 mm, (bílá, světle a tmavě modrá), skladba podle PD.</t>
  </si>
  <si>
    <t>79,126*1,05 'Přepočtené koeficientem množství</t>
  </si>
  <si>
    <t>174</t>
  </si>
  <si>
    <t>998781101</t>
  </si>
  <si>
    <t>Přesun hmot pro obklady keramické stanovený z hmotnosti přesunovaného materiálu vodorovná dopravní vzdálenost do 50 m v objektech výšky do 6 m</t>
  </si>
  <si>
    <t>1077260179</t>
  </si>
  <si>
    <t>https://podminky.urs.cz/item/CS_URS_2023_01/998781101</t>
  </si>
  <si>
    <t>783</t>
  </si>
  <si>
    <t>Dokončovací práce - nátěry</t>
  </si>
  <si>
    <t>175</t>
  </si>
  <si>
    <t>783218111</t>
  </si>
  <si>
    <t>Lazurovací nátěr tesařských konstrukcí dvojnásobný syntetický</t>
  </si>
  <si>
    <t>CS ÚRS 2022 02</t>
  </si>
  <si>
    <t>1107500029</t>
  </si>
  <si>
    <t>https://podminky.urs.cz/item/CS_URS_2022_02/783218111</t>
  </si>
  <si>
    <t>Poznámka k položce:
Ref.: Xyladecor Oversol</t>
  </si>
  <si>
    <t>4,4*0,115*2 "nárožní prkno -F-  20/115</t>
  </si>
  <si>
    <t>18,16  "prkenný záklop -L-</t>
  </si>
  <si>
    <t>1*(0,1+0,16)*2*12   "100/160, krokve</t>
  </si>
  <si>
    <t>1*2*(0,12+0,22)*2+1*4*(0,16+0,14)*2  "pozednice, vaznice , -A-, -B-</t>
  </si>
  <si>
    <t>784</t>
  </si>
  <si>
    <t>Dokončovací práce - malby a tapety</t>
  </si>
  <si>
    <t>176</t>
  </si>
  <si>
    <t>784181101</t>
  </si>
  <si>
    <t>Penetrace podkladu jednonásobná základní akrylátová bezbarvá v místnostech výšky do 3,80 m</t>
  </si>
  <si>
    <t>-1235908484</t>
  </si>
  <si>
    <t>https://podminky.urs.cz/item/CS_URS_2023_01/784181101</t>
  </si>
  <si>
    <t xml:space="preserve">Po  "plocha stropu </t>
  </si>
  <si>
    <t>177</t>
  </si>
  <si>
    <t>784211101</t>
  </si>
  <si>
    <t>Malby z malířských směsí oděruvzdorných za mokra dvojnásobné, bílé za mokra oděruvzdorné výborně v místnostech výšky do 3,80 m</t>
  </si>
  <si>
    <t>-1101933913</t>
  </si>
  <si>
    <t>https://podminky.urs.cz/item/CS_URS_2023_01/784211101</t>
  </si>
  <si>
    <t>Po  "plocha stropu  - 2x akrylátsilikonový BISIL PROFI</t>
  </si>
  <si>
    <t>nz</t>
  </si>
  <si>
    <t>plocha pro náhradnízásobník</t>
  </si>
  <si>
    <t>14,4</t>
  </si>
  <si>
    <t>z</t>
  </si>
  <si>
    <t>zásyp vhodnou zeminou</t>
  </si>
  <si>
    <t>308,629</t>
  </si>
  <si>
    <t>03 - SO 03 - Oplocení a terénní úpravy</t>
  </si>
  <si>
    <t xml:space="preserve">    5 - Komunikace pozemní</t>
  </si>
  <si>
    <t xml:space="preserve">    9 - Ostatní konstrukce a práce, bourání</t>
  </si>
  <si>
    <t xml:space="preserve">    998 - Přesun hmot</t>
  </si>
  <si>
    <t>113151111</t>
  </si>
  <si>
    <t>Rozebírání zpevněných ploch s přemístěním na skládku na vzdálenost do 20 m nebo s naložením na dopravní prostředek ze silničních panelů</t>
  </si>
  <si>
    <t>-1057069533</t>
  </si>
  <si>
    <t>https://podminky.urs.cz/item/CS_URS_2023_01/113151111</t>
  </si>
  <si>
    <t>nz  "odstranění plochy pro náhradní zásobení - panely investora</t>
  </si>
  <si>
    <t>113152112</t>
  </si>
  <si>
    <t>Odstranění podkladů zpevněných ploch s přemístěním na skládku na vzdálenost do 20 m nebo s naložením na dopravní prostředek z kameniva drceného</t>
  </si>
  <si>
    <t>-1557660479</t>
  </si>
  <si>
    <t>https://podminky.urs.cz/item/CS_URS_2023_01/113152112</t>
  </si>
  <si>
    <t>nz*0,1  "plocha pro náhradní zásobník - odstranění</t>
  </si>
  <si>
    <t>122251102</t>
  </si>
  <si>
    <t>Odkopávky a prokopávky nezapažené strojně v hornině třídy těžitelnosti I skupiny 3 přes 20 do 50 m3</t>
  </si>
  <si>
    <t>840935551</t>
  </si>
  <si>
    <t>https://podminky.urs.cz/item/CS_URS_2023_01/122251102</t>
  </si>
  <si>
    <t>27*0,35  "dlážděná plocha - úprava terénu</t>
  </si>
  <si>
    <t>132151101</t>
  </si>
  <si>
    <t>Hloubení nezapažených rýh šířky do 800 mm strojně s urovnáním dna do předepsaného profilu a spádu v hornině třídy těžitelnosti I skupiny 1 a 2 do 20 m3</t>
  </si>
  <si>
    <t>652136305</t>
  </si>
  <si>
    <t>https://podminky.urs.cz/item/CS_URS_2023_01/132151101</t>
  </si>
  <si>
    <t>2,5*0,4*0,8   "podklad branky</t>
  </si>
  <si>
    <t xml:space="preserve">0,4*0,4*0,6*28  "jamky pro sloupky </t>
  </si>
  <si>
    <t>(1,4+0,8)/2*4,27*0,8*2  "základ opěrných zdí - proměnná šíře</t>
  </si>
  <si>
    <t>-337027944</t>
  </si>
  <si>
    <t>280*0,2*2  "ornice ke zpětnému použití</t>
  </si>
  <si>
    <t>1072379218</t>
  </si>
  <si>
    <t>z   "meziskládka, zemina k použití do zásypů</t>
  </si>
  <si>
    <t>167151111</t>
  </si>
  <si>
    <t>Nakládání, skládání a překládání neulehlého výkopku nebo sypaniny strojně nakládání, množství přes 100 m3, z hornin třídy těžitelnosti I, skupiny 1 až 3</t>
  </si>
  <si>
    <t>-1802343544</t>
  </si>
  <si>
    <t>https://podminky.urs.cz/item/CS_URS_2023_01/167151111</t>
  </si>
  <si>
    <t xml:space="preserve">z  " nakládka na meziskládce -zpětný zásyp 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</si>
  <si>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</si>
  <si>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</si>
  <si>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-1479788281</t>
  </si>
  <si>
    <t>https://podminky.urs.cz/item/CS_URS_2023_01/175151201</t>
  </si>
  <si>
    <t>Zpětný zásyp nádrže</t>
  </si>
  <si>
    <t>PI*4,6*4,6*0,2 "strop akumulace</t>
  </si>
  <si>
    <t>PI*10*1,1*1,3    "obvod akumulace</t>
  </si>
  <si>
    <t xml:space="preserve">((Pi*((12*12+4,5*4,5)+(12+4,5)*8))-8*12)*0,3  "dosypání svahu do jednotného sklonu </t>
  </si>
  <si>
    <t>181951111</t>
  </si>
  <si>
    <t>Úprava pláně vyrovnáním výškových rozdílů strojně v hornině třídy těžitelnosti I, skupiny 1 až 3 bez zhutnění</t>
  </si>
  <si>
    <t>-204941873</t>
  </si>
  <si>
    <t>https://podminky.urs.cz/item/CS_URS_2023_01/181951111</t>
  </si>
  <si>
    <t>6,0*2,4  "plocha pro náhradní zásobník - ve spolupráci s dodavatelem - panely 3 x 1,2, 4ks</t>
  </si>
  <si>
    <t>182111111</t>
  </si>
  <si>
    <t>Zpevnění svahu tkaninou nebo rohoží na svahu sklonu přes 1:2 do 1:1</t>
  </si>
  <si>
    <t>641334380</t>
  </si>
  <si>
    <t>https://podminky.urs.cz/item/CS_URS_2023_01/182111111</t>
  </si>
  <si>
    <t>PI*9,6*2,25 "hrana svahu, D.2.3</t>
  </si>
  <si>
    <t>61894013</t>
  </si>
  <si>
    <t>síť protierozní z kokosových vláken 700g/m2</t>
  </si>
  <si>
    <t>-1701697988</t>
  </si>
  <si>
    <t>67,858*1,1 'Přepočtené koeficientem množství</t>
  </si>
  <si>
    <t>182311123</t>
  </si>
  <si>
    <t>Rozprostření a urovnání ornice ve svahu sklonu přes 1:5 ručně při souvislé ploše, tl. vrstvy do 200 mm</t>
  </si>
  <si>
    <t>-1209557435</t>
  </si>
  <si>
    <t>https://podminky.urs.cz/item/CS_URS_2023_01/182311123</t>
  </si>
  <si>
    <t>((Pi*((12*12+4,5*4,5)+(12+4,5)*8))-8*12)*0,15  "část ruční  -15%</t>
  </si>
  <si>
    <t>182351123</t>
  </si>
  <si>
    <t>Rozprostření a urovnání ornice ve svahu sklonu přes 1:5 strojně při souvislé ploše přes 100 do 500 m2, tl. vrstvy do 200 mm</t>
  </si>
  <si>
    <t>-1362973268</t>
  </si>
  <si>
    <t>https://podminky.urs.cz/item/CS_URS_2023_01/182351123</t>
  </si>
  <si>
    <t>(Pi*((12*12+4,5*4,5)+(12+4,5)*8))*0,85 -8*12*0,85 "část ruční  -85%</t>
  </si>
  <si>
    <t>183405211</t>
  </si>
  <si>
    <t>Výsev trávníku hydroosevem na ornici</t>
  </si>
  <si>
    <t>-1311372232</t>
  </si>
  <si>
    <t>https://podminky.urs.cz/item/CS_URS_2023_01/183405211</t>
  </si>
  <si>
    <t>PI*4,5*4,5+825  "plocha dotčená stavbou - strojní zatravnění</t>
  </si>
  <si>
    <t>00572474</t>
  </si>
  <si>
    <t>osivo směs travní krajinná-svahová</t>
  </si>
  <si>
    <t>1027889584</t>
  </si>
  <si>
    <t>888,617*0,03 'Přepočtené koeficientem množství</t>
  </si>
  <si>
    <t>211571112</t>
  </si>
  <si>
    <t>Výplň kamenivem do rýh odvodňovacích žeber nebo trativodů bez zhutnění, s úpravou povrchu výplně štěrkopískem netříděným</t>
  </si>
  <si>
    <t>-532407400</t>
  </si>
  <si>
    <t>https://podminky.urs.cz/item/CS_URS_2023_01/211571112</t>
  </si>
  <si>
    <t>1,5*0,35*4  "výplň pod chodník nad akumulací</t>
  </si>
  <si>
    <t>212750101</t>
  </si>
  <si>
    <t xml:space="preserve">Trativody z drenážních a melioračních trubek pro budovy se zřízením štěrkového lože pod trubky a s jejich obsypem v otevřeném výkopu trubka tyčová PVC-U plocha pro vtékání vody min. 80 cm2/m SN 4 celoperforovaná 360° </t>
  </si>
  <si>
    <t>579479813</t>
  </si>
  <si>
    <t>https://podminky.urs.cz/item/CS_URS_2023_01/212750101</t>
  </si>
  <si>
    <t>25  "trativod AK,  -m- , d=58/65</t>
  </si>
  <si>
    <t>PI*9,5  "trativod akumulace. -m-</t>
  </si>
  <si>
    <t>271532213</t>
  </si>
  <si>
    <t>Podsyp pod základové konstrukce se zhutněním a urovnáním povrchu z kameniva hrubého, frakce 8 - 16 mm</t>
  </si>
  <si>
    <t>315700287</t>
  </si>
  <si>
    <t>https://podminky.urs.cz/item/CS_URS_2023_01/271532213</t>
  </si>
  <si>
    <t>PI*4,6*4,6*0,1   "zásyp  stropu akumulace</t>
  </si>
  <si>
    <t>271532212</t>
  </si>
  <si>
    <t>Podsyp pod základové konstrukce se zhutněním a urovnáním povrchu z kameniva hrubého, frakce 16 - 32 mm</t>
  </si>
  <si>
    <t>-229347737</t>
  </si>
  <si>
    <t>https://podminky.urs.cz/item/CS_URS_2023_01/271532212</t>
  </si>
  <si>
    <t>(1,4+0,8)/2*4,27*0,1  "základ opěrných zdí - proměnná šíře</t>
  </si>
  <si>
    <t>274313811</t>
  </si>
  <si>
    <t>Základy z betonu prostého pasy betonu kamenem neprokládaného tř. C 25/30</t>
  </si>
  <si>
    <t>2033635807</t>
  </si>
  <si>
    <t>https://podminky.urs.cz/item/CS_URS_2023_01/274313811</t>
  </si>
  <si>
    <t>2,5*0,32*0,8   "podklad branky</t>
  </si>
  <si>
    <t>274351111</t>
  </si>
  <si>
    <t>Bednění základových konstrukcí pasů tradiční oboustranné</t>
  </si>
  <si>
    <t>-1044031251</t>
  </si>
  <si>
    <t>https://podminky.urs.cz/item/CS_URS_2023_01/274351111</t>
  </si>
  <si>
    <t>(2,5+0,32)*2*0,8 "podklad brány"</t>
  </si>
  <si>
    <t>4,27*0,8*2*2+0,8*0,8*2  "základ opěrných zdí -</t>
  </si>
  <si>
    <t>291111111</t>
  </si>
  <si>
    <t>Podklad pro zpevněné plochy s rozprostřením a s hutněním z kameniva drceného frakce 0 - 63 mm</t>
  </si>
  <si>
    <t>1817179794</t>
  </si>
  <si>
    <t>https://podminky.urs.cz/item/CS_URS_2023_01/291111111</t>
  </si>
  <si>
    <t>nz*0,1  "podklad pod panely</t>
  </si>
  <si>
    <t>291211111R</t>
  </si>
  <si>
    <t>Zřízení zpevněné plochy ze silničních panelů osazených do lože tl. 50 mm z kameniva</t>
  </si>
  <si>
    <t>-1540658870</t>
  </si>
  <si>
    <t>https://podminky.urs.cz/item/CS_URS_2023_01/291211111R</t>
  </si>
  <si>
    <t>nz  "zřízení plochy pro náhradní zásobování, včetně dopravy - panely jsou dodávka investora</t>
  </si>
  <si>
    <t>31732101R</t>
  </si>
  <si>
    <t>Stříšky opěrných zdí a valů z betonu železového tř. C 30/37</t>
  </si>
  <si>
    <t>-885927067</t>
  </si>
  <si>
    <t>Poznámka k položce:
mrazuvzdorný beton
atyp výrobek PREFA podle D.2.3</t>
  </si>
  <si>
    <t>4,27*0,8*0,07*2  "stříšky opěrných zdí</t>
  </si>
  <si>
    <t>327211113</t>
  </si>
  <si>
    <t>Zdivo nadzákladové opěrných zdí a valů z lomového kamene štípaného nebo ručně vybíraného na maltu z nepravidelných kamenů objemu 1 kusu kamene do 0,02 m3, šířka spáry přes 10 do 20 mm</t>
  </si>
  <si>
    <t>-1181532519</t>
  </si>
  <si>
    <t>https://podminky.urs.cz/item/CS_URS_2023_01/327211113</t>
  </si>
  <si>
    <t>4,27*(3,2+1,4)/2*0,3*2  "stěny opěrných zdí</t>
  </si>
  <si>
    <t>327211911</t>
  </si>
  <si>
    <t>Zdivo nadzákladové opěrných zdí a valů z lomového kamene štípaného nebo ručně vybíraného na maltu Příplatek k cenám za lícování zdiva jednostranné</t>
  </si>
  <si>
    <t>-1148075265</t>
  </si>
  <si>
    <t>https://podminky.urs.cz/item/CS_URS_2023_01/327211911</t>
  </si>
  <si>
    <t>327323126</t>
  </si>
  <si>
    <t>Opěrné zdi a valy z betonu železového bez zvláštních nároků na vliv prostředí tř. C 16/20</t>
  </si>
  <si>
    <t>-1360022218</t>
  </si>
  <si>
    <t>https://podminky.urs.cz/item/CS_URS_2023_01/327323126</t>
  </si>
  <si>
    <t>(1+0,5)/2*(3,2+1,4)/2*4,27*2  "nosné bloky opěrných zdí</t>
  </si>
  <si>
    <t>327351211R</t>
  </si>
  <si>
    <t>Bednění opěrných zdí a valů svislých i skloněných ztracené - (neodbedněné)</t>
  </si>
  <si>
    <t>-1695090399</t>
  </si>
  <si>
    <t>2*(3,2+1,4)/2*4,27*2  "nosné bloky opěrných zdí</t>
  </si>
  <si>
    <t>327361040</t>
  </si>
  <si>
    <t>Výztuž opěrných zdí a valů ze sítí svařovaných</t>
  </si>
  <si>
    <t>-1472999265</t>
  </si>
  <si>
    <t>https://podminky.urs.cz/item/CS_URS_2023_01/327361040</t>
  </si>
  <si>
    <t>40*2*5,4*0,001   "KARI  15/15/8</t>
  </si>
  <si>
    <t>338121123</t>
  </si>
  <si>
    <t>Osazování sloupků a vzpěr plotových železobetonových se zabetonováním patky, o objemu do 0,15 m3</t>
  </si>
  <si>
    <t>-1746542845</t>
  </si>
  <si>
    <t>https://podminky.urs.cz/item/CS_URS_2023_01/338121123</t>
  </si>
  <si>
    <t>59231120</t>
  </si>
  <si>
    <t>sloupek řadový plotový pro drátěné pletivo 120x120x2500mm</t>
  </si>
  <si>
    <t>1957263257</t>
  </si>
  <si>
    <t>16  " sloupek 120/120/2500</t>
  </si>
  <si>
    <t>592313511</t>
  </si>
  <si>
    <t>Vzpěra - beton 120 x 120 x 2500 (KZS 12 - 250)</t>
  </si>
  <si>
    <t>134706959</t>
  </si>
  <si>
    <t>12  " vzpěra KZS 12 - 250</t>
  </si>
  <si>
    <t>338171123</t>
  </si>
  <si>
    <t>Montáž sloupků a vzpěr plotových ocelových trubkových nebo profilovaných výšky přes 2 do 2,6 m se zabetonováním do 0,08 m3 do připravených jamek</t>
  </si>
  <si>
    <t>127558592</t>
  </si>
  <si>
    <t>https://podminky.urs.cz/item/CS_URS_2023_01/338171123</t>
  </si>
  <si>
    <t>2  " sloupky brány</t>
  </si>
  <si>
    <t>55342264R</t>
  </si>
  <si>
    <t>sloupek plotový koncový Pz a komaxitový 2650/ 127 / 7mm</t>
  </si>
  <si>
    <t>181052295</t>
  </si>
  <si>
    <t>348101220</t>
  </si>
  <si>
    <t>Osazení vrat nebo vrátek k oplocení na sloupky ocelové, plochy jednotlivě přes 2 do 4 m2</t>
  </si>
  <si>
    <t>1630649400</t>
  </si>
  <si>
    <t>https://podminky.urs.cz/item/CS_URS_2023_01/348101220</t>
  </si>
  <si>
    <t>55342321R</t>
  </si>
  <si>
    <t>branka vchodová kovová 1500x1900 mm</t>
  </si>
  <si>
    <t>2006842222</t>
  </si>
  <si>
    <t xml:space="preserve">1 "vstupní branka dle D.3.2, vč. nátěru </t>
  </si>
  <si>
    <t>348121122</t>
  </si>
  <si>
    <t>Osazování desek plotových železobetonových prefabrikovaných do drážek předem osazených sloupků na cementovou maltu se zatřením ložných a styčných spár, při rozměru desek 300x50x3000 mm</t>
  </si>
  <si>
    <t>-2038399758</t>
  </si>
  <si>
    <t>https://podminky.urs.cz/item/CS_URS_2023_01/348121122</t>
  </si>
  <si>
    <t xml:space="preserve"> 14 " podhrabová deska 3000x290x50 pos.-4-</t>
  </si>
  <si>
    <t>5923254R</t>
  </si>
  <si>
    <t xml:space="preserve">betonová podhrabová deska 3000x290x35mm se zámkem 15mm na ukotvení sloupků </t>
  </si>
  <si>
    <t>-389692474</t>
  </si>
  <si>
    <t>348401120</t>
  </si>
  <si>
    <t>Montáž oplocení z pletiva strojového s napínacími dráty do 1,6 m</t>
  </si>
  <si>
    <t>-2090429588</t>
  </si>
  <si>
    <t>https://podminky.urs.cz/item/CS_URS_2023_01/348401120</t>
  </si>
  <si>
    <t>40 "délka pletiva</t>
  </si>
  <si>
    <t>31327505</t>
  </si>
  <si>
    <t>pletivo drátěné plastifikované se čtvercovými oky 50/2,7 mm v 1600mm</t>
  </si>
  <si>
    <t>612711305</t>
  </si>
  <si>
    <t>348401350</t>
  </si>
  <si>
    <t>Montáž oplocení z pletiva rozvinutí, uchycení a napnutí drátu napínacího</t>
  </si>
  <si>
    <t>1477118909</t>
  </si>
  <si>
    <t>https://podminky.urs.cz/item/CS_URS_2023_01/348401350</t>
  </si>
  <si>
    <t>40*3 'Přepočtené koeficientem množství</t>
  </si>
  <si>
    <t>348401360</t>
  </si>
  <si>
    <t>Montáž oplocení z pletiva rozvinutí, uchycení a napnutí drátu přiháčkování pletiva k napínacímu drátu</t>
  </si>
  <si>
    <t>-1705674118</t>
  </si>
  <si>
    <t>https://podminky.urs.cz/item/CS_URS_2023_01/348401360</t>
  </si>
  <si>
    <t>156191000</t>
  </si>
  <si>
    <t>drát poplastovaný kruhový napínací 2,5/3,5mm</t>
  </si>
  <si>
    <t>1849178299</t>
  </si>
  <si>
    <t>Komunikace pozemní</t>
  </si>
  <si>
    <t>564730101</t>
  </si>
  <si>
    <t>Podklad nebo kryt z kameniva hrubého drceného vel. 16-32 mm s rozprostřením a zhutněním plochy jednotlivě do 100 m2, po zhutnění tl. 100 mm</t>
  </si>
  <si>
    <t>1904531426</t>
  </si>
  <si>
    <t>https://podminky.urs.cz/item/CS_URS_2023_01/564730101</t>
  </si>
  <si>
    <t>5,5*2,5+(4+2)/2*4  "přístupový chodník</t>
  </si>
  <si>
    <t>564771101</t>
  </si>
  <si>
    <t>Podklad nebo kryt z kameniva hrubého drceného vel. 32-63 mm s rozprostřením a zhutněním plochy jednotlivě do 100 m2, po zhutnění tl. 250 mm</t>
  </si>
  <si>
    <t>-2082176055</t>
  </si>
  <si>
    <t>https://podminky.urs.cz/item/CS_URS_2023_01/564771101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</si>
  <si>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</si>
  <si>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</si>
  <si>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-1996054400</t>
  </si>
  <si>
    <t>https://podminky.urs.cz/item/CS_URS_2023_01/591211111</t>
  </si>
  <si>
    <t>58381012</t>
  </si>
  <si>
    <t>kostka řezanoštípaná dlažební žula 8x8x8cm</t>
  </si>
  <si>
    <t>599375697</t>
  </si>
  <si>
    <t>25,75*1,02 'Přepočtené koeficientem množství</t>
  </si>
  <si>
    <t>564740101</t>
  </si>
  <si>
    <t>Podklad nebo kryt z kameniva hrubého drceného vel. 16-32 mm s rozprostřením a zhutněním plochy jednotlivě do 100 m2, po zhutnění tl. 120 mm</t>
  </si>
  <si>
    <t>-2141558268</t>
  </si>
  <si>
    <t>https://podminky.urs.cz/item/CS_URS_2023_01/564740101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</si>
  <si>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</si>
  <si>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</si>
  <si>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1061741474</t>
  </si>
  <si>
    <t>https://podminky.urs.cz/item/CS_URS_2023_01/596811220</t>
  </si>
  <si>
    <t>(7,8*2+6,8)*1,5+(1+0,5)*6,5  "manipulační prostor, dlažba 600/400/50</t>
  </si>
  <si>
    <t>59245601</t>
  </si>
  <si>
    <t>dlažba desková betonová tl 50mm přírodní</t>
  </si>
  <si>
    <t>1884708460</t>
  </si>
  <si>
    <t>43,35*1,03 'Přepočtené koeficientem množství</t>
  </si>
  <si>
    <t>Ostatní konstrukce a práce, bourání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</si>
  <si>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</si>
  <si>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</si>
  <si>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-841099715</t>
  </si>
  <si>
    <t>https://podminky.urs.cz/item/CS_URS_2023_01/916231113</t>
  </si>
  <si>
    <t>35+12 "chodníkové obrubníky</t>
  </si>
  <si>
    <t>59217024</t>
  </si>
  <si>
    <t>obrubník betonový chodníkový 500x100x250mm</t>
  </si>
  <si>
    <t>-1563949273</t>
  </si>
  <si>
    <t>47*1,05 'Přepočtené koeficientem množství</t>
  </si>
  <si>
    <t>916991121</t>
  </si>
  <si>
    <t>Lože pod obrubníky, krajníky nebo obruby z dlažebních kostek z betonu prostého</t>
  </si>
  <si>
    <t>-1884140054</t>
  </si>
  <si>
    <t>https://podminky.urs.cz/item/CS_URS_2023_01/916991121</t>
  </si>
  <si>
    <t>47*0,05 "chodníkové obrubníky</t>
  </si>
  <si>
    <t>96605111.1</t>
  </si>
  <si>
    <t>Bourání základu betonového branky</t>
  </si>
  <si>
    <t>1039157438</t>
  </si>
  <si>
    <t>2*0,4*0,8  "rušená branka</t>
  </si>
  <si>
    <t>966052121</t>
  </si>
  <si>
    <t>Bourání plotových sloupků a vzpěr železobetonových výšky do 2,5 m s betonovou patkou</t>
  </si>
  <si>
    <t>-1509550416</t>
  </si>
  <si>
    <t>https://podminky.urs.cz/item/CS_URS_2023_01/966052121</t>
  </si>
  <si>
    <t>966071822</t>
  </si>
  <si>
    <t>Rozebrání oplocení z pletiva drátěného se čtvercovými oky, výšky přes 1,6 do 2,0 m</t>
  </si>
  <si>
    <t>-908962604</t>
  </si>
  <si>
    <t>https://podminky.urs.cz/item/CS_URS_2023_01/966071822</t>
  </si>
  <si>
    <t>91,7  "délka pletiva</t>
  </si>
  <si>
    <t>966073811</t>
  </si>
  <si>
    <t>Rozebrání vrat a vrátek k oplocení plochy jednotlivě přes 2 do 6 m2</t>
  </si>
  <si>
    <t>-1106993835</t>
  </si>
  <si>
    <t>https://podminky.urs.cz/item/CS_URS_2023_01/966073811</t>
  </si>
  <si>
    <t>1610229292</t>
  </si>
  <si>
    <t>1762195299</t>
  </si>
  <si>
    <t>Poznámka k položce:
skládka vzdálená 7 km</t>
  </si>
  <si>
    <t>11,221*6 'Přepočtené koeficientem množství</t>
  </si>
  <si>
    <t>997013601</t>
  </si>
  <si>
    <t>Poplatek za uložení stavebního odpadu na skládce (skládkovné) z prostého betonu zatříděného do Katalogu odpadů pod kódem 17 01 01</t>
  </si>
  <si>
    <t>1185840459</t>
  </si>
  <si>
    <t>https://podminky.urs.cz/item/CS_URS_2023_01/997013601</t>
  </si>
  <si>
    <t>998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</si>
  <si>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</si>
  <si>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</si>
  <si>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-1147544957</t>
  </si>
  <si>
    <t>https://podminky.urs.cz/item/CS_URS_2023_01/998153131</t>
  </si>
  <si>
    <t>bet</t>
  </si>
  <si>
    <t>betonové kce pro  potrubí</t>
  </si>
  <si>
    <t>0,513</t>
  </si>
  <si>
    <t>hl</t>
  </si>
  <si>
    <t>průměrná hloubka stoky</t>
  </si>
  <si>
    <t>1,6</t>
  </si>
  <si>
    <t>lo</t>
  </si>
  <si>
    <t>lože pod potrubí</t>
  </si>
  <si>
    <t>7,592</t>
  </si>
  <si>
    <t>LT100</t>
  </si>
  <si>
    <t>POTRUBÍ ŘAD 2</t>
  </si>
  <si>
    <t>18,7</t>
  </si>
  <si>
    <t>LT100A</t>
  </si>
  <si>
    <t>potrubí propojovací A</t>
  </si>
  <si>
    <t>9,5</t>
  </si>
  <si>
    <t>LT80</t>
  </si>
  <si>
    <t>potrubí LT DN80</t>
  </si>
  <si>
    <t>51,5</t>
  </si>
  <si>
    <t>ob</t>
  </si>
  <si>
    <t>obsyp potrubí</t>
  </si>
  <si>
    <t>28,285</t>
  </si>
  <si>
    <t>06 - SO 06 - Venkovní potrubí a propojovací potrubí</t>
  </si>
  <si>
    <t>PE160</t>
  </si>
  <si>
    <t>potrubí PE DN160</t>
  </si>
  <si>
    <t>trav</t>
  </si>
  <si>
    <t>plocha zatravněného úseku = plocha výkopu</t>
  </si>
  <si>
    <t>75,915</t>
  </si>
  <si>
    <t>celkový výkop</t>
  </si>
  <si>
    <t>120,105</t>
  </si>
  <si>
    <t>1446744874</t>
  </si>
  <si>
    <t>(LT80+LT100A+PE160)*0,9  " plocha výkopu</t>
  </si>
  <si>
    <t>LT100*0,45  "rozšíření části výkopu v souběhu</t>
  </si>
  <si>
    <t>132154204</t>
  </si>
  <si>
    <t>Hloubení zapažených rýh šířky přes 800 do 2 000 mm strojně s urovnáním dna do předepsaného profilu a spádu v hornině třídy těžitelnosti I skupiny 1 a 2 přes 100 do 500 m3</t>
  </si>
  <si>
    <t>1153084772</t>
  </si>
  <si>
    <t>https://podminky.urs.cz/item/CS_URS_2023_01/132154204</t>
  </si>
  <si>
    <t>v*0,5</t>
  </si>
  <si>
    <t>132254204</t>
  </si>
  <si>
    <t>Hloubení zapažených rýh šířky přes 800 do 2 000 mm strojně s urovnáním dna do předepsaného profilu a spádu v hornině třídy těžitelnosti I skupiny 3 přes 100 do 500 m3</t>
  </si>
  <si>
    <t>-1517091597</t>
  </si>
  <si>
    <t>https://podminky.urs.cz/item/CS_URS_2023_01/132254204</t>
  </si>
  <si>
    <t>(LT80+LT100A+PE160)*0,9*1,6  "výkop</t>
  </si>
  <si>
    <t>LT100*0,45*1,6  "rozšíření části výkopu v souběhu</t>
  </si>
  <si>
    <t>1,6*1,6*1,8*3  "výkop pro šachty</t>
  </si>
  <si>
    <t>-0,2*trav  "travní povrch</t>
  </si>
  <si>
    <t>151811131</t>
  </si>
  <si>
    <t>Zřízení pažicích boxů pro pažení a rozepření stěn rýh podzemního vedení hloubka výkopu do 4 m, šířka do 1,2 m</t>
  </si>
  <si>
    <t>2133634576</t>
  </si>
  <si>
    <t>https://podminky.urs.cz/item/CS_URS_2023_01/151811131</t>
  </si>
  <si>
    <t>hl*(LT80+LT100A+PE160)*2</t>
  </si>
  <si>
    <t>1,6  "průměrná hloubka stoky</t>
  </si>
  <si>
    <t>151811231</t>
  </si>
  <si>
    <t>Odstranění pažicích boxů pro pažení a rozepření stěn rýh podzemního vedení hloubka výkopu do 4 m, šířka do 1,2 m</t>
  </si>
  <si>
    <t>1537708339</t>
  </si>
  <si>
    <t>https://podminky.urs.cz/item/CS_URS_2023_01/151811231</t>
  </si>
  <si>
    <t>-995697718</t>
  </si>
  <si>
    <t>Poznámka k položce:
Výkopek bude ukládán vedle výkopu</t>
  </si>
  <si>
    <t>trav*0,2*2   "ornice na meziskládku a zpět</t>
  </si>
  <si>
    <t>174151101</t>
  </si>
  <si>
    <t>Zásyp sypaninou z jakékoliv horniny strojně s uložením výkopku ve vrstvách se zhutněním jam, šachet, rýh nebo kolem objektů v těchto vykopávkách</t>
  </si>
  <si>
    <t>1735874548</t>
  </si>
  <si>
    <t>https://podminky.urs.cz/item/CS_URS_2023_01/174151101</t>
  </si>
  <si>
    <t>v   "celkový výkop</t>
  </si>
  <si>
    <t>-(lo+ob+bet)  "lože, podkladní betony, obsyp</t>
  </si>
  <si>
    <t>-PI*0,2*0,2*1,8*3  "objem šachet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</si>
  <si>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</si>
  <si>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</si>
  <si>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-776485921</t>
  </si>
  <si>
    <t>https://podminky.urs.cz/item/CS_URS_2023_01/175151101</t>
  </si>
  <si>
    <t>0,8*(LT80+LT100A+PE160)*0,3  "výkop projedni potrubí</t>
  </si>
  <si>
    <t>0,55*LT100  "rozšíření v souběhu</t>
  </si>
  <si>
    <t>58333625</t>
  </si>
  <si>
    <t>kamenivo těžené hrubé frakce 4/8</t>
  </si>
  <si>
    <t>595819270</t>
  </si>
  <si>
    <t>28,285*1,8 'Přepočtené koeficientem množství</t>
  </si>
  <si>
    <t>181351003</t>
  </si>
  <si>
    <t>Rozprostření a urovnání ornice v rovině nebo ve svahu sklonu do 1:5 strojně při souvislé ploše do 100 m2, tl. vrstvy do 200 mm</t>
  </si>
  <si>
    <t>1567167224</t>
  </si>
  <si>
    <t>https://podminky.urs.cz/item/CS_URS_2023_01/181351003</t>
  </si>
  <si>
    <t>trav  "plocha výkopu</t>
  </si>
  <si>
    <t>9970060R</t>
  </si>
  <si>
    <t xml:space="preserve">Úprava výkopku - třídění </t>
  </si>
  <si>
    <t>-1225697622</t>
  </si>
  <si>
    <t>Poznámka k položce:
 -nevhodná zemina k zásypu bude použíta na zásyp VDJ</t>
  </si>
  <si>
    <t>v  "nevhodná zemina k zásypu</t>
  </si>
  <si>
    <t>451572111</t>
  </si>
  <si>
    <t>Lože pod potrubí, stoky a drobné objekty v otevřeném výkopu z kameniva drobného těženého 0 až 4 mm</t>
  </si>
  <si>
    <t>2089445640</t>
  </si>
  <si>
    <t>https://podminky.urs.cz/item/CS_URS_2023_01/451572111</t>
  </si>
  <si>
    <t>trav*0,1</t>
  </si>
  <si>
    <t>452313131</t>
  </si>
  <si>
    <t>Podkladní a zajišťovací konstrukce z betonu prostého v otevřeném výkopu bloky pro potrubí z betonu tř. C 12/15</t>
  </si>
  <si>
    <t>CS ÚRS 2022 01</t>
  </si>
  <si>
    <t>-1567980462</t>
  </si>
  <si>
    <t>https://podminky.urs.cz/item/CS_URS_2022_01/452313131</t>
  </si>
  <si>
    <t xml:space="preserve">0,3*0,3*0,3*19 "zajišťovací bloky - </t>
  </si>
  <si>
    <t xml:space="preserve">Součet  </t>
  </si>
  <si>
    <t>452353101</t>
  </si>
  <si>
    <t>Bednění podkladních a zajišťovacích konstrukcí v otevřeném výkopu bloků pro potrubí</t>
  </si>
  <si>
    <t>-66796297</t>
  </si>
  <si>
    <t>0,3*4*0,3*19</t>
  </si>
  <si>
    <t>850265121</t>
  </si>
  <si>
    <t>Výřez nebo výsek na potrubí z trub litinových tlakových nebo plastických hmot DN 100</t>
  </si>
  <si>
    <t>1470594071</t>
  </si>
  <si>
    <t>https://podminky.urs.cz/item/CS_URS_2023_01/850265121</t>
  </si>
  <si>
    <t>851241131</t>
  </si>
  <si>
    <t>Montáž potrubí z trub litinových tlakových hrdlových v otevřeném výkopu s integrovaným těsněním DN 80</t>
  </si>
  <si>
    <t>-1561624698</t>
  </si>
  <si>
    <t>https://podminky.urs.cz/item/CS_URS_2023_01/851241131</t>
  </si>
  <si>
    <t>51,5  "Řad 1</t>
  </si>
  <si>
    <t>55251004</t>
  </si>
  <si>
    <t>trouba vodovodní litinová hrdlová Zn+Al (85/15) 400g/m2+modrý epoxid dl 6m DN 80</t>
  </si>
  <si>
    <t>118514191</t>
  </si>
  <si>
    <t>51,5*1,01 'Přepočtené koeficientem množství</t>
  </si>
  <si>
    <t>851261131</t>
  </si>
  <si>
    <t>Montáž potrubí z trub litinových tlakových hrdlových v otevřeném výkopu s integrovaným těsněním DN 100</t>
  </si>
  <si>
    <t>-704204788</t>
  </si>
  <si>
    <t>https://podminky.urs.cz/item/CS_URS_2023_01/851261131</t>
  </si>
  <si>
    <t>18,7  "Řad 2</t>
  </si>
  <si>
    <t>9,5  "propojovací potrubí -A-</t>
  </si>
  <si>
    <t>55251005</t>
  </si>
  <si>
    <t>trouba vodovodní litinová hrdlová Zn+Al (85/15) 400g/m2+modrý epoxid dl 6m DN 100</t>
  </si>
  <si>
    <t>2002429557</t>
  </si>
  <si>
    <t>28,2*1,01 'Přepočtené koeficientem množství</t>
  </si>
  <si>
    <t>852242122</t>
  </si>
  <si>
    <t>Montáž potrubí z trub litinových tlakových přírubových abnormálních délek, jednotlivě do 1 m v otevřeném výkopu, kanálu nebo v šachtě DN 80</t>
  </si>
  <si>
    <t>906780363</t>
  </si>
  <si>
    <t>https://podminky.urs.cz/item/CS_URS_2023_01/852242122</t>
  </si>
  <si>
    <t>55252204r</t>
  </si>
  <si>
    <t>trouba přírubová nerez PN10/16 DN 80 dl 950mm</t>
  </si>
  <si>
    <t>1956951886</t>
  </si>
  <si>
    <t>1 "FF kus  - NEREZ</t>
  </si>
  <si>
    <t>55253489</t>
  </si>
  <si>
    <t>tvarovka přírubová litinová s hladkým koncem,práškový epoxid tl 250µm F-kus DN 80</t>
  </si>
  <si>
    <t>470528047</t>
  </si>
  <si>
    <t>2 "F-kus</t>
  </si>
  <si>
    <t>-1791496722</t>
  </si>
  <si>
    <t>55253263</t>
  </si>
  <si>
    <t>tvarovka přírubová litinová vodovodní PN10/16 DN 100 dl 1200mm</t>
  </si>
  <si>
    <t>983331330</t>
  </si>
  <si>
    <t>55253490</t>
  </si>
  <si>
    <t>tvarovka přírubová litinová s hladkým koncem,práškový epoxid tl 250µm F-kus DN 100</t>
  </si>
  <si>
    <t>255420416</t>
  </si>
  <si>
    <t>857241131</t>
  </si>
  <si>
    <t>Montáž litinových tvarovek na potrubí litinovém tlakovém jednoosých na potrubí z trub hrdlových v otevřeném výkopu, kanálu nebo v šachtě s integrovaným těsněním DN 80</t>
  </si>
  <si>
    <t>1007222784</t>
  </si>
  <si>
    <t>https://podminky.urs.cz/item/CS_URS_2023_01/857241131</t>
  </si>
  <si>
    <t>55253928</t>
  </si>
  <si>
    <t>koleno hrdlové z tvárné litiny,práškový epoxid tl 250µm MMK-kus DN 80-30°</t>
  </si>
  <si>
    <t>-1636677128</t>
  </si>
  <si>
    <t>55253940</t>
  </si>
  <si>
    <t>koleno hrdlové z tvárné litiny,práškový epoxid tl 250µm MMK-kus DN 80-45°</t>
  </si>
  <si>
    <t>465000100</t>
  </si>
  <si>
    <t>55253928.1</t>
  </si>
  <si>
    <t>koleno hrdlové z tvárné litiny,práškový epoxid tl 250µm MK-kus DN 80-30° - BLS</t>
  </si>
  <si>
    <t>-1261758799</t>
  </si>
  <si>
    <t>55254047.1</t>
  </si>
  <si>
    <t>koleno 90° s patkou a hrdlem litinové vodovodní EN-kus PN10/40 DN 80</t>
  </si>
  <si>
    <t>-117235383</t>
  </si>
  <si>
    <t>709305614</t>
  </si>
  <si>
    <t>GF-WAGA M/J 3007 Plus EPDM těs.- spojka   DN 80</t>
  </si>
  <si>
    <t>414717013</t>
  </si>
  <si>
    <t>1  "varianta hrdlová</t>
  </si>
  <si>
    <t>55253892</t>
  </si>
  <si>
    <t>tvarovka přírubová s hrdlem z tvárné litiny,práškový epoxid tl 250µm EU-kus dl 130mm DN 80</t>
  </si>
  <si>
    <t>-402503225</t>
  </si>
  <si>
    <t>857244122</t>
  </si>
  <si>
    <t>Montáž litinových tvarovek na potrubí litinovém tlakovém odbočných na potrubí z trub přírubových v otevřeném výkopu, kanálu nebo v šachtě DN 80</t>
  </si>
  <si>
    <t>-1931860049</t>
  </si>
  <si>
    <t>https://podminky.urs.cz/item/CS_URS_2023_01/857244122</t>
  </si>
  <si>
    <t>55253510</t>
  </si>
  <si>
    <t>tvarovka přírubová litinová vodovodní s přírubovou odbočkou PN10/40 T-kus DN 80/80</t>
  </si>
  <si>
    <t>1575818591</t>
  </si>
  <si>
    <t>857261131</t>
  </si>
  <si>
    <t>Montáž litinových tvarovek na potrubí litinovém tlakovém jednoosých na potrubí z trub hrdlových v otevřeném výkopu, kanálu nebo v šachtě s integrovaným těsněním DN 100</t>
  </si>
  <si>
    <t>458311800</t>
  </si>
  <si>
    <t>https://podminky.urs.cz/item/CS_URS_2023_01/857261131</t>
  </si>
  <si>
    <t>55259317</t>
  </si>
  <si>
    <t>přechod hrdlový mmR tvárná litina DN 200/100</t>
  </si>
  <si>
    <t>2128929390</t>
  </si>
  <si>
    <t>55254048</t>
  </si>
  <si>
    <t>koleno 90° s patkou litinové vodovodní EN-kus PN10/16 DN 100</t>
  </si>
  <si>
    <t>36071961</t>
  </si>
  <si>
    <t>55253929</t>
  </si>
  <si>
    <t>koleno hrdlové z tvárné litiny,práškový epoxid tl 250µm MMK-kus DN 100-30°</t>
  </si>
  <si>
    <t>-1761803864</t>
  </si>
  <si>
    <t>55253941</t>
  </si>
  <si>
    <t>koleno hrdlové z tvárné litiny,práškový epoxid tl 250µm MMK-kus DN 100-45°</t>
  </si>
  <si>
    <t>1082024940</t>
  </si>
  <si>
    <t>55253917</t>
  </si>
  <si>
    <t>koleno hrdlové z tvárné litiny,práškový epoxid tl 250µm MMK-kus DN 100-22,5°</t>
  </si>
  <si>
    <t>18281854</t>
  </si>
  <si>
    <t>5525392.1</t>
  </si>
  <si>
    <t>koleno hrdlové z tvárné litiny,práškový epoxid tl 250µm MK-kus DN 100-30° -BLS</t>
  </si>
  <si>
    <t>586555724</t>
  </si>
  <si>
    <t>55253941.1</t>
  </si>
  <si>
    <t>koleno hrdlové z tvárné litiny,práškový epoxid tl 250µm MK-kus DN 100-45°- BLS</t>
  </si>
  <si>
    <t>965992166</t>
  </si>
  <si>
    <t>55253647</t>
  </si>
  <si>
    <t>přesuvka hrdlová litinová práškový epoxid tl 250µm se šroubovým spojem U-kus DN 100</t>
  </si>
  <si>
    <t>-1426217132</t>
  </si>
  <si>
    <t>871321211</t>
  </si>
  <si>
    <t>Montáž vodovodního potrubí z plastů v otevřeném výkopu z polyetylenu PE 100 svařovaných elektrotvarovkou SDR 11/PN16 D 160 x 14,6 mm</t>
  </si>
  <si>
    <t>1043317671</t>
  </si>
  <si>
    <t>https://podminky.urs.cz/item/CS_URS_2023_01/871321211</t>
  </si>
  <si>
    <t>14  "odkalovací potrubí -B-</t>
  </si>
  <si>
    <t>28613560</t>
  </si>
  <si>
    <t>potrubí dvouvrstvé PE100 RC SDR11 160x14,6 dl 12m</t>
  </si>
  <si>
    <t>-1090078784</t>
  </si>
  <si>
    <t>14*1,015 'Přepočtené koeficientem množství</t>
  </si>
  <si>
    <t>877321101</t>
  </si>
  <si>
    <t>Montáž tvarovek na vodovodním plastovém potrubí z polyetylenu PE 100 elektrotvarovek SDR 11/PN16 spojek, oblouků nebo redukcí d 160</t>
  </si>
  <si>
    <t>-472617832</t>
  </si>
  <si>
    <t>https://podminky.urs.cz/item/CS_URS_2023_01/877321101</t>
  </si>
  <si>
    <t>28615978</t>
  </si>
  <si>
    <t>elektrospojka SDR11 PE 100 PN16 D 160mm</t>
  </si>
  <si>
    <t>759988126</t>
  </si>
  <si>
    <t>28653139</t>
  </si>
  <si>
    <t>nákružek lemový PE 100 SDR11 160mm</t>
  </si>
  <si>
    <t>-490803361</t>
  </si>
  <si>
    <t>28654368.1</t>
  </si>
  <si>
    <t>příruba volná k lemovému nákružku EFL s přírubou DN 150</t>
  </si>
  <si>
    <t>1536590013</t>
  </si>
  <si>
    <t>891241112</t>
  </si>
  <si>
    <t>Montáž vodovodních armatur na potrubí šoupátek nebo klapek uzavíracích v otevřeném výkopu nebo v šachtách s osazením zemní soupravy (bez poklopů) DN 80</t>
  </si>
  <si>
    <t>282333295</t>
  </si>
  <si>
    <t>https://podminky.urs.cz/item/CS_URS_2023_01/891241112</t>
  </si>
  <si>
    <t>42221116</t>
  </si>
  <si>
    <t>šoupátko s přírubami voda DN 80 PN16</t>
  </si>
  <si>
    <t>1679254644</t>
  </si>
  <si>
    <t>42291079</t>
  </si>
  <si>
    <t>souprava zemní pro šoupátka DN 65-80mm Rd 2,0m</t>
  </si>
  <si>
    <t>-1337842953</t>
  </si>
  <si>
    <t>892241111</t>
  </si>
  <si>
    <t>Tlakové zkoušky vodou na potrubí DN do 80</t>
  </si>
  <si>
    <t>-480553965</t>
  </si>
  <si>
    <t>https://podminky.urs.cz/item/CS_URS_2023_01/892241111</t>
  </si>
  <si>
    <t>892271111</t>
  </si>
  <si>
    <t>Tlakové zkoušky vodou na potrubí DN 100 nebo 125</t>
  </si>
  <si>
    <t>440716767</t>
  </si>
  <si>
    <t>https://podminky.urs.cz/item/CS_URS_2023_01/892271111</t>
  </si>
  <si>
    <t>LT100+LT100A</t>
  </si>
  <si>
    <t>892273122</t>
  </si>
  <si>
    <t>Proplach a dezinfekce vodovodního potrubí DN od 80 do 125</t>
  </si>
  <si>
    <t>1487919943</t>
  </si>
  <si>
    <t>https://podminky.urs.cz/item/CS_URS_2023_01/892273122</t>
  </si>
  <si>
    <t>LT80+LT100+LT100A   "celková délka potrubí</t>
  </si>
  <si>
    <t>892372111</t>
  </si>
  <si>
    <t>Tlakové zkoušky vodou zabezpečení konců potrubí při tlakových zkouškách DN do 300</t>
  </si>
  <si>
    <t>224579308</t>
  </si>
  <si>
    <t>https://podminky.urs.cz/item/CS_URS_2023_01/892372111</t>
  </si>
  <si>
    <t>894812003</t>
  </si>
  <si>
    <t>Revizní a čistící šachta z polypropylenu PP pro hladké trouby DN 400 šachtové dno (DN šachty / DN trubního vedení) DN 400/150 pravý a levý přítok</t>
  </si>
  <si>
    <t>-25375578</t>
  </si>
  <si>
    <t>https://podminky.urs.cz/item/CS_URS_2023_01/894812003</t>
  </si>
  <si>
    <t>3  "šachty na odkalení</t>
  </si>
  <si>
    <t>894812033</t>
  </si>
  <si>
    <t>Revizní a čistící šachta z polypropylenu PP pro hladké trouby DN 400 roura šachtová korugovaná bez hrdla, světlé hloubky 2000 mm</t>
  </si>
  <si>
    <t>933012724</t>
  </si>
  <si>
    <t>https://podminky.urs.cz/item/CS_URS_2023_01/894812033</t>
  </si>
  <si>
    <t>894812041</t>
  </si>
  <si>
    <t>Revizní a čistící šachta z polypropylenu PP pro hladké trouby DN 400 roura šachtová korugovaná Příplatek k cenám 2031 - 2035 za uříznutí šachtové roury</t>
  </si>
  <si>
    <t>1872304827</t>
  </si>
  <si>
    <t>https://podminky.urs.cz/item/CS_URS_2023_01/894812041</t>
  </si>
  <si>
    <t>894812062</t>
  </si>
  <si>
    <t>Revizní a čistící šachta z polypropylenu PP pro hladké trouby DN 400 poklop litinový (pro třídu zatížení) s betonovým rámem (B125)</t>
  </si>
  <si>
    <t>684396324</t>
  </si>
  <si>
    <t>https://podminky.urs.cz/item/CS_URS_2023_01/894812062</t>
  </si>
  <si>
    <t>899401112</t>
  </si>
  <si>
    <t>Osazení poklopů litinových šoupátkových</t>
  </si>
  <si>
    <t>1487245607</t>
  </si>
  <si>
    <t>https://podminky.urs.cz/item/CS_URS_2023_01/899401112</t>
  </si>
  <si>
    <t>42291352</t>
  </si>
  <si>
    <t>poklop litinový šoupátkový pro zemní soupravy osazení do terénu a do vozovky</t>
  </si>
  <si>
    <t>-1224689040</t>
  </si>
  <si>
    <t>42210050</t>
  </si>
  <si>
    <t>deska podkladová uličního poklopu litinového šoupatového</t>
  </si>
  <si>
    <t>1409988075</t>
  </si>
  <si>
    <t>899721111</t>
  </si>
  <si>
    <t>Signalizační vodič na potrubí DN do 150 mm</t>
  </si>
  <si>
    <t>1225525198</t>
  </si>
  <si>
    <t>https://podminky.urs.cz/item/CS_URS_2023_01/899721111</t>
  </si>
  <si>
    <t>LT80+LT100+LT100A+PE160  "CYKY 2x4mm2</t>
  </si>
  <si>
    <t>899722113</t>
  </si>
  <si>
    <t>Krytí potrubí z plastů výstražnou fólií z PVC šířky 34 cm</t>
  </si>
  <si>
    <t>-218677593</t>
  </si>
  <si>
    <t>https://podminky.urs.cz/item/CS_URS_2023_01/899722113</t>
  </si>
  <si>
    <t>LT80+LT100+LT100A+PE160  "folie bílá</t>
  </si>
  <si>
    <t>998273102</t>
  </si>
  <si>
    <t>Přesun hmot pro trubní vedení hloubené z trub litinových pro vodovody nebo kanalizace v otevřeném výkopu dopravní vzdálenost do 15 m</t>
  </si>
  <si>
    <t>1366917121</t>
  </si>
  <si>
    <t>https://podminky.urs.cz/item/CS_URS_2023_01/998273102</t>
  </si>
  <si>
    <t>07 - PS 01 - Strojně technologická část</t>
  </si>
  <si>
    <t xml:space="preserve">k.ú. Beroun </t>
  </si>
  <si>
    <t>Vodovody a kanalizace Beroun, a.s.</t>
  </si>
  <si>
    <t>D -  Specifikace zařízení</t>
  </si>
  <si>
    <t xml:space="preserve">    2 - Ostatní</t>
  </si>
  <si>
    <t xml:space="preserve">    789 - Povrchové úpravy ocelových konstrukcí a technologických zařízení</t>
  </si>
  <si>
    <t xml:space="preserve"> Specifikace zařízení</t>
  </si>
  <si>
    <t>Pol1</t>
  </si>
  <si>
    <t>1.    AT stanice VHD 2.8/4-230-2 s tlakovou nádobou PN 10, 60l</t>
  </si>
  <si>
    <t>ks</t>
  </si>
  <si>
    <t>Poznámka k položce:
ref.: Hydrovar, základový nerez rám, propojovací hadice. Nabídka  NA22-57650</t>
  </si>
  <si>
    <t>Pol2</t>
  </si>
  <si>
    <t>2.     Šoupátko měkce těsnící krátké, PN 10, DN 50</t>
  </si>
  <si>
    <t>Pol3</t>
  </si>
  <si>
    <t>3.     Šoupátko měkce těsnící krátké, PN 10, DN 80</t>
  </si>
  <si>
    <t>Pol4</t>
  </si>
  <si>
    <t>4.     Šoupátko měkce těsnící krátké, PN 10, DN 100</t>
  </si>
  <si>
    <t>Pol5</t>
  </si>
  <si>
    <t>5.     Zpětná klapka PN 10, DN100</t>
  </si>
  <si>
    <t>Pol6</t>
  </si>
  <si>
    <t>6.     Nerezový vtokový koš DN 100</t>
  </si>
  <si>
    <t>Pol7</t>
  </si>
  <si>
    <t>7.    Vodoměr Elster Helix WP 50 s kontaktní hlavicí,čidlo Falcon 10 l/impuls</t>
  </si>
  <si>
    <t>Pol8</t>
  </si>
  <si>
    <t>8.  Automat. odvzdušňovací ventil ¾“</t>
  </si>
  <si>
    <t>Poznámka k položce:
VODKA 10.5.34M</t>
  </si>
  <si>
    <t>Pol 9</t>
  </si>
  <si>
    <t>9.  Uzavírací klapka mezipřírubová PN10, DN50</t>
  </si>
  <si>
    <t>1797474629</t>
  </si>
  <si>
    <t>Pol10</t>
  </si>
  <si>
    <t>10.  Nerezový výtokový ventil 1/2“</t>
  </si>
  <si>
    <t>Pol11</t>
  </si>
  <si>
    <t>11.  Kulový kohout 1/2“, vnitřní závity</t>
  </si>
  <si>
    <t>Pol12</t>
  </si>
  <si>
    <t>12.  Kulový kohout 3/4“, vnitřní závity</t>
  </si>
  <si>
    <t>Pol19</t>
  </si>
  <si>
    <t>13.  Nerezové potrubí vč. tvarovek Æ 54 x 2</t>
  </si>
  <si>
    <t>bm</t>
  </si>
  <si>
    <t>Pol21</t>
  </si>
  <si>
    <t>14.  Nerezové potrubí vč. tvarovek Æ 84 x 2</t>
  </si>
  <si>
    <t>Pol22</t>
  </si>
  <si>
    <t>15.  Nerezové potrubí vč. tvarovek Æ 104 x 2</t>
  </si>
  <si>
    <t>Pol25</t>
  </si>
  <si>
    <t>16.  Nerez nátrubek ½“</t>
  </si>
  <si>
    <t>Pol26</t>
  </si>
  <si>
    <t>17.  Nerez nátrubek 3/4"</t>
  </si>
  <si>
    <t>Pol30</t>
  </si>
  <si>
    <t>19.  Příruba přivařovací plochá, nerez, PN 10, DN 50</t>
  </si>
  <si>
    <t>Pol32</t>
  </si>
  <si>
    <t>20.  Příruba přivařovací plochá, nerez, PN 10, DN 80</t>
  </si>
  <si>
    <t>Pol33</t>
  </si>
  <si>
    <t>21.  Příruba přivařovací plochá, nerez, PN 10, DN 100</t>
  </si>
  <si>
    <t>Pol36</t>
  </si>
  <si>
    <t>22.  Přírubový spoj nerez PN 10, DN 50</t>
  </si>
  <si>
    <t>Pol38</t>
  </si>
  <si>
    <t>23.  Přírubový spoj nerez PN 10, DN 80</t>
  </si>
  <si>
    <t>Pol39</t>
  </si>
  <si>
    <t>24.  Přírubový spoj nerez PN 10, DN 100</t>
  </si>
  <si>
    <t>Pol14</t>
  </si>
  <si>
    <t>25.  Rychlospojka hadicová "C"</t>
  </si>
  <si>
    <t>Pol15</t>
  </si>
  <si>
    <t>26. Straub Spojka Grip L d=104</t>
  </si>
  <si>
    <t>Pol40</t>
  </si>
  <si>
    <t>27.  Nerez materiál upevnění potrubí</t>
  </si>
  <si>
    <t>Poznámka k položce:
Použitá nerezová ocel bude třídy 17 240</t>
  </si>
  <si>
    <t>Pol41</t>
  </si>
  <si>
    <t>28.  Chemická nerezová kotva M 10 x 160</t>
  </si>
  <si>
    <t>Pol 42</t>
  </si>
  <si>
    <t>29. Chemická nerezová kotva M 12, dl 160 mm</t>
  </si>
  <si>
    <t>951891959</t>
  </si>
  <si>
    <t>Ostatní</t>
  </si>
  <si>
    <t>001001006</t>
  </si>
  <si>
    <t xml:space="preserve">Kompletační a koordinační činnost s ostatními zhotoviteli </t>
  </si>
  <si>
    <t>1024</t>
  </si>
  <si>
    <t>908268008</t>
  </si>
  <si>
    <t>35033R</t>
  </si>
  <si>
    <t>Montáž technologického zařízení</t>
  </si>
  <si>
    <t>-880948070</t>
  </si>
  <si>
    <t>R-111</t>
  </si>
  <si>
    <t>Tlakové zkoušky všech technologických potrubí</t>
  </si>
  <si>
    <t>1772547360</t>
  </si>
  <si>
    <t>Poznámka k položce:
Tlakové zkoušky všech technologických potrubí</t>
  </si>
  <si>
    <t>R-113</t>
  </si>
  <si>
    <t>Dokumentace skutečného provedení strojně-technologické části (výrobní dokumentace - výrobní výkres),</t>
  </si>
  <si>
    <t>-1255674613</t>
  </si>
  <si>
    <t>Poznámka k položce:
Dokumentace skutečného provedení strojně-technologické části (včetně dílenské výrobní dokumentace - výrobní výkres), elektro části a MaR</t>
  </si>
  <si>
    <t>789</t>
  </si>
  <si>
    <t>Povrchové úpravy ocelových konstrukcí a technologických zařízení</t>
  </si>
  <si>
    <t>78912126R</t>
  </si>
  <si>
    <t xml:space="preserve">Ošetření povrchů a značení ocelových konstrukcí </t>
  </si>
  <si>
    <t>-1755247534</t>
  </si>
  <si>
    <t>Poznámka k položce:
 Pasivace povrchu nerezového potrubí a tvarovek
 Označení armatur a potrub</t>
  </si>
  <si>
    <t>09 - VRN</t>
  </si>
  <si>
    <t>D1 - Vedlejší rozpočtové náklady / viz Technické podmínky VaK MB /</t>
  </si>
  <si>
    <t>D1</t>
  </si>
  <si>
    <t>Vedlejší rozpočtové náklady / viz Technické podmínky VaK MB /</t>
  </si>
  <si>
    <t>VaK MB, a.s.-TP 1.1</t>
  </si>
  <si>
    <t>Zařízení staveniště, provozní vlivy</t>
  </si>
  <si>
    <t>soubor</t>
  </si>
  <si>
    <t>-1575354052</t>
  </si>
  <si>
    <t>VaK MB, a.s.-TP 1.12</t>
  </si>
  <si>
    <t>Vytyčení podzemních zařízení, rizika a zvláštní opatření</t>
  </si>
  <si>
    <t>-1152722340</t>
  </si>
  <si>
    <t>VaK MB, a.s.-TP 1.14</t>
  </si>
  <si>
    <t>Vytyčení stavby, ochrana geodetických bodů před poškozením</t>
  </si>
  <si>
    <t>-1118301254</t>
  </si>
  <si>
    <t>VaK MB, a.s.-TP 1.15</t>
  </si>
  <si>
    <t>Zajištění výkopů a překopů</t>
  </si>
  <si>
    <t>951390588</t>
  </si>
  <si>
    <t>VaK MB, a.s.-TP 1.16</t>
  </si>
  <si>
    <t>Havarijní plán</t>
  </si>
  <si>
    <t>-1272307903</t>
  </si>
  <si>
    <t>VaK MB, a.s.-TP 1.17</t>
  </si>
  <si>
    <t>Zvláštní požadavky na zhotovení</t>
  </si>
  <si>
    <t>2106996399</t>
  </si>
  <si>
    <t>VaK MB, a.s.-TP 1.3</t>
  </si>
  <si>
    <t>Fotodokumentace</t>
  </si>
  <si>
    <t>-1728792934</t>
  </si>
  <si>
    <t>VaK MB, a.s.-TP 1.5</t>
  </si>
  <si>
    <t>Realizační dokumentace stavby včetně projednání a kontroly na stavbě</t>
  </si>
  <si>
    <t>1567783000</t>
  </si>
  <si>
    <t>VaK MB, a.s.-TP 1.8</t>
  </si>
  <si>
    <t>Doklady požadované k předání a převzetí díla</t>
  </si>
  <si>
    <t>-669026711</t>
  </si>
  <si>
    <t>VaK MB, a.s.-TP 1.9</t>
  </si>
  <si>
    <t>Dokumentace skutečného provedení stavby</t>
  </si>
  <si>
    <t>-936212207</t>
  </si>
  <si>
    <t>VaK MB,a.s.-TP 1.9.1</t>
  </si>
  <si>
    <t xml:space="preserve"> Dokumentace geodetického zaměření stavby a geometrický plán</t>
  </si>
  <si>
    <t>-1734479733</t>
  </si>
  <si>
    <t>SEZNAM FIGUR</t>
  </si>
  <si>
    <t>Výměra</t>
  </si>
  <si>
    <t xml:space="preserve"> 01</t>
  </si>
  <si>
    <t>Použití figury:</t>
  </si>
  <si>
    <t>Odkopávky a prokopávky nezapažené v hornině třídy těžitelnosti I skupiny 3 objem do 500 m3 strojně</t>
  </si>
  <si>
    <t>Odkopávky a prokopávky v hornině třídy těžitelnosti I, skupiny 3 ručně</t>
  </si>
  <si>
    <t>Vodorovné přemístění přes 1 500 do 2000 m výkopku/sypaniny z horniny třídy těžitelnosti I skupiny 1 až 3</t>
  </si>
  <si>
    <t>Hloubení jam zapažených v hornině třídy těžitelnosti I skupiny 3 objem do 500 m3 strojně</t>
  </si>
  <si>
    <t>Hloubení zapažených jam v nesoudržných horninách třídy těžitelnosti I skupiny 3 ručně</t>
  </si>
  <si>
    <t xml:space="preserve"> 02</t>
  </si>
  <si>
    <t>Zdivo jednovrstvé z cihel broušených přes P10 do P15 na tenkovrstvou maltu tl 240 mm</t>
  </si>
  <si>
    <t>Vápenocementová omítka hrubá jednovrstvá zatřená vnitřních stěn nanášená ručně</t>
  </si>
  <si>
    <t>Montáž obkladů vnitřních keramických hladkých přes 19 do 22 ks/m2 lepených flexibilním lepidlem</t>
  </si>
  <si>
    <t>Provedení izolace proti zemní vlhkosti vodorovné za studena suspenzí asfaltovou</t>
  </si>
  <si>
    <t>Zřízení vrstvy z geotextilie v rovině nebo ve sklonu do 1:5 š přes 6 do 8,5 m</t>
  </si>
  <si>
    <t>Kompletní konstrukce ČOV, nádrží, vodojemů, žlabů nebo kanálů ze ŽB tř. C 25/30 tl přes 150 do 300 mm</t>
  </si>
  <si>
    <t>Mazanina tl přes 50 do 80 mm z betonu prostého se zvýšenými nároky na prostředí tř. C 25/30</t>
  </si>
  <si>
    <t>Provedení izolace proti zemní vlhkosti vodorovné za horka nátěrem asfaltovým</t>
  </si>
  <si>
    <t>Provedení izolace proti zemní vlhkosti pásy přitavením vodorovné NAIP</t>
  </si>
  <si>
    <t>Izolace proti zemní vlhkosti nopovou fólií svislá, nopek v 8,0 mm, tl do 0,6 mm</t>
  </si>
  <si>
    <t>Montáž izolace tepelné vrchem stropů volně kladenými rohožemi, pásy, dílci, deskami</t>
  </si>
  <si>
    <t>Provedení izolace proti zemní vlhkosti svislé za studena suspenzí asfaltovou</t>
  </si>
  <si>
    <t>Provedení izolace proti zemní vlhkosti pásy přitavením svislé NAIP</t>
  </si>
  <si>
    <t>Montáž izolace tepelné stěn a základů lepením celoplošně v kombinaci s mechanickým kotvením rohoží, pásů, dílců, desek</t>
  </si>
  <si>
    <t>Obložení stropu z cementovláknitých desek tl 25 mm na sraz šroubovaných</t>
  </si>
  <si>
    <t>Potažení vnitřních stropů rabicovým pletivem</t>
  </si>
  <si>
    <t>Montáž izolace tepelné spodem stropů s uchycením drátem rohoží, pásů, dílců, desek</t>
  </si>
  <si>
    <t>Montáž izolace tepelné střech šikmých kladené volně mezi krokve rohoží, pásů, desek</t>
  </si>
  <si>
    <t>Základní akrylátová jednonásobná bezbarvá penetrace podkladu v místnostech v do 3,80 m</t>
  </si>
  <si>
    <t>Dvojnásobné bílé malby ze směsí za mokra výborně oděruvzdorných v místnostech v do 3,80 m</t>
  </si>
  <si>
    <t>Montáž laťování na střechách složitých sklonu do 60° osové vzdálenosti přes 150 do 360 mm</t>
  </si>
  <si>
    <t>Montáž izolace tepelné střech šikmých parotěsné reflexní tl do 5 mm</t>
  </si>
  <si>
    <t>Krytina keramická drážková velkoformátová (do 12 ks/m2) režná sklonu do 30° na sucho</t>
  </si>
  <si>
    <t>Montáž pojistné hydroizolační nebo parotěsné kladené ve sklonu přes 20° s lepenými spoji na bednění</t>
  </si>
  <si>
    <t>Tryskání degradovaného betonu stěn a rubu kleneb vodou pod tlakem přes 300 do 1250 barů</t>
  </si>
  <si>
    <t>Vysušení ploch stěn, rubu kleneb a podlah stlačeným vzduchem</t>
  </si>
  <si>
    <t>Reprofilace stěn cementovou sanační maltou tl do 10 mm</t>
  </si>
  <si>
    <t>Stěrka k vyrovnání betonových ploch stěn tl do 5 mm</t>
  </si>
  <si>
    <t xml:space="preserve"> 03</t>
  </si>
  <si>
    <t>Úprava pláně v hornině třídy těžitelnosti I skupiny 1 až 3 bez zhutnění strojně</t>
  </si>
  <si>
    <t>Rozebrání zpevněných ploch ze silničních dílců</t>
  </si>
  <si>
    <t>Odstranění podkladů zpevněných ploch z kameniva drceného</t>
  </si>
  <si>
    <t>Podklad pro zpevněné plochy z kameniva drceného 0 až 63 mm</t>
  </si>
  <si>
    <t>Zřízení plochy ze silničních panelů do lože tl 50 mm z kameniva</t>
  </si>
  <si>
    <t>Obsypání objektu nad přilehlým původním terénem sypaninou bez prohození, uloženou do 3 m strojně</t>
  </si>
  <si>
    <t>Nakládání výkopku z hornin třídy těžitelnosti I skupiny 1 až 3 přes 100 m3</t>
  </si>
  <si>
    <t xml:space="preserve"> 06</t>
  </si>
  <si>
    <t>Podkladní bloky z betonu prostého tř. C 12/15 otevřený výkop</t>
  </si>
  <si>
    <t>Zásyp jam, šachet rýh nebo kolem objektů sypaninou se zhutněním</t>
  </si>
  <si>
    <t>Osazení pažicího boxu hl výkopu do 4 m š do 1,2 m</t>
  </si>
  <si>
    <t>Lože pod potrubí otevřený výkop z kameniva drobného těženého</t>
  </si>
  <si>
    <t>Montáž potrubí z trub litinových hrdlových s integrovaným těsněním otevřený výkop DN 100</t>
  </si>
  <si>
    <t>Sejmutí ornice plochy do 500 m2 tl vrstvy do 200 mm strojně</t>
  </si>
  <si>
    <t>Hloubení zapažených rýh š do 2000 mm v hornině třídy těžitelnosti I skupiny 3 objem do 500 m3</t>
  </si>
  <si>
    <t>Obsypání potrubí strojně sypaninou bez prohození, uloženou do 3 m</t>
  </si>
  <si>
    <t>Tlaková zkouška vodou potrubí DN 100 nebo 125</t>
  </si>
  <si>
    <t>Signalizační vodič DN do 150 mm na potrubí</t>
  </si>
  <si>
    <t>Krytí potrubí z plastů výstražnou fólií z PVC 34cm</t>
  </si>
  <si>
    <t>Montáž potrubí z trub litinových hrdlových s integrovaným těsněním otevřený výkop DN 80</t>
  </si>
  <si>
    <t>Tlaková zkouška vodou potrubí DN do 80</t>
  </si>
  <si>
    <t>Montáž potrubí z PE100 SDR 11 otevřený výkop svařovaných elektrotvarovkou D 160 x 14,6 mm</t>
  </si>
  <si>
    <t>Vodorovné přemístění přes 50 do 500 m výkopku/sypaniny z horniny třídy těžitelnosti I skupiny 1 až 3</t>
  </si>
  <si>
    <t>Rozprostření ornice tl vrstvy do 200 mm pl do 100 m2 v rovině nebo ve svahu do 1:5 strojně</t>
  </si>
  <si>
    <t>Hloubení zapažených rýh š do 2000 mm v hornině třídy těžitelnosti I skupiny 1 a 2 objem do 500 m3</t>
  </si>
  <si>
    <t xml:space="preserve">Úprava výkopku -  třídění </t>
  </si>
  <si>
    <t>zásyp výkopu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</si>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</sst>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8" fillId="0" borderId="29" xfId="0" applyFont="1" applyBorder="1" applyAlignment="1">
      <alignment/>
    </xf>
    <xf numFmtId="0" fontId="43" fillId="0" borderId="26" xfId="0" applyFont="1" applyBorder="1" applyAlignment="1">
      <alignment vertical="top"/>
    </xf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23" fillId="6" borderId="22" xfId="0" applyFont="1" applyFill="1" applyBorder="1" applyAlignment="1" applyProtection="1">
      <alignment horizontal="left" vertical="center" wrapText="1"/>
      <protection locked="0"/>
    </xf>
    <xf numFmtId="0" fontId="40" fillId="6" borderId="22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12215" TargetMode="External" /><Relationship Id="rId2" Type="http://schemas.openxmlformats.org/officeDocument/2006/relationships/hyperlink" Target="https://podminky.urs.cz/item/CS_URS_2023_01/111301111" TargetMode="External" /><Relationship Id="rId3" Type="http://schemas.openxmlformats.org/officeDocument/2006/relationships/hyperlink" Target="https://podminky.urs.cz/item/CS_URS_2023_01/121151113" TargetMode="External" /><Relationship Id="rId4" Type="http://schemas.openxmlformats.org/officeDocument/2006/relationships/hyperlink" Target="https://podminky.urs.cz/item/CS_URS_2023_01/122211101" TargetMode="External" /><Relationship Id="rId5" Type="http://schemas.openxmlformats.org/officeDocument/2006/relationships/hyperlink" Target="https://podminky.urs.cz/item/CS_URS_2023_01/122251104" TargetMode="External" /><Relationship Id="rId6" Type="http://schemas.openxmlformats.org/officeDocument/2006/relationships/hyperlink" Target="https://podminky.urs.cz/item/CS_URS_2023_01/131213712" TargetMode="External" /><Relationship Id="rId7" Type="http://schemas.openxmlformats.org/officeDocument/2006/relationships/hyperlink" Target="https://podminky.urs.cz/item/CS_URS_2023_01/131251204" TargetMode="External" /><Relationship Id="rId8" Type="http://schemas.openxmlformats.org/officeDocument/2006/relationships/hyperlink" Target="https://podminky.urs.cz/item/CS_URS_2023_01/162351103" TargetMode="External" /><Relationship Id="rId9" Type="http://schemas.openxmlformats.org/officeDocument/2006/relationships/hyperlink" Target="https://podminky.urs.cz/item/CS_URS_2023_01/162451106" TargetMode="External" /><Relationship Id="rId10" Type="http://schemas.openxmlformats.org/officeDocument/2006/relationships/hyperlink" Target="https://podminky.urs.cz/item/CS_URS_2023_01/850311811" TargetMode="External" /><Relationship Id="rId11" Type="http://schemas.openxmlformats.org/officeDocument/2006/relationships/hyperlink" Target="https://podminky.urs.cz/item/CS_URS_2023_01/961055111" TargetMode="External" /><Relationship Id="rId12" Type="http://schemas.openxmlformats.org/officeDocument/2006/relationships/hyperlink" Target="https://podminky.urs.cz/item/CS_URS_2023_01/962032231" TargetMode="External" /><Relationship Id="rId13" Type="http://schemas.openxmlformats.org/officeDocument/2006/relationships/hyperlink" Target="https://podminky.urs.cz/item/CS_URS_2023_01/962052211" TargetMode="External" /><Relationship Id="rId14" Type="http://schemas.openxmlformats.org/officeDocument/2006/relationships/hyperlink" Target="https://podminky.urs.cz/item/CS_URS_2023_01/963042819" TargetMode="External" /><Relationship Id="rId15" Type="http://schemas.openxmlformats.org/officeDocument/2006/relationships/hyperlink" Target="https://podminky.urs.cz/item/CS_URS_2023_01/963051113" TargetMode="External" /><Relationship Id="rId16" Type="http://schemas.openxmlformats.org/officeDocument/2006/relationships/hyperlink" Target="https://podminky.urs.cz/item/CS_URS_2023_01/977151111" TargetMode="External" /><Relationship Id="rId17" Type="http://schemas.openxmlformats.org/officeDocument/2006/relationships/hyperlink" Target="https://podminky.urs.cz/item/CS_URS_2023_01/977151119" TargetMode="External" /><Relationship Id="rId18" Type="http://schemas.openxmlformats.org/officeDocument/2006/relationships/hyperlink" Target="https://podminky.urs.cz/item/CS_URS_2023_01/977151126" TargetMode="External" /><Relationship Id="rId19" Type="http://schemas.openxmlformats.org/officeDocument/2006/relationships/hyperlink" Target="https://podminky.urs.cz/item/CS_URS_2023_01/977151125" TargetMode="External" /><Relationship Id="rId20" Type="http://schemas.openxmlformats.org/officeDocument/2006/relationships/hyperlink" Target="https://podminky.urs.cz/item/CS_URS_2023_01/997006002" TargetMode="External" /><Relationship Id="rId21" Type="http://schemas.openxmlformats.org/officeDocument/2006/relationships/hyperlink" Target="https://podminky.urs.cz/item/CS_URS_2023_01/997013501" TargetMode="External" /><Relationship Id="rId22" Type="http://schemas.openxmlformats.org/officeDocument/2006/relationships/hyperlink" Target="https://podminky.urs.cz/item/CS_URS_2023_01/997013509" TargetMode="External" /><Relationship Id="rId23" Type="http://schemas.openxmlformats.org/officeDocument/2006/relationships/hyperlink" Target="https://podminky.urs.cz/item/CS_URS_2023_01/997013602" TargetMode="External" /><Relationship Id="rId24" Type="http://schemas.openxmlformats.org/officeDocument/2006/relationships/hyperlink" Target="https://podminky.urs.cz/item/CS_URS_2023_01/997013603" TargetMode="External" /><Relationship Id="rId25" Type="http://schemas.openxmlformats.org/officeDocument/2006/relationships/hyperlink" Target="https://podminky.urs.cz/item/CS_URS_2023_01/997013631" TargetMode="External" /><Relationship Id="rId26" Type="http://schemas.openxmlformats.org/officeDocument/2006/relationships/hyperlink" Target="https://podminky.urs.cz/item/CS_URS_2023_01/997013645" TargetMode="External" /><Relationship Id="rId27" Type="http://schemas.openxmlformats.org/officeDocument/2006/relationships/hyperlink" Target="https://podminky.urs.cz/item/CS_URS_2023_01/712340832" TargetMode="External" /><Relationship Id="rId28" Type="http://schemas.openxmlformats.org/officeDocument/2006/relationships/hyperlink" Target="https://podminky.urs.cz/item/CS_URS_2023_01/715101814" TargetMode="External" /><Relationship Id="rId29" Type="http://schemas.openxmlformats.org/officeDocument/2006/relationships/hyperlink" Target="https://podminky.urs.cz/item/CS_URS_2023_01/741211843" TargetMode="External" /><Relationship Id="rId30" Type="http://schemas.openxmlformats.org/officeDocument/2006/relationships/hyperlink" Target="https://podminky.urs.cz/item/CS_URS_2023_01/764001821" TargetMode="External" /><Relationship Id="rId31" Type="http://schemas.openxmlformats.org/officeDocument/2006/relationships/hyperlink" Target="https://podminky.urs.cz/item/CS_URS_2023_01/767161813" TargetMode="External" /><Relationship Id="rId32" Type="http://schemas.openxmlformats.org/officeDocument/2006/relationships/hyperlink" Target="https://podminky.urs.cz/item/CS_URS_2023_01/767641800" TargetMode="External" /><Relationship Id="rId33" Type="http://schemas.openxmlformats.org/officeDocument/2006/relationships/hyperlink" Target="https://podminky.urs.cz/item/CS_URS_2023_01/767661811" TargetMode="External" /><Relationship Id="rId34" Type="http://schemas.openxmlformats.org/officeDocument/2006/relationships/hyperlink" Target="https://podminky.urs.cz/item/CS_URS_2023_01/767833802" TargetMode="External" /><Relationship Id="rId35" Type="http://schemas.openxmlformats.org/officeDocument/2006/relationships/hyperlink" Target="https://podminky.urs.cz/item/CS_URS_2023_01/767996801" TargetMode="External" /><Relationship Id="rId36" Type="http://schemas.openxmlformats.org/officeDocument/2006/relationships/hyperlink" Target="https://podminky.urs.cz/item/CS_URS_2023_01/218204011" TargetMode="External" /><Relationship Id="rId3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213141113" TargetMode="External" /><Relationship Id="rId2" Type="http://schemas.openxmlformats.org/officeDocument/2006/relationships/hyperlink" Target="https://podminky.urs.cz/item/CS_URS_2023_01/271532211" TargetMode="External" /><Relationship Id="rId3" Type="http://schemas.openxmlformats.org/officeDocument/2006/relationships/hyperlink" Target="https://podminky.urs.cz/item/CS_URS_2023_01/273313511" TargetMode="External" /><Relationship Id="rId4" Type="http://schemas.openxmlformats.org/officeDocument/2006/relationships/hyperlink" Target="https://podminky.urs.cz/item/CS_URS_2023_01/275313511" TargetMode="External" /><Relationship Id="rId5" Type="http://schemas.openxmlformats.org/officeDocument/2006/relationships/hyperlink" Target="https://podminky.urs.cz/item/CS_URS_2023_01/273351121" TargetMode="External" /><Relationship Id="rId6" Type="http://schemas.openxmlformats.org/officeDocument/2006/relationships/hyperlink" Target="https://podminky.urs.cz/item/CS_URS_2023_01/273351122" TargetMode="External" /><Relationship Id="rId7" Type="http://schemas.openxmlformats.org/officeDocument/2006/relationships/hyperlink" Target="https://podminky.urs.cz/item/CS_URS_2023_01/311113114" TargetMode="External" /><Relationship Id="rId8" Type="http://schemas.openxmlformats.org/officeDocument/2006/relationships/hyperlink" Target="https://podminky.urs.cz/item/CS_URS_2023_01/313361821" TargetMode="External" /><Relationship Id="rId9" Type="http://schemas.openxmlformats.org/officeDocument/2006/relationships/hyperlink" Target="https://podminky.urs.cz/item/CS_URS_2023_01/311235141" TargetMode="External" /><Relationship Id="rId10" Type="http://schemas.openxmlformats.org/officeDocument/2006/relationships/hyperlink" Target="https://podminky.urs.cz/item/CS_URS_2023_01/311238935" TargetMode="External" /><Relationship Id="rId11" Type="http://schemas.openxmlformats.org/officeDocument/2006/relationships/hyperlink" Target="https://podminky.urs.cz/item/CS_URS_2023_01/311271126" TargetMode="External" /><Relationship Id="rId12" Type="http://schemas.openxmlformats.org/officeDocument/2006/relationships/hyperlink" Target="https://podminky.urs.cz/item/CS_URS_2023_01/313234111" TargetMode="External" /><Relationship Id="rId13" Type="http://schemas.openxmlformats.org/officeDocument/2006/relationships/hyperlink" Target="https://podminky.urs.cz/item/CS_URS_2023_01/313234322" TargetMode="External" /><Relationship Id="rId14" Type="http://schemas.openxmlformats.org/officeDocument/2006/relationships/hyperlink" Target="https://podminky.urs.cz/item/CS_URS_2023_01/316231235" TargetMode="External" /><Relationship Id="rId15" Type="http://schemas.openxmlformats.org/officeDocument/2006/relationships/hyperlink" Target="https://podminky.urs.cz/item/CS_URS_2023_01/380321442" TargetMode="External" /><Relationship Id="rId16" Type="http://schemas.openxmlformats.org/officeDocument/2006/relationships/hyperlink" Target="https://podminky.urs.cz/item/CS_URS_2023_01/380356211" TargetMode="External" /><Relationship Id="rId17" Type="http://schemas.openxmlformats.org/officeDocument/2006/relationships/hyperlink" Target="https://podminky.urs.cz/item/CS_URS_2023_01/380356212" TargetMode="External" /><Relationship Id="rId18" Type="http://schemas.openxmlformats.org/officeDocument/2006/relationships/hyperlink" Target="https://podminky.urs.cz/item/CS_URS_2023_01/380361006" TargetMode="External" /><Relationship Id="rId19" Type="http://schemas.openxmlformats.org/officeDocument/2006/relationships/hyperlink" Target="https://podminky.urs.cz/item/CS_URS_2023_01/411354313" TargetMode="External" /><Relationship Id="rId20" Type="http://schemas.openxmlformats.org/officeDocument/2006/relationships/hyperlink" Target="https://podminky.urs.cz/item/CS_URS_2023_01/411354314" TargetMode="External" /><Relationship Id="rId21" Type="http://schemas.openxmlformats.org/officeDocument/2006/relationships/hyperlink" Target="https://podminky.urs.cz/item/CS_URS_2023_01/417321414" TargetMode="External" /><Relationship Id="rId22" Type="http://schemas.openxmlformats.org/officeDocument/2006/relationships/hyperlink" Target="https://podminky.urs.cz/item/CS_URS_2023_01/417351115" TargetMode="External" /><Relationship Id="rId23" Type="http://schemas.openxmlformats.org/officeDocument/2006/relationships/hyperlink" Target="https://podminky.urs.cz/item/CS_URS_2023_01/417351116" TargetMode="External" /><Relationship Id="rId24" Type="http://schemas.openxmlformats.org/officeDocument/2006/relationships/hyperlink" Target="https://podminky.urs.cz/item/CS_URS_2023_01/417361821" TargetMode="External" /><Relationship Id="rId25" Type="http://schemas.openxmlformats.org/officeDocument/2006/relationships/hyperlink" Target="https://podminky.urs.cz/item/CS_URS_2023_01/454811111" TargetMode="External" /><Relationship Id="rId26" Type="http://schemas.openxmlformats.org/officeDocument/2006/relationships/hyperlink" Target="https://podminky.urs.cz/item/CS_URS_2023_01/611142012" TargetMode="External" /><Relationship Id="rId27" Type="http://schemas.openxmlformats.org/officeDocument/2006/relationships/hyperlink" Target="https://podminky.urs.cz/item/CS_URS_2023_01/611131101" TargetMode="External" /><Relationship Id="rId28" Type="http://schemas.openxmlformats.org/officeDocument/2006/relationships/hyperlink" Target="https://podminky.urs.cz/item/CS_URS_2023_01/611321141" TargetMode="External" /><Relationship Id="rId29" Type="http://schemas.openxmlformats.org/officeDocument/2006/relationships/hyperlink" Target="https://podminky.urs.cz/item/CS_URS_2023_01/612321111" TargetMode="External" /><Relationship Id="rId30" Type="http://schemas.openxmlformats.org/officeDocument/2006/relationships/hyperlink" Target="https://podminky.urs.cz/item/CS_URS_2023_01/631311214" TargetMode="External" /><Relationship Id="rId31" Type="http://schemas.openxmlformats.org/officeDocument/2006/relationships/hyperlink" Target="https://podminky.urs.cz/item/CS_URS_2023_01/631319011" TargetMode="External" /><Relationship Id="rId32" Type="http://schemas.openxmlformats.org/officeDocument/2006/relationships/hyperlink" Target="https://podminky.urs.cz/item/CS_URS_2023_01/631319211" TargetMode="External" /><Relationship Id="rId33" Type="http://schemas.openxmlformats.org/officeDocument/2006/relationships/hyperlink" Target="https://podminky.urs.cz/item/CS_URS_2023_01/852262122" TargetMode="External" /><Relationship Id="rId34" Type="http://schemas.openxmlformats.org/officeDocument/2006/relationships/hyperlink" Target="https://podminky.urs.cz/item/CS_URS_2023_01/852312122" TargetMode="External" /><Relationship Id="rId35" Type="http://schemas.openxmlformats.org/officeDocument/2006/relationships/hyperlink" Target="https://podminky.urs.cz/item/CS_URS_2023_01/933901111" TargetMode="External" /><Relationship Id="rId36" Type="http://schemas.openxmlformats.org/officeDocument/2006/relationships/hyperlink" Target="https://podminky.urs.cz/item/CS_URS_2023_01/938901411" TargetMode="External" /><Relationship Id="rId37" Type="http://schemas.openxmlformats.org/officeDocument/2006/relationships/hyperlink" Target="https://podminky.urs.cz/item/CS_URS_2023_01/941111121" TargetMode="External" /><Relationship Id="rId38" Type="http://schemas.openxmlformats.org/officeDocument/2006/relationships/hyperlink" Target="https://podminky.urs.cz/item/CS_URS_2023_01/941111221" TargetMode="External" /><Relationship Id="rId39" Type="http://schemas.openxmlformats.org/officeDocument/2006/relationships/hyperlink" Target="https://podminky.urs.cz/item/CS_URS_2023_01/941111821" TargetMode="External" /><Relationship Id="rId40" Type="http://schemas.openxmlformats.org/officeDocument/2006/relationships/hyperlink" Target="https://podminky.urs.cz/item/CS_URS_2023_01/946112113" TargetMode="External" /><Relationship Id="rId41" Type="http://schemas.openxmlformats.org/officeDocument/2006/relationships/hyperlink" Target="https://podminky.urs.cz/item/CS_URS_2023_01/946112214" TargetMode="External" /><Relationship Id="rId42" Type="http://schemas.openxmlformats.org/officeDocument/2006/relationships/hyperlink" Target="https://podminky.urs.cz/item/CS_URS_2023_01/946112814" TargetMode="External" /><Relationship Id="rId43" Type="http://schemas.openxmlformats.org/officeDocument/2006/relationships/hyperlink" Target="https://podminky.urs.cz/item/CS_URS_2023_01/952903112" TargetMode="External" /><Relationship Id="rId44" Type="http://schemas.openxmlformats.org/officeDocument/2006/relationships/hyperlink" Target="https://podminky.urs.cz/item/CS_URS_2023_01/953961111" TargetMode="External" /><Relationship Id="rId45" Type="http://schemas.openxmlformats.org/officeDocument/2006/relationships/hyperlink" Target="https://podminky.urs.cz/item/CS_URS_2023_01/985121122" TargetMode="External" /><Relationship Id="rId46" Type="http://schemas.openxmlformats.org/officeDocument/2006/relationships/hyperlink" Target="https://podminky.urs.cz/item/CS_URS_2023_01/985131111" TargetMode="External" /><Relationship Id="rId47" Type="http://schemas.openxmlformats.org/officeDocument/2006/relationships/hyperlink" Target="https://podminky.urs.cz/item/CS_URS_2023_01/985131411" TargetMode="External" /><Relationship Id="rId48" Type="http://schemas.openxmlformats.org/officeDocument/2006/relationships/hyperlink" Target="https://podminky.urs.cz/item/CS_URS_2023_01/985311111" TargetMode="External" /><Relationship Id="rId49" Type="http://schemas.openxmlformats.org/officeDocument/2006/relationships/hyperlink" Target="https://podminky.urs.cz/item/CS_URS_2023_01/985312114" TargetMode="External" /><Relationship Id="rId50" Type="http://schemas.openxmlformats.org/officeDocument/2006/relationships/hyperlink" Target="https://podminky.urs.cz/item/CS_URS_2023_01/711111053" TargetMode="External" /><Relationship Id="rId51" Type="http://schemas.openxmlformats.org/officeDocument/2006/relationships/hyperlink" Target="https://podminky.urs.cz/item/CS_URS_2023_01/711111011" TargetMode="External" /><Relationship Id="rId52" Type="http://schemas.openxmlformats.org/officeDocument/2006/relationships/hyperlink" Target="https://podminky.urs.cz/item/CS_URS_2023_01/711112011" TargetMode="External" /><Relationship Id="rId53" Type="http://schemas.openxmlformats.org/officeDocument/2006/relationships/hyperlink" Target="https://podminky.urs.cz/item/CS_URS_2023_01/711121131" TargetMode="External" /><Relationship Id="rId54" Type="http://schemas.openxmlformats.org/officeDocument/2006/relationships/hyperlink" Target="https://podminky.urs.cz/item/CS_URS_2023_01/711141559" TargetMode="External" /><Relationship Id="rId55" Type="http://schemas.openxmlformats.org/officeDocument/2006/relationships/hyperlink" Target="https://podminky.urs.cz/item/CS_URS_2023_01/711142559" TargetMode="External" /><Relationship Id="rId56" Type="http://schemas.openxmlformats.org/officeDocument/2006/relationships/hyperlink" Target="https://podminky.urs.cz/item/CS_URS_2023_01/711161212" TargetMode="External" /><Relationship Id="rId57" Type="http://schemas.openxmlformats.org/officeDocument/2006/relationships/hyperlink" Target="https://podminky.urs.cz/item/CS_URS_2023_01/998711101" TargetMode="External" /><Relationship Id="rId58" Type="http://schemas.openxmlformats.org/officeDocument/2006/relationships/hyperlink" Target="https://podminky.urs.cz/item/CS_URS_2023_01/713111121" TargetMode="External" /><Relationship Id="rId59" Type="http://schemas.openxmlformats.org/officeDocument/2006/relationships/hyperlink" Target="https://podminky.urs.cz/item/CS_URS_2023_01/713131143" TargetMode="External" /><Relationship Id="rId60" Type="http://schemas.openxmlformats.org/officeDocument/2006/relationships/hyperlink" Target="https://podminky.urs.cz/item/CS_URS_2023_01/713131143" TargetMode="External" /><Relationship Id="rId61" Type="http://schemas.openxmlformats.org/officeDocument/2006/relationships/hyperlink" Target="https://podminky.urs.cz/item/CS_URS_2023_01/713151111" TargetMode="External" /><Relationship Id="rId62" Type="http://schemas.openxmlformats.org/officeDocument/2006/relationships/hyperlink" Target="https://podminky.urs.cz/item/CS_URS_2023_01/713151141" TargetMode="External" /><Relationship Id="rId63" Type="http://schemas.openxmlformats.org/officeDocument/2006/relationships/hyperlink" Target="https://podminky.urs.cz/item/CS_URS_2023_01/998713101" TargetMode="External" /><Relationship Id="rId64" Type="http://schemas.openxmlformats.org/officeDocument/2006/relationships/hyperlink" Target="https://podminky.urs.cz/item/CS_URS_2023_01/751398022" TargetMode="External" /><Relationship Id="rId65" Type="http://schemas.openxmlformats.org/officeDocument/2006/relationships/hyperlink" Target="https://podminky.urs.cz/item/CS_URS_2023_01/751525082" TargetMode="External" /><Relationship Id="rId66" Type="http://schemas.openxmlformats.org/officeDocument/2006/relationships/hyperlink" Target="https://podminky.urs.cz/item/CS_URS_2023_01/751526172" TargetMode="External" /><Relationship Id="rId67" Type="http://schemas.openxmlformats.org/officeDocument/2006/relationships/hyperlink" Target="https://podminky.urs.cz/item/CS_URS_2023_01/998751201" TargetMode="External" /><Relationship Id="rId68" Type="http://schemas.openxmlformats.org/officeDocument/2006/relationships/hyperlink" Target="https://podminky.urs.cz/item/CS_URS_2023_01/762081150" TargetMode="External" /><Relationship Id="rId69" Type="http://schemas.openxmlformats.org/officeDocument/2006/relationships/hyperlink" Target="https://podminky.urs.cz/item/CS_URS_2023_01/762083122" TargetMode="External" /><Relationship Id="rId70" Type="http://schemas.openxmlformats.org/officeDocument/2006/relationships/hyperlink" Target="https://podminky.urs.cz/item/CS_URS_2023_01/762085103" TargetMode="External" /><Relationship Id="rId71" Type="http://schemas.openxmlformats.org/officeDocument/2006/relationships/hyperlink" Target="https://podminky.urs.cz/item/CS_URS_2023_01/762332131" TargetMode="External" /><Relationship Id="rId72" Type="http://schemas.openxmlformats.org/officeDocument/2006/relationships/hyperlink" Target="https://podminky.urs.cz/item/CS_URS_2023_01/762332132" TargetMode="External" /><Relationship Id="rId73" Type="http://schemas.openxmlformats.org/officeDocument/2006/relationships/hyperlink" Target="https://podminky.urs.cz/item/CS_URS_2023_01/762332133" TargetMode="External" /><Relationship Id="rId74" Type="http://schemas.openxmlformats.org/officeDocument/2006/relationships/hyperlink" Target="https://podminky.urs.cz/item/CS_URS_2023_01/762342314" TargetMode="External" /><Relationship Id="rId75" Type="http://schemas.openxmlformats.org/officeDocument/2006/relationships/hyperlink" Target="https://podminky.urs.cz/item/CS_URS_2023_01/762342441" TargetMode="External" /><Relationship Id="rId76" Type="http://schemas.openxmlformats.org/officeDocument/2006/relationships/hyperlink" Target="https://podminky.urs.cz/item/CS_URS_2023_01/762395000" TargetMode="External" /><Relationship Id="rId77" Type="http://schemas.openxmlformats.org/officeDocument/2006/relationships/hyperlink" Target="https://podminky.urs.cz/item/CS_URS_2023_01/762429001" TargetMode="External" /><Relationship Id="rId78" Type="http://schemas.openxmlformats.org/officeDocument/2006/relationships/hyperlink" Target="https://podminky.urs.cz/item/CS_URS_2023_01/762842231" TargetMode="External" /><Relationship Id="rId79" Type="http://schemas.openxmlformats.org/officeDocument/2006/relationships/hyperlink" Target="https://podminky.urs.cz/item/CS_URS_2023_01/762895000" TargetMode="External" /><Relationship Id="rId80" Type="http://schemas.openxmlformats.org/officeDocument/2006/relationships/hyperlink" Target="https://podminky.urs.cz/item/CS_URS_2023_01/953961214" TargetMode="External" /><Relationship Id="rId81" Type="http://schemas.openxmlformats.org/officeDocument/2006/relationships/hyperlink" Target="https://podminky.urs.cz/item/CS_URS_2023_01/998762101" TargetMode="External" /><Relationship Id="rId82" Type="http://schemas.openxmlformats.org/officeDocument/2006/relationships/hyperlink" Target="https://podminky.urs.cz/item/CS_URS_2023_01/764222430" TargetMode="External" /><Relationship Id="rId83" Type="http://schemas.openxmlformats.org/officeDocument/2006/relationships/hyperlink" Target="https://podminky.urs.cz/item/CS_URS_2023_01/764511601" TargetMode="External" /><Relationship Id="rId84" Type="http://schemas.openxmlformats.org/officeDocument/2006/relationships/hyperlink" Target="https://podminky.urs.cz/item/CS_URS_2023_01/764511641" TargetMode="External" /><Relationship Id="rId85" Type="http://schemas.openxmlformats.org/officeDocument/2006/relationships/hyperlink" Target="https://podminky.urs.cz/item/CS_URS_2023_01/998764101" TargetMode="External" /><Relationship Id="rId86" Type="http://schemas.openxmlformats.org/officeDocument/2006/relationships/hyperlink" Target="https://podminky.urs.cz/item/CS_URS_2023_01/765113011" TargetMode="External" /><Relationship Id="rId87" Type="http://schemas.openxmlformats.org/officeDocument/2006/relationships/hyperlink" Target="https://podminky.urs.cz/item/CS_URS_2023_01/765113112" TargetMode="External" /><Relationship Id="rId88" Type="http://schemas.openxmlformats.org/officeDocument/2006/relationships/hyperlink" Target="https://podminky.urs.cz/item/CS_URS_2023_01/765113331" TargetMode="External" /><Relationship Id="rId89" Type="http://schemas.openxmlformats.org/officeDocument/2006/relationships/hyperlink" Target="https://podminky.urs.cz/item/CS_URS_2023_01/765113511" TargetMode="External" /><Relationship Id="rId90" Type="http://schemas.openxmlformats.org/officeDocument/2006/relationships/hyperlink" Target="https://podminky.urs.cz/item/CS_URS_2023_01/765191023" TargetMode="External" /><Relationship Id="rId91" Type="http://schemas.openxmlformats.org/officeDocument/2006/relationships/hyperlink" Target="https://podminky.urs.cz/item/CS_URS_2023_01/765191031" TargetMode="External" /><Relationship Id="rId92" Type="http://schemas.openxmlformats.org/officeDocument/2006/relationships/hyperlink" Target="https://podminky.urs.cz/item/CS_URS_2023_01/998765101" TargetMode="External" /><Relationship Id="rId93" Type="http://schemas.openxmlformats.org/officeDocument/2006/relationships/hyperlink" Target="https://podminky.urs.cz/item/CS_URS_2023_01/766660411" TargetMode="External" /><Relationship Id="rId94" Type="http://schemas.openxmlformats.org/officeDocument/2006/relationships/hyperlink" Target="https://podminky.urs.cz/item/CS_URS_2023_01/998766101" TargetMode="External" /><Relationship Id="rId95" Type="http://schemas.openxmlformats.org/officeDocument/2006/relationships/hyperlink" Target="https://podminky.urs.cz/item/CS_URS_2023_01/767221005" TargetMode="External" /><Relationship Id="rId96" Type="http://schemas.openxmlformats.org/officeDocument/2006/relationships/hyperlink" Target="https://podminky.urs.cz/item/CS_URS_2023_01/767591002" TargetMode="External" /><Relationship Id="rId97" Type="http://schemas.openxmlformats.org/officeDocument/2006/relationships/hyperlink" Target="https://podminky.urs.cz/item/CS_URS_2023_01/767662210" TargetMode="External" /><Relationship Id="rId98" Type="http://schemas.openxmlformats.org/officeDocument/2006/relationships/hyperlink" Target="https://podminky.urs.cz/item/CS_URS_2023_01/767835003" TargetMode="External" /><Relationship Id="rId99" Type="http://schemas.openxmlformats.org/officeDocument/2006/relationships/hyperlink" Target="https://podminky.urs.cz/item/CS_URS_2023_01/767861011" TargetMode="External" /><Relationship Id="rId100" Type="http://schemas.openxmlformats.org/officeDocument/2006/relationships/hyperlink" Target="https://podminky.urs.cz/item/CS_URS_2023_01/767991003" TargetMode="External" /><Relationship Id="rId101" Type="http://schemas.openxmlformats.org/officeDocument/2006/relationships/hyperlink" Target="https://podminky.urs.cz/item/CS_URS_2023_01/767995113" TargetMode="External" /><Relationship Id="rId102" Type="http://schemas.openxmlformats.org/officeDocument/2006/relationships/hyperlink" Target="https://podminky.urs.cz/item/CS_URS_2023_01/998767101" TargetMode="External" /><Relationship Id="rId103" Type="http://schemas.openxmlformats.org/officeDocument/2006/relationships/hyperlink" Target="https://podminky.urs.cz/item/CS_URS_2023_01/771111011" TargetMode="External" /><Relationship Id="rId104" Type="http://schemas.openxmlformats.org/officeDocument/2006/relationships/hyperlink" Target="https://podminky.urs.cz/item/CS_URS_2023_01/771121011" TargetMode="External" /><Relationship Id="rId105" Type="http://schemas.openxmlformats.org/officeDocument/2006/relationships/hyperlink" Target="https://podminky.urs.cz/item/CS_URS_2023_01/771574263" TargetMode="External" /><Relationship Id="rId106" Type="http://schemas.openxmlformats.org/officeDocument/2006/relationships/hyperlink" Target="https://podminky.urs.cz/item/CS_URS_2023_01/771577112" TargetMode="External" /><Relationship Id="rId107" Type="http://schemas.openxmlformats.org/officeDocument/2006/relationships/hyperlink" Target="https://podminky.urs.cz/item/CS_URS_2023_01/998771201" TargetMode="External" /><Relationship Id="rId108" Type="http://schemas.openxmlformats.org/officeDocument/2006/relationships/hyperlink" Target="https://podminky.urs.cz/item/CS_URS_2023_01/781121011" TargetMode="External" /><Relationship Id="rId109" Type="http://schemas.openxmlformats.org/officeDocument/2006/relationships/hyperlink" Target="https://podminky.urs.cz/item/CS_URS_2023_01/781474114" TargetMode="External" /><Relationship Id="rId110" Type="http://schemas.openxmlformats.org/officeDocument/2006/relationships/hyperlink" Target="https://podminky.urs.cz/item/CS_URS_2023_01/998781101" TargetMode="External" /><Relationship Id="rId111" Type="http://schemas.openxmlformats.org/officeDocument/2006/relationships/hyperlink" Target="https://podminky.urs.cz/item/CS_URS_2022_02/783218111" TargetMode="External" /><Relationship Id="rId112" Type="http://schemas.openxmlformats.org/officeDocument/2006/relationships/hyperlink" Target="https://podminky.urs.cz/item/CS_URS_2023_01/784181101" TargetMode="External" /><Relationship Id="rId113" Type="http://schemas.openxmlformats.org/officeDocument/2006/relationships/hyperlink" Target="https://podminky.urs.cz/item/CS_URS_2023_01/784211101" TargetMode="External" /><Relationship Id="rId11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1111" TargetMode="External" /><Relationship Id="rId2" Type="http://schemas.openxmlformats.org/officeDocument/2006/relationships/hyperlink" Target="https://podminky.urs.cz/item/CS_URS_2023_01/113152112" TargetMode="External" /><Relationship Id="rId3" Type="http://schemas.openxmlformats.org/officeDocument/2006/relationships/hyperlink" Target="https://podminky.urs.cz/item/CS_URS_2023_01/122251102" TargetMode="External" /><Relationship Id="rId4" Type="http://schemas.openxmlformats.org/officeDocument/2006/relationships/hyperlink" Target="https://podminky.urs.cz/item/CS_URS_2023_01/132151101" TargetMode="External" /><Relationship Id="rId5" Type="http://schemas.openxmlformats.org/officeDocument/2006/relationships/hyperlink" Target="https://podminky.urs.cz/item/CS_URS_2023_01/162351103" TargetMode="External" /><Relationship Id="rId6" Type="http://schemas.openxmlformats.org/officeDocument/2006/relationships/hyperlink" Target="https://podminky.urs.cz/item/CS_URS_2023_01/162451106" TargetMode="External" /><Relationship Id="rId7" Type="http://schemas.openxmlformats.org/officeDocument/2006/relationships/hyperlink" Target="https://podminky.urs.cz/item/CS_URS_2023_01/167151111" TargetMode="External" /><Relationship Id="rId8" Type="http://schemas.openxmlformats.org/officeDocument/2006/relationships/hyperlink" Target="https://podminky.urs.cz/item/CS_URS_2023_01/175151201" TargetMode="External" /><Relationship Id="rId9" Type="http://schemas.openxmlformats.org/officeDocument/2006/relationships/hyperlink" Target="https://podminky.urs.cz/item/CS_URS_2023_01/181951111" TargetMode="External" /><Relationship Id="rId10" Type="http://schemas.openxmlformats.org/officeDocument/2006/relationships/hyperlink" Target="https://podminky.urs.cz/item/CS_URS_2023_01/182111111" TargetMode="External" /><Relationship Id="rId11" Type="http://schemas.openxmlformats.org/officeDocument/2006/relationships/hyperlink" Target="https://podminky.urs.cz/item/CS_URS_2023_01/182311123" TargetMode="External" /><Relationship Id="rId12" Type="http://schemas.openxmlformats.org/officeDocument/2006/relationships/hyperlink" Target="https://podminky.urs.cz/item/CS_URS_2023_01/182351123" TargetMode="External" /><Relationship Id="rId13" Type="http://schemas.openxmlformats.org/officeDocument/2006/relationships/hyperlink" Target="https://podminky.urs.cz/item/CS_URS_2023_01/183405211" TargetMode="External" /><Relationship Id="rId14" Type="http://schemas.openxmlformats.org/officeDocument/2006/relationships/hyperlink" Target="https://podminky.urs.cz/item/CS_URS_2023_01/211571112" TargetMode="External" /><Relationship Id="rId15" Type="http://schemas.openxmlformats.org/officeDocument/2006/relationships/hyperlink" Target="https://podminky.urs.cz/item/CS_URS_2023_01/212750101" TargetMode="External" /><Relationship Id="rId16" Type="http://schemas.openxmlformats.org/officeDocument/2006/relationships/hyperlink" Target="https://podminky.urs.cz/item/CS_URS_2023_01/271532213" TargetMode="External" /><Relationship Id="rId17" Type="http://schemas.openxmlformats.org/officeDocument/2006/relationships/hyperlink" Target="https://podminky.urs.cz/item/CS_URS_2023_01/271532212" TargetMode="External" /><Relationship Id="rId18" Type="http://schemas.openxmlformats.org/officeDocument/2006/relationships/hyperlink" Target="https://podminky.urs.cz/item/CS_URS_2023_01/274313811" TargetMode="External" /><Relationship Id="rId19" Type="http://schemas.openxmlformats.org/officeDocument/2006/relationships/hyperlink" Target="https://podminky.urs.cz/item/CS_URS_2023_01/274351111" TargetMode="External" /><Relationship Id="rId20" Type="http://schemas.openxmlformats.org/officeDocument/2006/relationships/hyperlink" Target="https://podminky.urs.cz/item/CS_URS_2023_01/291111111" TargetMode="External" /><Relationship Id="rId21" Type="http://schemas.openxmlformats.org/officeDocument/2006/relationships/hyperlink" Target="https://podminky.urs.cz/item/CS_URS_2023_01/291211111R" TargetMode="External" /><Relationship Id="rId22" Type="http://schemas.openxmlformats.org/officeDocument/2006/relationships/hyperlink" Target="https://podminky.urs.cz/item/CS_URS_2023_01/327211113" TargetMode="External" /><Relationship Id="rId23" Type="http://schemas.openxmlformats.org/officeDocument/2006/relationships/hyperlink" Target="https://podminky.urs.cz/item/CS_URS_2023_01/327211911" TargetMode="External" /><Relationship Id="rId24" Type="http://schemas.openxmlformats.org/officeDocument/2006/relationships/hyperlink" Target="https://podminky.urs.cz/item/CS_URS_2023_01/327323126" TargetMode="External" /><Relationship Id="rId25" Type="http://schemas.openxmlformats.org/officeDocument/2006/relationships/hyperlink" Target="https://podminky.urs.cz/item/CS_URS_2023_01/327361040" TargetMode="External" /><Relationship Id="rId26" Type="http://schemas.openxmlformats.org/officeDocument/2006/relationships/hyperlink" Target="https://podminky.urs.cz/item/CS_URS_2023_01/338121123" TargetMode="External" /><Relationship Id="rId27" Type="http://schemas.openxmlformats.org/officeDocument/2006/relationships/hyperlink" Target="https://podminky.urs.cz/item/CS_URS_2023_01/338171123" TargetMode="External" /><Relationship Id="rId28" Type="http://schemas.openxmlformats.org/officeDocument/2006/relationships/hyperlink" Target="https://podminky.urs.cz/item/CS_URS_2023_01/348101220" TargetMode="External" /><Relationship Id="rId29" Type="http://schemas.openxmlformats.org/officeDocument/2006/relationships/hyperlink" Target="https://podminky.urs.cz/item/CS_URS_2023_01/348121122" TargetMode="External" /><Relationship Id="rId30" Type="http://schemas.openxmlformats.org/officeDocument/2006/relationships/hyperlink" Target="https://podminky.urs.cz/item/CS_URS_2023_01/348401120" TargetMode="External" /><Relationship Id="rId31" Type="http://schemas.openxmlformats.org/officeDocument/2006/relationships/hyperlink" Target="https://podminky.urs.cz/item/CS_URS_2023_01/348401350" TargetMode="External" /><Relationship Id="rId32" Type="http://schemas.openxmlformats.org/officeDocument/2006/relationships/hyperlink" Target="https://podminky.urs.cz/item/CS_URS_2023_01/348401360" TargetMode="External" /><Relationship Id="rId33" Type="http://schemas.openxmlformats.org/officeDocument/2006/relationships/hyperlink" Target="https://podminky.urs.cz/item/CS_URS_2023_01/564730101" TargetMode="External" /><Relationship Id="rId34" Type="http://schemas.openxmlformats.org/officeDocument/2006/relationships/hyperlink" Target="https://podminky.urs.cz/item/CS_URS_2023_01/564771101" TargetMode="External" /><Relationship Id="rId35" Type="http://schemas.openxmlformats.org/officeDocument/2006/relationships/hyperlink" Target="https://podminky.urs.cz/item/CS_URS_2023_01/591211111" TargetMode="External" /><Relationship Id="rId36" Type="http://schemas.openxmlformats.org/officeDocument/2006/relationships/hyperlink" Target="https://podminky.urs.cz/item/CS_URS_2023_01/564740101" TargetMode="External" /><Relationship Id="rId37" Type="http://schemas.openxmlformats.org/officeDocument/2006/relationships/hyperlink" Target="https://podminky.urs.cz/item/CS_URS_2023_01/596811220" TargetMode="External" /><Relationship Id="rId38" Type="http://schemas.openxmlformats.org/officeDocument/2006/relationships/hyperlink" Target="https://podminky.urs.cz/item/CS_URS_2023_01/916231113" TargetMode="External" /><Relationship Id="rId39" Type="http://schemas.openxmlformats.org/officeDocument/2006/relationships/hyperlink" Target="https://podminky.urs.cz/item/CS_URS_2023_01/916991121" TargetMode="External" /><Relationship Id="rId40" Type="http://schemas.openxmlformats.org/officeDocument/2006/relationships/hyperlink" Target="https://podminky.urs.cz/item/CS_URS_2023_01/966052121" TargetMode="External" /><Relationship Id="rId41" Type="http://schemas.openxmlformats.org/officeDocument/2006/relationships/hyperlink" Target="https://podminky.urs.cz/item/CS_URS_2023_01/966071822" TargetMode="External" /><Relationship Id="rId42" Type="http://schemas.openxmlformats.org/officeDocument/2006/relationships/hyperlink" Target="https://podminky.urs.cz/item/CS_URS_2023_01/966073811" TargetMode="External" /><Relationship Id="rId43" Type="http://schemas.openxmlformats.org/officeDocument/2006/relationships/hyperlink" Target="https://podminky.urs.cz/item/CS_URS_2023_01/997013501" TargetMode="External" /><Relationship Id="rId44" Type="http://schemas.openxmlformats.org/officeDocument/2006/relationships/hyperlink" Target="https://podminky.urs.cz/item/CS_URS_2023_01/997013509" TargetMode="External" /><Relationship Id="rId45" Type="http://schemas.openxmlformats.org/officeDocument/2006/relationships/hyperlink" Target="https://podminky.urs.cz/item/CS_URS_2023_01/997013601" TargetMode="External" /><Relationship Id="rId46" Type="http://schemas.openxmlformats.org/officeDocument/2006/relationships/hyperlink" Target="https://podminky.urs.cz/item/CS_URS_2023_01/998153131" TargetMode="External" /><Relationship Id="rId4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1151113" TargetMode="External" /><Relationship Id="rId2" Type="http://schemas.openxmlformats.org/officeDocument/2006/relationships/hyperlink" Target="https://podminky.urs.cz/item/CS_URS_2023_01/132154204" TargetMode="External" /><Relationship Id="rId3" Type="http://schemas.openxmlformats.org/officeDocument/2006/relationships/hyperlink" Target="https://podminky.urs.cz/item/CS_URS_2023_01/132254204" TargetMode="External" /><Relationship Id="rId4" Type="http://schemas.openxmlformats.org/officeDocument/2006/relationships/hyperlink" Target="https://podminky.urs.cz/item/CS_URS_2023_01/151811131" TargetMode="External" /><Relationship Id="rId5" Type="http://schemas.openxmlformats.org/officeDocument/2006/relationships/hyperlink" Target="https://podminky.urs.cz/item/CS_URS_2023_01/151811231" TargetMode="External" /><Relationship Id="rId6" Type="http://schemas.openxmlformats.org/officeDocument/2006/relationships/hyperlink" Target="https://podminky.urs.cz/item/CS_URS_2023_01/162351103" TargetMode="External" /><Relationship Id="rId7" Type="http://schemas.openxmlformats.org/officeDocument/2006/relationships/hyperlink" Target="https://podminky.urs.cz/item/CS_URS_2023_01/174151101" TargetMode="External" /><Relationship Id="rId8" Type="http://schemas.openxmlformats.org/officeDocument/2006/relationships/hyperlink" Target="https://podminky.urs.cz/item/CS_URS_2023_01/175151101" TargetMode="External" /><Relationship Id="rId9" Type="http://schemas.openxmlformats.org/officeDocument/2006/relationships/hyperlink" Target="https://podminky.urs.cz/item/CS_URS_2023_01/181351003" TargetMode="External" /><Relationship Id="rId10" Type="http://schemas.openxmlformats.org/officeDocument/2006/relationships/hyperlink" Target="https://podminky.urs.cz/item/CS_URS_2023_01/451572111" TargetMode="External" /><Relationship Id="rId11" Type="http://schemas.openxmlformats.org/officeDocument/2006/relationships/hyperlink" Target="https://podminky.urs.cz/item/CS_URS_2022_01/452313131" TargetMode="External" /><Relationship Id="rId12" Type="http://schemas.openxmlformats.org/officeDocument/2006/relationships/hyperlink" Target="https://podminky.urs.cz/item/CS_URS_2023_01/850265121" TargetMode="External" /><Relationship Id="rId13" Type="http://schemas.openxmlformats.org/officeDocument/2006/relationships/hyperlink" Target="https://podminky.urs.cz/item/CS_URS_2023_01/851241131" TargetMode="External" /><Relationship Id="rId14" Type="http://schemas.openxmlformats.org/officeDocument/2006/relationships/hyperlink" Target="https://podminky.urs.cz/item/CS_URS_2023_01/851261131" TargetMode="External" /><Relationship Id="rId15" Type="http://schemas.openxmlformats.org/officeDocument/2006/relationships/hyperlink" Target="https://podminky.urs.cz/item/CS_URS_2023_01/852242122" TargetMode="External" /><Relationship Id="rId16" Type="http://schemas.openxmlformats.org/officeDocument/2006/relationships/hyperlink" Target="https://podminky.urs.cz/item/CS_URS_2023_01/852262122" TargetMode="External" /><Relationship Id="rId17" Type="http://schemas.openxmlformats.org/officeDocument/2006/relationships/hyperlink" Target="https://podminky.urs.cz/item/CS_URS_2023_01/857241131" TargetMode="External" /><Relationship Id="rId18" Type="http://schemas.openxmlformats.org/officeDocument/2006/relationships/hyperlink" Target="https://podminky.urs.cz/item/CS_URS_2023_01/857244122" TargetMode="External" /><Relationship Id="rId19" Type="http://schemas.openxmlformats.org/officeDocument/2006/relationships/hyperlink" Target="https://podminky.urs.cz/item/CS_URS_2023_01/857261131" TargetMode="External" /><Relationship Id="rId20" Type="http://schemas.openxmlformats.org/officeDocument/2006/relationships/hyperlink" Target="https://podminky.urs.cz/item/CS_URS_2023_01/871321211" TargetMode="External" /><Relationship Id="rId21" Type="http://schemas.openxmlformats.org/officeDocument/2006/relationships/hyperlink" Target="https://podminky.urs.cz/item/CS_URS_2023_01/877321101" TargetMode="External" /><Relationship Id="rId22" Type="http://schemas.openxmlformats.org/officeDocument/2006/relationships/hyperlink" Target="https://podminky.urs.cz/item/CS_URS_2023_01/891241112" TargetMode="External" /><Relationship Id="rId23" Type="http://schemas.openxmlformats.org/officeDocument/2006/relationships/hyperlink" Target="https://podminky.urs.cz/item/CS_URS_2023_01/892241111" TargetMode="External" /><Relationship Id="rId24" Type="http://schemas.openxmlformats.org/officeDocument/2006/relationships/hyperlink" Target="https://podminky.urs.cz/item/CS_URS_2023_01/892271111" TargetMode="External" /><Relationship Id="rId25" Type="http://schemas.openxmlformats.org/officeDocument/2006/relationships/hyperlink" Target="https://podminky.urs.cz/item/CS_URS_2023_01/892273122" TargetMode="External" /><Relationship Id="rId26" Type="http://schemas.openxmlformats.org/officeDocument/2006/relationships/hyperlink" Target="https://podminky.urs.cz/item/CS_URS_2023_01/892372111" TargetMode="External" /><Relationship Id="rId27" Type="http://schemas.openxmlformats.org/officeDocument/2006/relationships/hyperlink" Target="https://podminky.urs.cz/item/CS_URS_2023_01/894812003" TargetMode="External" /><Relationship Id="rId28" Type="http://schemas.openxmlformats.org/officeDocument/2006/relationships/hyperlink" Target="https://podminky.urs.cz/item/CS_URS_2023_01/894812033" TargetMode="External" /><Relationship Id="rId29" Type="http://schemas.openxmlformats.org/officeDocument/2006/relationships/hyperlink" Target="https://podminky.urs.cz/item/CS_URS_2023_01/894812041" TargetMode="External" /><Relationship Id="rId30" Type="http://schemas.openxmlformats.org/officeDocument/2006/relationships/hyperlink" Target="https://podminky.urs.cz/item/CS_URS_2023_01/894812062" TargetMode="External" /><Relationship Id="rId31" Type="http://schemas.openxmlformats.org/officeDocument/2006/relationships/hyperlink" Target="https://podminky.urs.cz/item/CS_URS_2023_01/899401112" TargetMode="External" /><Relationship Id="rId32" Type="http://schemas.openxmlformats.org/officeDocument/2006/relationships/hyperlink" Target="https://podminky.urs.cz/item/CS_URS_2023_01/899721111" TargetMode="External" /><Relationship Id="rId33" Type="http://schemas.openxmlformats.org/officeDocument/2006/relationships/hyperlink" Target="https://podminky.urs.cz/item/CS_URS_2023_01/899722113" TargetMode="External" /><Relationship Id="rId34" Type="http://schemas.openxmlformats.org/officeDocument/2006/relationships/hyperlink" Target="https://podminky.urs.cz/item/CS_URS_2023_01/998273102" TargetMode="External" /><Relationship Id="rId3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40" t="s">
        <v>6</v>
      </c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24" t="s">
        <v>15</v>
      </c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R5" s="22"/>
      <c r="BE5" s="321" t="s">
        <v>16</v>
      </c>
      <c r="BS5" s="19" t="s">
        <v>7</v>
      </c>
    </row>
    <row r="6" spans="2:71" s="1" customFormat="1" ht="36.95" customHeight="1">
      <c r="B6" s="22"/>
      <c r="D6" s="28" t="s">
        <v>17</v>
      </c>
      <c r="K6" s="326" t="s">
        <v>18</v>
      </c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R6" s="22"/>
      <c r="BE6" s="322"/>
      <c r="BS6" s="19" t="s">
        <v>7</v>
      </c>
    </row>
    <row r="7" spans="2:71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322"/>
      <c r="BS7" s="19" t="s">
        <v>7</v>
      </c>
    </row>
    <row r="8" spans="2:71" s="1" customFormat="1" ht="12" customHeight="1">
      <c r="B8" s="22"/>
      <c r="D8" s="29" t="s">
        <v>21</v>
      </c>
      <c r="K8" s="27" t="s">
        <v>22</v>
      </c>
      <c r="AK8" s="29" t="s">
        <v>23</v>
      </c>
      <c r="AN8" s="30" t="s">
        <v>24</v>
      </c>
      <c r="AR8" s="22"/>
      <c r="BE8" s="322"/>
      <c r="BS8" s="19" t="s">
        <v>7</v>
      </c>
    </row>
    <row r="9" spans="2:71" s="1" customFormat="1" ht="14.45" customHeight="1">
      <c r="B9" s="22"/>
      <c r="AR9" s="22"/>
      <c r="BE9" s="322"/>
      <c r="BS9" s="19" t="s">
        <v>7</v>
      </c>
    </row>
    <row r="10" spans="2:71" s="1" customFormat="1" ht="12" customHeight="1">
      <c r="B10" s="22"/>
      <c r="D10" s="29" t="s">
        <v>25</v>
      </c>
      <c r="AK10" s="29" t="s">
        <v>26</v>
      </c>
      <c r="AN10" s="27" t="s">
        <v>3</v>
      </c>
      <c r="AR10" s="22"/>
      <c r="BE10" s="322"/>
      <c r="BS10" s="19" t="s">
        <v>7</v>
      </c>
    </row>
    <row r="11" spans="2:71" s="1" customFormat="1" ht="18.4" customHeight="1">
      <c r="B11" s="22"/>
      <c r="E11" s="27" t="s">
        <v>27</v>
      </c>
      <c r="AK11" s="29" t="s">
        <v>28</v>
      </c>
      <c r="AN11" s="27" t="s">
        <v>3</v>
      </c>
      <c r="AR11" s="22"/>
      <c r="BE11" s="322"/>
      <c r="BS11" s="19" t="s">
        <v>7</v>
      </c>
    </row>
    <row r="12" spans="2:71" s="1" customFormat="1" ht="6.95" customHeight="1">
      <c r="B12" s="22"/>
      <c r="AR12" s="22"/>
      <c r="BE12" s="322"/>
      <c r="BS12" s="19" t="s">
        <v>7</v>
      </c>
    </row>
    <row r="13" spans="2:71" s="1" customFormat="1" ht="12" customHeight="1">
      <c r="B13" s="22"/>
      <c r="D13" s="29" t="s">
        <v>29</v>
      </c>
      <c r="AK13" s="29" t="s">
        <v>26</v>
      </c>
      <c r="AN13" s="31" t="s">
        <v>30</v>
      </c>
      <c r="AR13" s="22"/>
      <c r="BE13" s="322"/>
      <c r="BS13" s="19" t="s">
        <v>7</v>
      </c>
    </row>
    <row r="14" spans="2:71" ht="12.75">
      <c r="B14" s="22"/>
      <c r="E14" s="327" t="s">
        <v>30</v>
      </c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29" t="s">
        <v>28</v>
      </c>
      <c r="AN14" s="31" t="s">
        <v>30</v>
      </c>
      <c r="AR14" s="22"/>
      <c r="BE14" s="322"/>
      <c r="BS14" s="19" t="s">
        <v>7</v>
      </c>
    </row>
    <row r="15" spans="2:71" s="1" customFormat="1" ht="6.95" customHeight="1">
      <c r="B15" s="22"/>
      <c r="AR15" s="22"/>
      <c r="BE15" s="322"/>
      <c r="BS15" s="19" t="s">
        <v>4</v>
      </c>
    </row>
    <row r="16" spans="2:71" s="1" customFormat="1" ht="12" customHeight="1">
      <c r="B16" s="22"/>
      <c r="D16" s="29" t="s">
        <v>31</v>
      </c>
      <c r="AK16" s="29" t="s">
        <v>26</v>
      </c>
      <c r="AN16" s="27" t="s">
        <v>3</v>
      </c>
      <c r="AR16" s="22"/>
      <c r="BE16" s="322"/>
      <c r="BS16" s="19" t="s">
        <v>4</v>
      </c>
    </row>
    <row r="17" spans="2:71" s="1" customFormat="1" ht="18.4" customHeight="1">
      <c r="B17" s="22"/>
      <c r="E17" s="27" t="s">
        <v>32</v>
      </c>
      <c r="AK17" s="29" t="s">
        <v>28</v>
      </c>
      <c r="AN17" s="27" t="s">
        <v>3</v>
      </c>
      <c r="AR17" s="22"/>
      <c r="BE17" s="322"/>
      <c r="BS17" s="19" t="s">
        <v>33</v>
      </c>
    </row>
    <row r="18" spans="2:71" s="1" customFormat="1" ht="6.95" customHeight="1">
      <c r="B18" s="22"/>
      <c r="AR18" s="22"/>
      <c r="BE18" s="322"/>
      <c r="BS18" s="19" t="s">
        <v>7</v>
      </c>
    </row>
    <row r="19" spans="2:71" s="1" customFormat="1" ht="12" customHeight="1">
      <c r="B19" s="22"/>
      <c r="D19" s="29" t="s">
        <v>34</v>
      </c>
      <c r="AK19" s="29" t="s">
        <v>26</v>
      </c>
      <c r="AN19" s="27" t="s">
        <v>3</v>
      </c>
      <c r="AR19" s="22"/>
      <c r="BE19" s="322"/>
      <c r="BS19" s="19" t="s">
        <v>7</v>
      </c>
    </row>
    <row r="20" spans="2:71" s="1" customFormat="1" ht="18.4" customHeight="1">
      <c r="B20" s="22"/>
      <c r="E20" s="27" t="s">
        <v>35</v>
      </c>
      <c r="AK20" s="29" t="s">
        <v>28</v>
      </c>
      <c r="AN20" s="27" t="s">
        <v>3</v>
      </c>
      <c r="AR20" s="22"/>
      <c r="BE20" s="322"/>
      <c r="BS20" s="19" t="s">
        <v>4</v>
      </c>
    </row>
    <row r="21" spans="2:57" s="1" customFormat="1" ht="6.95" customHeight="1">
      <c r="B21" s="22"/>
      <c r="AR21" s="22"/>
      <c r="BE21" s="322"/>
    </row>
    <row r="22" spans="2:57" s="1" customFormat="1" ht="12" customHeight="1">
      <c r="B22" s="22"/>
      <c r="D22" s="29" t="s">
        <v>36</v>
      </c>
      <c r="AR22" s="22"/>
      <c r="BE22" s="322"/>
    </row>
    <row r="23" spans="2:57" s="1" customFormat="1" ht="47.25" customHeight="1">
      <c r="B23" s="22"/>
      <c r="E23" s="329" t="s">
        <v>37</v>
      </c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R23" s="22"/>
      <c r="BE23" s="322"/>
    </row>
    <row r="24" spans="2:57" s="1" customFormat="1" ht="6.95" customHeight="1">
      <c r="B24" s="22"/>
      <c r="AR24" s="22"/>
      <c r="BE24" s="322"/>
    </row>
    <row r="25" spans="2:57" s="1" customFormat="1" ht="6.9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22"/>
    </row>
    <row r="26" spans="1:57" s="2" customFormat="1" ht="25.9" customHeight="1">
      <c r="A26" s="34"/>
      <c r="B26" s="35"/>
      <c r="C26" s="34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30">
        <f>ROUND(AG54,2)</f>
        <v>0</v>
      </c>
      <c r="AL26" s="331"/>
      <c r="AM26" s="331"/>
      <c r="AN26" s="331"/>
      <c r="AO26" s="331"/>
      <c r="AP26" s="34"/>
      <c r="AQ26" s="34"/>
      <c r="AR26" s="35"/>
      <c r="BE26" s="322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22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32" t="s">
        <v>39</v>
      </c>
      <c r="M28" s="332"/>
      <c r="N28" s="332"/>
      <c r="O28" s="332"/>
      <c r="P28" s="332"/>
      <c r="Q28" s="34"/>
      <c r="R28" s="34"/>
      <c r="S28" s="34"/>
      <c r="T28" s="34"/>
      <c r="U28" s="34"/>
      <c r="V28" s="34"/>
      <c r="W28" s="332" t="s">
        <v>40</v>
      </c>
      <c r="X28" s="332"/>
      <c r="Y28" s="332"/>
      <c r="Z28" s="332"/>
      <c r="AA28" s="332"/>
      <c r="AB28" s="332"/>
      <c r="AC28" s="332"/>
      <c r="AD28" s="332"/>
      <c r="AE28" s="332"/>
      <c r="AF28" s="34"/>
      <c r="AG28" s="34"/>
      <c r="AH28" s="34"/>
      <c r="AI28" s="34"/>
      <c r="AJ28" s="34"/>
      <c r="AK28" s="332" t="s">
        <v>41</v>
      </c>
      <c r="AL28" s="332"/>
      <c r="AM28" s="332"/>
      <c r="AN28" s="332"/>
      <c r="AO28" s="332"/>
      <c r="AP28" s="34"/>
      <c r="AQ28" s="34"/>
      <c r="AR28" s="35"/>
      <c r="BE28" s="322"/>
    </row>
    <row r="29" spans="2:57" s="3" customFormat="1" ht="14.45" customHeight="1">
      <c r="B29" s="39"/>
      <c r="D29" s="29" t="s">
        <v>42</v>
      </c>
      <c r="F29" s="29" t="s">
        <v>43</v>
      </c>
      <c r="L29" s="335">
        <v>0.21</v>
      </c>
      <c r="M29" s="334"/>
      <c r="N29" s="334"/>
      <c r="O29" s="334"/>
      <c r="P29" s="334"/>
      <c r="W29" s="333">
        <f>ROUND(AZ54,2)</f>
        <v>0</v>
      </c>
      <c r="X29" s="334"/>
      <c r="Y29" s="334"/>
      <c r="Z29" s="334"/>
      <c r="AA29" s="334"/>
      <c r="AB29" s="334"/>
      <c r="AC29" s="334"/>
      <c r="AD29" s="334"/>
      <c r="AE29" s="334"/>
      <c r="AK29" s="333">
        <f>ROUND(AV54,2)</f>
        <v>0</v>
      </c>
      <c r="AL29" s="334"/>
      <c r="AM29" s="334"/>
      <c r="AN29" s="334"/>
      <c r="AO29" s="334"/>
      <c r="AR29" s="39"/>
      <c r="BE29" s="323"/>
    </row>
    <row r="30" spans="2:57" s="3" customFormat="1" ht="14.45" customHeight="1">
      <c r="B30" s="39"/>
      <c r="F30" s="29" t="s">
        <v>44</v>
      </c>
      <c r="L30" s="335">
        <v>0.15</v>
      </c>
      <c r="M30" s="334"/>
      <c r="N30" s="334"/>
      <c r="O30" s="334"/>
      <c r="P30" s="334"/>
      <c r="W30" s="333">
        <f>ROUND(BA54,2)</f>
        <v>0</v>
      </c>
      <c r="X30" s="334"/>
      <c r="Y30" s="334"/>
      <c r="Z30" s="334"/>
      <c r="AA30" s="334"/>
      <c r="AB30" s="334"/>
      <c r="AC30" s="334"/>
      <c r="AD30" s="334"/>
      <c r="AE30" s="334"/>
      <c r="AK30" s="333">
        <f>ROUND(AW54,2)</f>
        <v>0</v>
      </c>
      <c r="AL30" s="334"/>
      <c r="AM30" s="334"/>
      <c r="AN30" s="334"/>
      <c r="AO30" s="334"/>
      <c r="AR30" s="39"/>
      <c r="BE30" s="323"/>
    </row>
    <row r="31" spans="2:57" s="3" customFormat="1" ht="14.45" customHeight="1" hidden="1">
      <c r="B31" s="39"/>
      <c r="F31" s="29" t="s">
        <v>45</v>
      </c>
      <c r="L31" s="335">
        <v>0.21</v>
      </c>
      <c r="M31" s="334"/>
      <c r="N31" s="334"/>
      <c r="O31" s="334"/>
      <c r="P31" s="334"/>
      <c r="W31" s="333">
        <f>ROUND(BB54,2)</f>
        <v>0</v>
      </c>
      <c r="X31" s="334"/>
      <c r="Y31" s="334"/>
      <c r="Z31" s="334"/>
      <c r="AA31" s="334"/>
      <c r="AB31" s="334"/>
      <c r="AC31" s="334"/>
      <c r="AD31" s="334"/>
      <c r="AE31" s="334"/>
      <c r="AK31" s="333">
        <v>0</v>
      </c>
      <c r="AL31" s="334"/>
      <c r="AM31" s="334"/>
      <c r="AN31" s="334"/>
      <c r="AO31" s="334"/>
      <c r="AR31" s="39"/>
      <c r="BE31" s="323"/>
    </row>
    <row r="32" spans="2:57" s="3" customFormat="1" ht="14.45" customHeight="1" hidden="1">
      <c r="B32" s="39"/>
      <c r="F32" s="29" t="s">
        <v>46</v>
      </c>
      <c r="L32" s="335">
        <v>0.15</v>
      </c>
      <c r="M32" s="334"/>
      <c r="N32" s="334"/>
      <c r="O32" s="334"/>
      <c r="P32" s="334"/>
      <c r="W32" s="333">
        <f>ROUND(BC54,2)</f>
        <v>0</v>
      </c>
      <c r="X32" s="334"/>
      <c r="Y32" s="334"/>
      <c r="Z32" s="334"/>
      <c r="AA32" s="334"/>
      <c r="AB32" s="334"/>
      <c r="AC32" s="334"/>
      <c r="AD32" s="334"/>
      <c r="AE32" s="334"/>
      <c r="AK32" s="333">
        <v>0</v>
      </c>
      <c r="AL32" s="334"/>
      <c r="AM32" s="334"/>
      <c r="AN32" s="334"/>
      <c r="AO32" s="334"/>
      <c r="AR32" s="39"/>
      <c r="BE32" s="323"/>
    </row>
    <row r="33" spans="2:44" s="3" customFormat="1" ht="14.45" customHeight="1" hidden="1">
      <c r="B33" s="39"/>
      <c r="F33" s="29" t="s">
        <v>47</v>
      </c>
      <c r="L33" s="335">
        <v>0</v>
      </c>
      <c r="M33" s="334"/>
      <c r="N33" s="334"/>
      <c r="O33" s="334"/>
      <c r="P33" s="334"/>
      <c r="W33" s="333">
        <f>ROUND(BD54,2)</f>
        <v>0</v>
      </c>
      <c r="X33" s="334"/>
      <c r="Y33" s="334"/>
      <c r="Z33" s="334"/>
      <c r="AA33" s="334"/>
      <c r="AB33" s="334"/>
      <c r="AC33" s="334"/>
      <c r="AD33" s="334"/>
      <c r="AE33" s="334"/>
      <c r="AK33" s="333">
        <v>0</v>
      </c>
      <c r="AL33" s="334"/>
      <c r="AM33" s="334"/>
      <c r="AN33" s="334"/>
      <c r="AO33" s="334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0"/>
      <c r="D35" s="41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49</v>
      </c>
      <c r="U35" s="42"/>
      <c r="V35" s="42"/>
      <c r="W35" s="42"/>
      <c r="X35" s="339" t="s">
        <v>50</v>
      </c>
      <c r="Y35" s="337"/>
      <c r="Z35" s="337"/>
      <c r="AA35" s="337"/>
      <c r="AB35" s="337"/>
      <c r="AC35" s="42"/>
      <c r="AD35" s="42"/>
      <c r="AE35" s="42"/>
      <c r="AF35" s="42"/>
      <c r="AG35" s="42"/>
      <c r="AH35" s="42"/>
      <c r="AI35" s="42"/>
      <c r="AJ35" s="42"/>
      <c r="AK35" s="336">
        <f>SUM(AK26:AK33)</f>
        <v>0</v>
      </c>
      <c r="AL35" s="337"/>
      <c r="AM35" s="337"/>
      <c r="AN35" s="337"/>
      <c r="AO35" s="338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3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23-01-1</v>
      </c>
      <c r="AR44" s="48"/>
    </row>
    <row r="45" spans="2:44" s="5" customFormat="1" ht="36.95" customHeight="1">
      <c r="B45" s="49"/>
      <c r="C45" s="50" t="s">
        <v>17</v>
      </c>
      <c r="L45" s="303" t="str">
        <f>K6</f>
        <v>Hrdlořezy, vodojem - stavební úpravy - oprava 30.1.</v>
      </c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Hrdlořezy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305" t="str">
        <f>IF(AN8="","",AN8)</f>
        <v>4. 1. 2023</v>
      </c>
      <c r="AN47" s="305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25.7" customHeight="1">
      <c r="A49" s="34"/>
      <c r="B49" s="35"/>
      <c r="C49" s="29" t="s">
        <v>25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VaK Mladá Boleslav, a.s.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31</v>
      </c>
      <c r="AJ49" s="34"/>
      <c r="AK49" s="34"/>
      <c r="AL49" s="34"/>
      <c r="AM49" s="306" t="str">
        <f>IF(E17="","",E17)</f>
        <v>Vodohospodářské inženýrské služby, a.s.</v>
      </c>
      <c r="AN49" s="307"/>
      <c r="AO49" s="307"/>
      <c r="AP49" s="307"/>
      <c r="AQ49" s="34"/>
      <c r="AR49" s="35"/>
      <c r="AS49" s="308" t="s">
        <v>52</v>
      </c>
      <c r="AT49" s="309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2" customHeight="1">
      <c r="A50" s="34"/>
      <c r="B50" s="35"/>
      <c r="C50" s="29" t="s">
        <v>29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34</v>
      </c>
      <c r="AJ50" s="34"/>
      <c r="AK50" s="34"/>
      <c r="AL50" s="34"/>
      <c r="AM50" s="306" t="str">
        <f>IF(E20="","",E20)</f>
        <v>Ing. Josef Němeček</v>
      </c>
      <c r="AN50" s="307"/>
      <c r="AO50" s="307"/>
      <c r="AP50" s="307"/>
      <c r="AQ50" s="34"/>
      <c r="AR50" s="35"/>
      <c r="AS50" s="310"/>
      <c r="AT50" s="311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10"/>
      <c r="AT51" s="311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12" t="s">
        <v>53</v>
      </c>
      <c r="D52" s="313"/>
      <c r="E52" s="313"/>
      <c r="F52" s="313"/>
      <c r="G52" s="313"/>
      <c r="H52" s="57"/>
      <c r="I52" s="315" t="s">
        <v>54</v>
      </c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4" t="s">
        <v>55</v>
      </c>
      <c r="AH52" s="313"/>
      <c r="AI52" s="313"/>
      <c r="AJ52" s="313"/>
      <c r="AK52" s="313"/>
      <c r="AL52" s="313"/>
      <c r="AM52" s="313"/>
      <c r="AN52" s="315" t="s">
        <v>56</v>
      </c>
      <c r="AO52" s="313"/>
      <c r="AP52" s="313"/>
      <c r="AQ52" s="58" t="s">
        <v>57</v>
      </c>
      <c r="AR52" s="35"/>
      <c r="AS52" s="59" t="s">
        <v>58</v>
      </c>
      <c r="AT52" s="60" t="s">
        <v>59</v>
      </c>
      <c r="AU52" s="60" t="s">
        <v>60</v>
      </c>
      <c r="AV52" s="60" t="s">
        <v>61</v>
      </c>
      <c r="AW52" s="60" t="s">
        <v>62</v>
      </c>
      <c r="AX52" s="60" t="s">
        <v>63</v>
      </c>
      <c r="AY52" s="60" t="s">
        <v>64</v>
      </c>
      <c r="AZ52" s="60" t="s">
        <v>65</v>
      </c>
      <c r="BA52" s="60" t="s">
        <v>66</v>
      </c>
      <c r="BB52" s="60" t="s">
        <v>67</v>
      </c>
      <c r="BC52" s="60" t="s">
        <v>68</v>
      </c>
      <c r="BD52" s="61" t="s">
        <v>69</v>
      </c>
      <c r="BE52" s="34"/>
    </row>
    <row r="53" spans="1:57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70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19">
        <f>ROUND(SUM(AG55:AG60),2)</f>
        <v>0</v>
      </c>
      <c r="AH54" s="319"/>
      <c r="AI54" s="319"/>
      <c r="AJ54" s="319"/>
      <c r="AK54" s="319"/>
      <c r="AL54" s="319"/>
      <c r="AM54" s="319"/>
      <c r="AN54" s="320">
        <f aca="true" t="shared" si="0" ref="AN54:AN60">SUM(AG54,AT54)</f>
        <v>0</v>
      </c>
      <c r="AO54" s="320"/>
      <c r="AP54" s="320"/>
      <c r="AQ54" s="69" t="s">
        <v>3</v>
      </c>
      <c r="AR54" s="65"/>
      <c r="AS54" s="70">
        <f>ROUND(SUM(AS55:AS60),2)</f>
        <v>0</v>
      </c>
      <c r="AT54" s="71">
        <f aca="true" t="shared" si="1" ref="AT54:AT60">ROUND(SUM(AV54:AW54),2)</f>
        <v>0</v>
      </c>
      <c r="AU54" s="72">
        <f>ROUND(SUM(AU55:AU60),5)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ROUND(SUM(AZ55:AZ60),2)</f>
        <v>0</v>
      </c>
      <c r="BA54" s="71">
        <f>ROUND(SUM(BA55:BA60),2)</f>
        <v>0</v>
      </c>
      <c r="BB54" s="71">
        <f>ROUND(SUM(BB55:BB60),2)</f>
        <v>0</v>
      </c>
      <c r="BC54" s="71">
        <f>ROUND(SUM(BC55:BC60),2)</f>
        <v>0</v>
      </c>
      <c r="BD54" s="73">
        <f>ROUND(SUM(BD55:BD60),2)</f>
        <v>0</v>
      </c>
      <c r="BS54" s="74" t="s">
        <v>71</v>
      </c>
      <c r="BT54" s="74" t="s">
        <v>72</v>
      </c>
      <c r="BU54" s="75" t="s">
        <v>73</v>
      </c>
      <c r="BV54" s="74" t="s">
        <v>74</v>
      </c>
      <c r="BW54" s="74" t="s">
        <v>5</v>
      </c>
      <c r="BX54" s="74" t="s">
        <v>75</v>
      </c>
      <c r="CL54" s="74" t="s">
        <v>3</v>
      </c>
    </row>
    <row r="55" spans="1:91" s="7" customFormat="1" ht="16.5" customHeight="1">
      <c r="A55" s="76" t="s">
        <v>76</v>
      </c>
      <c r="B55" s="77"/>
      <c r="C55" s="78"/>
      <c r="D55" s="316" t="s">
        <v>77</v>
      </c>
      <c r="E55" s="316"/>
      <c r="F55" s="316"/>
      <c r="G55" s="316"/>
      <c r="H55" s="316"/>
      <c r="I55" s="79"/>
      <c r="J55" s="316" t="s">
        <v>78</v>
      </c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7">
        <f>'01 - SO 01 - Bourací a de...'!J30</f>
        <v>0</v>
      </c>
      <c r="AH55" s="318"/>
      <c r="AI55" s="318"/>
      <c r="AJ55" s="318"/>
      <c r="AK55" s="318"/>
      <c r="AL55" s="318"/>
      <c r="AM55" s="318"/>
      <c r="AN55" s="317">
        <f t="shared" si="0"/>
        <v>0</v>
      </c>
      <c r="AO55" s="318"/>
      <c r="AP55" s="318"/>
      <c r="AQ55" s="80" t="s">
        <v>79</v>
      </c>
      <c r="AR55" s="77"/>
      <c r="AS55" s="81">
        <v>0</v>
      </c>
      <c r="AT55" s="82">
        <f t="shared" si="1"/>
        <v>0</v>
      </c>
      <c r="AU55" s="83">
        <f>'01 - SO 01 - Bourací a de...'!P92</f>
        <v>0</v>
      </c>
      <c r="AV55" s="82">
        <f>'01 - SO 01 - Bourací a de...'!J33</f>
        <v>0</v>
      </c>
      <c r="AW55" s="82">
        <f>'01 - SO 01 - Bourací a de...'!J34</f>
        <v>0</v>
      </c>
      <c r="AX55" s="82">
        <f>'01 - SO 01 - Bourací a de...'!J35</f>
        <v>0</v>
      </c>
      <c r="AY55" s="82">
        <f>'01 - SO 01 - Bourací a de...'!J36</f>
        <v>0</v>
      </c>
      <c r="AZ55" s="82">
        <f>'01 - SO 01 - Bourací a de...'!F33</f>
        <v>0</v>
      </c>
      <c r="BA55" s="82">
        <f>'01 - SO 01 - Bourací a de...'!F34</f>
        <v>0</v>
      </c>
      <c r="BB55" s="82">
        <f>'01 - SO 01 - Bourací a de...'!F35</f>
        <v>0</v>
      </c>
      <c r="BC55" s="82">
        <f>'01 - SO 01 - Bourací a de...'!F36</f>
        <v>0</v>
      </c>
      <c r="BD55" s="84">
        <f>'01 - SO 01 - Bourací a de...'!F37</f>
        <v>0</v>
      </c>
      <c r="BT55" s="85" t="s">
        <v>80</v>
      </c>
      <c r="BV55" s="85" t="s">
        <v>74</v>
      </c>
      <c r="BW55" s="85" t="s">
        <v>81</v>
      </c>
      <c r="BX55" s="85" t="s">
        <v>5</v>
      </c>
      <c r="CL55" s="85" t="s">
        <v>3</v>
      </c>
      <c r="CM55" s="85" t="s">
        <v>82</v>
      </c>
    </row>
    <row r="56" spans="1:91" s="7" customFormat="1" ht="16.5" customHeight="1">
      <c r="A56" s="76" t="s">
        <v>76</v>
      </c>
      <c r="B56" s="77"/>
      <c r="C56" s="78"/>
      <c r="D56" s="316" t="s">
        <v>83</v>
      </c>
      <c r="E56" s="316"/>
      <c r="F56" s="316"/>
      <c r="G56" s="316"/>
      <c r="H56" s="316"/>
      <c r="I56" s="79"/>
      <c r="J56" s="316" t="s">
        <v>84</v>
      </c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7">
        <f>'02 - SO 02 - Stavební část'!J30</f>
        <v>0</v>
      </c>
      <c r="AH56" s="318"/>
      <c r="AI56" s="318"/>
      <c r="AJ56" s="318"/>
      <c r="AK56" s="318"/>
      <c r="AL56" s="318"/>
      <c r="AM56" s="318"/>
      <c r="AN56" s="317">
        <f t="shared" si="0"/>
        <v>0</v>
      </c>
      <c r="AO56" s="318"/>
      <c r="AP56" s="318"/>
      <c r="AQ56" s="80" t="s">
        <v>79</v>
      </c>
      <c r="AR56" s="77"/>
      <c r="AS56" s="81">
        <v>0</v>
      </c>
      <c r="AT56" s="82">
        <f t="shared" si="1"/>
        <v>0</v>
      </c>
      <c r="AU56" s="83">
        <f>'02 - SO 02 - Stavební část'!P100</f>
        <v>0</v>
      </c>
      <c r="AV56" s="82">
        <f>'02 - SO 02 - Stavební část'!J33</f>
        <v>0</v>
      </c>
      <c r="AW56" s="82">
        <f>'02 - SO 02 - Stavební část'!J34</f>
        <v>0</v>
      </c>
      <c r="AX56" s="82">
        <f>'02 - SO 02 - Stavební část'!J35</f>
        <v>0</v>
      </c>
      <c r="AY56" s="82">
        <f>'02 - SO 02 - Stavební část'!J36</f>
        <v>0</v>
      </c>
      <c r="AZ56" s="82">
        <f>'02 - SO 02 - Stavební část'!F33</f>
        <v>0</v>
      </c>
      <c r="BA56" s="82">
        <f>'02 - SO 02 - Stavební část'!F34</f>
        <v>0</v>
      </c>
      <c r="BB56" s="82">
        <f>'02 - SO 02 - Stavební část'!F35</f>
        <v>0</v>
      </c>
      <c r="BC56" s="82">
        <f>'02 - SO 02 - Stavební část'!F36</f>
        <v>0</v>
      </c>
      <c r="BD56" s="84">
        <f>'02 - SO 02 - Stavební část'!F37</f>
        <v>0</v>
      </c>
      <c r="BT56" s="85" t="s">
        <v>80</v>
      </c>
      <c r="BV56" s="85" t="s">
        <v>74</v>
      </c>
      <c r="BW56" s="85" t="s">
        <v>85</v>
      </c>
      <c r="BX56" s="85" t="s">
        <v>5</v>
      </c>
      <c r="CL56" s="85" t="s">
        <v>3</v>
      </c>
      <c r="CM56" s="85" t="s">
        <v>82</v>
      </c>
    </row>
    <row r="57" spans="1:91" s="7" customFormat="1" ht="16.5" customHeight="1">
      <c r="A57" s="76" t="s">
        <v>76</v>
      </c>
      <c r="B57" s="77"/>
      <c r="C57" s="78"/>
      <c r="D57" s="316" t="s">
        <v>86</v>
      </c>
      <c r="E57" s="316"/>
      <c r="F57" s="316"/>
      <c r="G57" s="316"/>
      <c r="H57" s="316"/>
      <c r="I57" s="79"/>
      <c r="J57" s="316" t="s">
        <v>87</v>
      </c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7">
        <f>'03 - SO 03 - Oplocení a t...'!J30</f>
        <v>0</v>
      </c>
      <c r="AH57" s="318"/>
      <c r="AI57" s="318"/>
      <c r="AJ57" s="318"/>
      <c r="AK57" s="318"/>
      <c r="AL57" s="318"/>
      <c r="AM57" s="318"/>
      <c r="AN57" s="317">
        <f t="shared" si="0"/>
        <v>0</v>
      </c>
      <c r="AO57" s="318"/>
      <c r="AP57" s="318"/>
      <c r="AQ57" s="80" t="s">
        <v>79</v>
      </c>
      <c r="AR57" s="77"/>
      <c r="AS57" s="81">
        <v>0</v>
      </c>
      <c r="AT57" s="82">
        <f t="shared" si="1"/>
        <v>0</v>
      </c>
      <c r="AU57" s="83">
        <f>'03 - SO 03 - Oplocení a t...'!P87</f>
        <v>0</v>
      </c>
      <c r="AV57" s="82">
        <f>'03 - SO 03 - Oplocení a t...'!J33</f>
        <v>0</v>
      </c>
      <c r="AW57" s="82">
        <f>'03 - SO 03 - Oplocení a t...'!J34</f>
        <v>0</v>
      </c>
      <c r="AX57" s="82">
        <f>'03 - SO 03 - Oplocení a t...'!J35</f>
        <v>0</v>
      </c>
      <c r="AY57" s="82">
        <f>'03 - SO 03 - Oplocení a t...'!J36</f>
        <v>0</v>
      </c>
      <c r="AZ57" s="82">
        <f>'03 - SO 03 - Oplocení a t...'!F33</f>
        <v>0</v>
      </c>
      <c r="BA57" s="82">
        <f>'03 - SO 03 - Oplocení a t...'!F34</f>
        <v>0</v>
      </c>
      <c r="BB57" s="82">
        <f>'03 - SO 03 - Oplocení a t...'!F35</f>
        <v>0</v>
      </c>
      <c r="BC57" s="82">
        <f>'03 - SO 03 - Oplocení a t...'!F36</f>
        <v>0</v>
      </c>
      <c r="BD57" s="84">
        <f>'03 - SO 03 - Oplocení a t...'!F37</f>
        <v>0</v>
      </c>
      <c r="BT57" s="85" t="s">
        <v>80</v>
      </c>
      <c r="BV57" s="85" t="s">
        <v>74</v>
      </c>
      <c r="BW57" s="85" t="s">
        <v>88</v>
      </c>
      <c r="BX57" s="85" t="s">
        <v>5</v>
      </c>
      <c r="CL57" s="85" t="s">
        <v>3</v>
      </c>
      <c r="CM57" s="85" t="s">
        <v>82</v>
      </c>
    </row>
    <row r="58" spans="1:91" s="7" customFormat="1" ht="24.75" customHeight="1">
      <c r="A58" s="76" t="s">
        <v>76</v>
      </c>
      <c r="B58" s="77"/>
      <c r="C58" s="78"/>
      <c r="D58" s="316" t="s">
        <v>89</v>
      </c>
      <c r="E58" s="316"/>
      <c r="F58" s="316"/>
      <c r="G58" s="316"/>
      <c r="H58" s="316"/>
      <c r="I58" s="79"/>
      <c r="J58" s="316" t="s">
        <v>90</v>
      </c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7">
        <f>'06 - SO 06 - Venkovní pot...'!J30</f>
        <v>0</v>
      </c>
      <c r="AH58" s="318"/>
      <c r="AI58" s="318"/>
      <c r="AJ58" s="318"/>
      <c r="AK58" s="318"/>
      <c r="AL58" s="318"/>
      <c r="AM58" s="318"/>
      <c r="AN58" s="317">
        <f t="shared" si="0"/>
        <v>0</v>
      </c>
      <c r="AO58" s="318"/>
      <c r="AP58" s="318"/>
      <c r="AQ58" s="80" t="s">
        <v>79</v>
      </c>
      <c r="AR58" s="77"/>
      <c r="AS58" s="81">
        <v>0</v>
      </c>
      <c r="AT58" s="82">
        <f t="shared" si="1"/>
        <v>0</v>
      </c>
      <c r="AU58" s="83">
        <f>'06 - SO 06 - Venkovní pot...'!P84</f>
        <v>0</v>
      </c>
      <c r="AV58" s="82">
        <f>'06 - SO 06 - Venkovní pot...'!J33</f>
        <v>0</v>
      </c>
      <c r="AW58" s="82">
        <f>'06 - SO 06 - Venkovní pot...'!J34</f>
        <v>0</v>
      </c>
      <c r="AX58" s="82">
        <f>'06 - SO 06 - Venkovní pot...'!J35</f>
        <v>0</v>
      </c>
      <c r="AY58" s="82">
        <f>'06 - SO 06 - Venkovní pot...'!J36</f>
        <v>0</v>
      </c>
      <c r="AZ58" s="82">
        <f>'06 - SO 06 - Venkovní pot...'!F33</f>
        <v>0</v>
      </c>
      <c r="BA58" s="82">
        <f>'06 - SO 06 - Venkovní pot...'!F34</f>
        <v>0</v>
      </c>
      <c r="BB58" s="82">
        <f>'06 - SO 06 - Venkovní pot...'!F35</f>
        <v>0</v>
      </c>
      <c r="BC58" s="82">
        <f>'06 - SO 06 - Venkovní pot...'!F36</f>
        <v>0</v>
      </c>
      <c r="BD58" s="84">
        <f>'06 - SO 06 - Venkovní pot...'!F37</f>
        <v>0</v>
      </c>
      <c r="BT58" s="85" t="s">
        <v>80</v>
      </c>
      <c r="BV58" s="85" t="s">
        <v>74</v>
      </c>
      <c r="BW58" s="85" t="s">
        <v>91</v>
      </c>
      <c r="BX58" s="85" t="s">
        <v>5</v>
      </c>
      <c r="CL58" s="85" t="s">
        <v>3</v>
      </c>
      <c r="CM58" s="85" t="s">
        <v>82</v>
      </c>
    </row>
    <row r="59" spans="1:91" s="7" customFormat="1" ht="16.5" customHeight="1">
      <c r="A59" s="76" t="s">
        <v>76</v>
      </c>
      <c r="B59" s="77"/>
      <c r="C59" s="78"/>
      <c r="D59" s="316" t="s">
        <v>92</v>
      </c>
      <c r="E59" s="316"/>
      <c r="F59" s="316"/>
      <c r="G59" s="316"/>
      <c r="H59" s="316"/>
      <c r="I59" s="79"/>
      <c r="J59" s="316" t="s">
        <v>93</v>
      </c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7">
        <f>'07 - PS 01 - Strojně tech...'!J30</f>
        <v>0</v>
      </c>
      <c r="AH59" s="318"/>
      <c r="AI59" s="318"/>
      <c r="AJ59" s="318"/>
      <c r="AK59" s="318"/>
      <c r="AL59" s="318"/>
      <c r="AM59" s="318"/>
      <c r="AN59" s="317">
        <f t="shared" si="0"/>
        <v>0</v>
      </c>
      <c r="AO59" s="318"/>
      <c r="AP59" s="318"/>
      <c r="AQ59" s="80" t="s">
        <v>79</v>
      </c>
      <c r="AR59" s="77"/>
      <c r="AS59" s="81">
        <v>0</v>
      </c>
      <c r="AT59" s="82">
        <f t="shared" si="1"/>
        <v>0</v>
      </c>
      <c r="AU59" s="83">
        <f>'07 - PS 01 - Strojně tech...'!P83</f>
        <v>0</v>
      </c>
      <c r="AV59" s="82">
        <f>'07 - PS 01 - Strojně tech...'!J33</f>
        <v>0</v>
      </c>
      <c r="AW59" s="82">
        <f>'07 - PS 01 - Strojně tech...'!J34</f>
        <v>0</v>
      </c>
      <c r="AX59" s="82">
        <f>'07 - PS 01 - Strojně tech...'!J35</f>
        <v>0</v>
      </c>
      <c r="AY59" s="82">
        <f>'07 - PS 01 - Strojně tech...'!J36</f>
        <v>0</v>
      </c>
      <c r="AZ59" s="82">
        <f>'07 - PS 01 - Strojně tech...'!F33</f>
        <v>0</v>
      </c>
      <c r="BA59" s="82">
        <f>'07 - PS 01 - Strojně tech...'!F34</f>
        <v>0</v>
      </c>
      <c r="BB59" s="82">
        <f>'07 - PS 01 - Strojně tech...'!F35</f>
        <v>0</v>
      </c>
      <c r="BC59" s="82">
        <f>'07 - PS 01 - Strojně tech...'!F36</f>
        <v>0</v>
      </c>
      <c r="BD59" s="84">
        <f>'07 - PS 01 - Strojně tech...'!F37</f>
        <v>0</v>
      </c>
      <c r="BT59" s="85" t="s">
        <v>80</v>
      </c>
      <c r="BV59" s="85" t="s">
        <v>74</v>
      </c>
      <c r="BW59" s="85" t="s">
        <v>94</v>
      </c>
      <c r="BX59" s="85" t="s">
        <v>5</v>
      </c>
      <c r="CL59" s="85" t="s">
        <v>3</v>
      </c>
      <c r="CM59" s="85" t="s">
        <v>82</v>
      </c>
    </row>
    <row r="60" spans="1:91" s="7" customFormat="1" ht="16.5" customHeight="1">
      <c r="A60" s="76" t="s">
        <v>76</v>
      </c>
      <c r="B60" s="77"/>
      <c r="C60" s="78"/>
      <c r="D60" s="316" t="s">
        <v>95</v>
      </c>
      <c r="E60" s="316"/>
      <c r="F60" s="316"/>
      <c r="G60" s="316"/>
      <c r="H60" s="316"/>
      <c r="I60" s="79"/>
      <c r="J60" s="316" t="s">
        <v>96</v>
      </c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7">
        <f>'09 - VRN'!J30</f>
        <v>0</v>
      </c>
      <c r="AH60" s="318"/>
      <c r="AI60" s="318"/>
      <c r="AJ60" s="318"/>
      <c r="AK60" s="318"/>
      <c r="AL60" s="318"/>
      <c r="AM60" s="318"/>
      <c r="AN60" s="317">
        <f t="shared" si="0"/>
        <v>0</v>
      </c>
      <c r="AO60" s="318"/>
      <c r="AP60" s="318"/>
      <c r="AQ60" s="80" t="s">
        <v>97</v>
      </c>
      <c r="AR60" s="77"/>
      <c r="AS60" s="86">
        <v>0</v>
      </c>
      <c r="AT60" s="87">
        <f t="shared" si="1"/>
        <v>0</v>
      </c>
      <c r="AU60" s="88">
        <f>'09 - VRN'!P80</f>
        <v>0</v>
      </c>
      <c r="AV60" s="87">
        <f>'09 - VRN'!J33</f>
        <v>0</v>
      </c>
      <c r="AW60" s="87">
        <f>'09 - VRN'!J34</f>
        <v>0</v>
      </c>
      <c r="AX60" s="87">
        <f>'09 - VRN'!J35</f>
        <v>0</v>
      </c>
      <c r="AY60" s="87">
        <f>'09 - VRN'!J36</f>
        <v>0</v>
      </c>
      <c r="AZ60" s="87">
        <f>'09 - VRN'!F33</f>
        <v>0</v>
      </c>
      <c r="BA60" s="87">
        <f>'09 - VRN'!F34</f>
        <v>0</v>
      </c>
      <c r="BB60" s="87">
        <f>'09 - VRN'!F35</f>
        <v>0</v>
      </c>
      <c r="BC60" s="87">
        <f>'09 - VRN'!F36</f>
        <v>0</v>
      </c>
      <c r="BD60" s="89">
        <f>'09 - VRN'!F37</f>
        <v>0</v>
      </c>
      <c r="BT60" s="85" t="s">
        <v>80</v>
      </c>
      <c r="BV60" s="85" t="s">
        <v>74</v>
      </c>
      <c r="BW60" s="85" t="s">
        <v>98</v>
      </c>
      <c r="BX60" s="85" t="s">
        <v>5</v>
      </c>
      <c r="CL60" s="85" t="s">
        <v>3</v>
      </c>
      <c r="CM60" s="85" t="s">
        <v>82</v>
      </c>
    </row>
    <row r="61" spans="1:57" s="2" customFormat="1" ht="30" customHeight="1">
      <c r="A61" s="34"/>
      <c r="B61" s="35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5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s="2" customFormat="1" ht="6.95" customHeight="1">
      <c r="A62" s="34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35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</sheetData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01 - SO 01 - Bourací a de...'!C2" display="/"/>
    <hyperlink ref="A56" location="'02 - SO 02 - Stavební část'!C2" display="/"/>
    <hyperlink ref="A57" location="'03 - SO 03 - Oplocení a t...'!C2" display="/"/>
    <hyperlink ref="A58" location="'06 - SO 06 - Venkovní pot...'!C2" display="/"/>
    <hyperlink ref="A59" location="'07 - PS 01 - Strojně tech...'!C2" display="/"/>
    <hyperlink ref="A60" location="'09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4"/>
  <sheetViews>
    <sheetView showGridLines="0" workbookViewId="0" topLeftCell="A22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40" t="s">
        <v>6</v>
      </c>
      <c r="M2" s="325"/>
      <c r="N2" s="325"/>
      <c r="O2" s="325"/>
      <c r="P2" s="325"/>
      <c r="Q2" s="325"/>
      <c r="R2" s="325"/>
      <c r="S2" s="325"/>
      <c r="T2" s="325"/>
      <c r="U2" s="325"/>
      <c r="V2" s="325"/>
      <c r="AT2" s="19" t="s">
        <v>81</v>
      </c>
      <c r="AZ2" s="90" t="s">
        <v>99</v>
      </c>
      <c r="BA2" s="90" t="s">
        <v>100</v>
      </c>
      <c r="BB2" s="90" t="s">
        <v>101</v>
      </c>
      <c r="BC2" s="90" t="s">
        <v>102</v>
      </c>
      <c r="BD2" s="90" t="s">
        <v>82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  <c r="AZ3" s="90" t="s">
        <v>103</v>
      </c>
      <c r="BA3" s="90" t="s">
        <v>104</v>
      </c>
      <c r="BB3" s="90" t="s">
        <v>101</v>
      </c>
      <c r="BC3" s="90" t="s">
        <v>105</v>
      </c>
      <c r="BD3" s="90" t="s">
        <v>82</v>
      </c>
    </row>
    <row r="4" spans="2:46" s="1" customFormat="1" ht="24.95" customHeight="1">
      <c r="B4" s="22"/>
      <c r="D4" s="23" t="s">
        <v>106</v>
      </c>
      <c r="L4" s="22"/>
      <c r="M4" s="91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1" t="str">
        <f>'Rekapitulace stavby'!K6</f>
        <v>Hrdlořezy, vodojem - stavební úpravy - oprava 30.1.</v>
      </c>
      <c r="F7" s="342"/>
      <c r="G7" s="342"/>
      <c r="H7" s="342"/>
      <c r="L7" s="22"/>
    </row>
    <row r="8" spans="1:31" s="2" customFormat="1" ht="12" customHeight="1">
      <c r="A8" s="34"/>
      <c r="B8" s="35"/>
      <c r="C8" s="34"/>
      <c r="D8" s="29" t="s">
        <v>107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03" t="s">
        <v>108</v>
      </c>
      <c r="F9" s="343"/>
      <c r="G9" s="343"/>
      <c r="H9" s="343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4. 1. 2023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4" t="str">
        <f>'Rekapitulace stavby'!E14</f>
        <v>Vyplň údaj</v>
      </c>
      <c r="F18" s="324"/>
      <c r="G18" s="324"/>
      <c r="H18" s="324"/>
      <c r="I18" s="29" t="s">
        <v>28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3"/>
      <c r="B27" s="94"/>
      <c r="C27" s="93"/>
      <c r="D27" s="93"/>
      <c r="E27" s="329" t="s">
        <v>3</v>
      </c>
      <c r="F27" s="329"/>
      <c r="G27" s="329"/>
      <c r="H27" s="329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6" t="s">
        <v>38</v>
      </c>
      <c r="E30" s="34"/>
      <c r="F30" s="34"/>
      <c r="G30" s="34"/>
      <c r="H30" s="34"/>
      <c r="I30" s="34"/>
      <c r="J30" s="68">
        <f>ROUND(J92,2)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42</v>
      </c>
      <c r="E33" s="29" t="s">
        <v>43</v>
      </c>
      <c r="F33" s="98">
        <f>ROUND((SUM(BE92:BE243)),2)</f>
        <v>0</v>
      </c>
      <c r="G33" s="34"/>
      <c r="H33" s="34"/>
      <c r="I33" s="99">
        <v>0.21</v>
      </c>
      <c r="J33" s="98">
        <f>ROUND(((SUM(BE92:BE243))*I33),2)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8">
        <f>ROUND((SUM(BF92:BF243)),2)</f>
        <v>0</v>
      </c>
      <c r="G34" s="34"/>
      <c r="H34" s="34"/>
      <c r="I34" s="99">
        <v>0.15</v>
      </c>
      <c r="J34" s="98">
        <f>ROUND(((SUM(BF92:BF243))*I34),2)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8">
        <f>ROUND((SUM(BG92:BG243)),2)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8">
        <f>ROUND((SUM(BH92:BH243)),2)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8">
        <f>ROUND((SUM(BI92:BI243)),2)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0"/>
      <c r="D39" s="101" t="s">
        <v>48</v>
      </c>
      <c r="E39" s="57"/>
      <c r="F39" s="57"/>
      <c r="G39" s="102" t="s">
        <v>49</v>
      </c>
      <c r="H39" s="103" t="s">
        <v>50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109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41" t="str">
        <f>E7</f>
        <v>Hrdlořezy, vodojem - stavební úpravy - oprava 30.1.</v>
      </c>
      <c r="F48" s="342"/>
      <c r="G48" s="342"/>
      <c r="H48" s="342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107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03" t="str">
        <f>E9</f>
        <v>01 - SO 01 - Bourací a demontážní práce</v>
      </c>
      <c r="F50" s="343"/>
      <c r="G50" s="343"/>
      <c r="H50" s="343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Hrdlořezy</v>
      </c>
      <c r="G52" s="34"/>
      <c r="H52" s="34"/>
      <c r="I52" s="29" t="s">
        <v>23</v>
      </c>
      <c r="J52" s="52" t="str">
        <f>IF(J12="","",J12)</f>
        <v>4. 1. 2023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15" customHeight="1">
      <c r="A54" s="34"/>
      <c r="B54" s="35"/>
      <c r="C54" s="29" t="s">
        <v>25</v>
      </c>
      <c r="D54" s="34"/>
      <c r="E54" s="34"/>
      <c r="F54" s="27" t="str">
        <f>E15</f>
        <v>VaK Mladá Boleslav, a.s.</v>
      </c>
      <c r="G54" s="34"/>
      <c r="H54" s="34"/>
      <c r="I54" s="29" t="s">
        <v>31</v>
      </c>
      <c r="J54" s="32" t="str">
        <f>E21</f>
        <v>Vodohospodářské inženýrské služby,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Ing. Josef Němeček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110</v>
      </c>
      <c r="D57" s="100"/>
      <c r="E57" s="100"/>
      <c r="F57" s="100"/>
      <c r="G57" s="100"/>
      <c r="H57" s="100"/>
      <c r="I57" s="100"/>
      <c r="J57" s="107" t="s">
        <v>111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8" t="s">
        <v>70</v>
      </c>
      <c r="D59" s="34"/>
      <c r="E59" s="34"/>
      <c r="F59" s="34"/>
      <c r="G59" s="34"/>
      <c r="H59" s="34"/>
      <c r="I59" s="34"/>
      <c r="J59" s="68">
        <f>J92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112</v>
      </c>
    </row>
    <row r="60" spans="2:12" s="9" customFormat="1" ht="24.95" customHeight="1">
      <c r="B60" s="109"/>
      <c r="D60" s="110" t="s">
        <v>113</v>
      </c>
      <c r="E60" s="111"/>
      <c r="F60" s="111"/>
      <c r="G60" s="111"/>
      <c r="H60" s="111"/>
      <c r="I60" s="111"/>
      <c r="J60" s="112">
        <f>J93</f>
        <v>0</v>
      </c>
      <c r="L60" s="109"/>
    </row>
    <row r="61" spans="2:12" s="10" customFormat="1" ht="19.9" customHeight="1">
      <c r="B61" s="113"/>
      <c r="D61" s="114" t="s">
        <v>114</v>
      </c>
      <c r="E61" s="115"/>
      <c r="F61" s="115"/>
      <c r="G61" s="115"/>
      <c r="H61" s="115"/>
      <c r="I61" s="115"/>
      <c r="J61" s="116">
        <f>J94</f>
        <v>0</v>
      </c>
      <c r="L61" s="113"/>
    </row>
    <row r="62" spans="2:12" s="10" customFormat="1" ht="19.9" customHeight="1">
      <c r="B62" s="113"/>
      <c r="D62" s="114" t="s">
        <v>115</v>
      </c>
      <c r="E62" s="115"/>
      <c r="F62" s="115"/>
      <c r="G62" s="115"/>
      <c r="H62" s="115"/>
      <c r="I62" s="115"/>
      <c r="J62" s="116">
        <f>J125</f>
        <v>0</v>
      </c>
      <c r="L62" s="113"/>
    </row>
    <row r="63" spans="2:12" s="10" customFormat="1" ht="19.9" customHeight="1">
      <c r="B63" s="113"/>
      <c r="D63" s="114" t="s">
        <v>116</v>
      </c>
      <c r="E63" s="115"/>
      <c r="F63" s="115"/>
      <c r="G63" s="115"/>
      <c r="H63" s="115"/>
      <c r="I63" s="115"/>
      <c r="J63" s="116">
        <f>J129</f>
        <v>0</v>
      </c>
      <c r="L63" s="113"/>
    </row>
    <row r="64" spans="2:12" s="10" customFormat="1" ht="19.9" customHeight="1">
      <c r="B64" s="113"/>
      <c r="D64" s="114" t="s">
        <v>117</v>
      </c>
      <c r="E64" s="115"/>
      <c r="F64" s="115"/>
      <c r="G64" s="115"/>
      <c r="H64" s="115"/>
      <c r="I64" s="115"/>
      <c r="J64" s="116">
        <f>J174</f>
        <v>0</v>
      </c>
      <c r="L64" s="113"/>
    </row>
    <row r="65" spans="2:12" s="9" customFormat="1" ht="24.95" customHeight="1">
      <c r="B65" s="109"/>
      <c r="D65" s="110" t="s">
        <v>118</v>
      </c>
      <c r="E65" s="111"/>
      <c r="F65" s="111"/>
      <c r="G65" s="111"/>
      <c r="H65" s="111"/>
      <c r="I65" s="111"/>
      <c r="J65" s="112">
        <f>J195</f>
        <v>0</v>
      </c>
      <c r="L65" s="109"/>
    </row>
    <row r="66" spans="2:12" s="10" customFormat="1" ht="19.9" customHeight="1">
      <c r="B66" s="113"/>
      <c r="D66" s="114" t="s">
        <v>119</v>
      </c>
      <c r="E66" s="115"/>
      <c r="F66" s="115"/>
      <c r="G66" s="115"/>
      <c r="H66" s="115"/>
      <c r="I66" s="115"/>
      <c r="J66" s="116">
        <f>J196</f>
        <v>0</v>
      </c>
      <c r="L66" s="113"/>
    </row>
    <row r="67" spans="2:12" s="10" customFormat="1" ht="19.9" customHeight="1">
      <c r="B67" s="113"/>
      <c r="D67" s="114" t="s">
        <v>120</v>
      </c>
      <c r="E67" s="115"/>
      <c r="F67" s="115"/>
      <c r="G67" s="115"/>
      <c r="H67" s="115"/>
      <c r="I67" s="115"/>
      <c r="J67" s="116">
        <f>J203</f>
        <v>0</v>
      </c>
      <c r="L67" s="113"/>
    </row>
    <row r="68" spans="2:12" s="10" customFormat="1" ht="19.9" customHeight="1">
      <c r="B68" s="113"/>
      <c r="D68" s="114" t="s">
        <v>121</v>
      </c>
      <c r="E68" s="115"/>
      <c r="F68" s="115"/>
      <c r="G68" s="115"/>
      <c r="H68" s="115"/>
      <c r="I68" s="115"/>
      <c r="J68" s="116">
        <f>J210</f>
        <v>0</v>
      </c>
      <c r="L68" s="113"/>
    </row>
    <row r="69" spans="2:12" s="10" customFormat="1" ht="19.9" customHeight="1">
      <c r="B69" s="113"/>
      <c r="D69" s="114" t="s">
        <v>122</v>
      </c>
      <c r="E69" s="115"/>
      <c r="F69" s="115"/>
      <c r="G69" s="115"/>
      <c r="H69" s="115"/>
      <c r="I69" s="115"/>
      <c r="J69" s="116">
        <f>J214</f>
        <v>0</v>
      </c>
      <c r="L69" s="113"/>
    </row>
    <row r="70" spans="2:12" s="10" customFormat="1" ht="19.9" customHeight="1">
      <c r="B70" s="113"/>
      <c r="D70" s="114" t="s">
        <v>123</v>
      </c>
      <c r="E70" s="115"/>
      <c r="F70" s="115"/>
      <c r="G70" s="115"/>
      <c r="H70" s="115"/>
      <c r="I70" s="115"/>
      <c r="J70" s="116">
        <f>J218</f>
        <v>0</v>
      </c>
      <c r="L70" s="113"/>
    </row>
    <row r="71" spans="2:12" s="9" customFormat="1" ht="24.95" customHeight="1">
      <c r="B71" s="109"/>
      <c r="D71" s="110" t="s">
        <v>124</v>
      </c>
      <c r="E71" s="111"/>
      <c r="F71" s="111"/>
      <c r="G71" s="111"/>
      <c r="H71" s="111"/>
      <c r="I71" s="111"/>
      <c r="J71" s="112">
        <f>J235</f>
        <v>0</v>
      </c>
      <c r="L71" s="109"/>
    </row>
    <row r="72" spans="2:12" s="10" customFormat="1" ht="19.9" customHeight="1">
      <c r="B72" s="113"/>
      <c r="D72" s="114" t="s">
        <v>125</v>
      </c>
      <c r="E72" s="115"/>
      <c r="F72" s="115"/>
      <c r="G72" s="115"/>
      <c r="H72" s="115"/>
      <c r="I72" s="115"/>
      <c r="J72" s="116">
        <f>J236</f>
        <v>0</v>
      </c>
      <c r="L72" s="113"/>
    </row>
    <row r="73" spans="1:31" s="2" customFormat="1" ht="21.7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8" spans="1:31" s="2" customFormat="1" ht="6.95" customHeight="1">
      <c r="A78" s="34"/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4.95" customHeight="1">
      <c r="A79" s="34"/>
      <c r="B79" s="35"/>
      <c r="C79" s="23" t="s">
        <v>126</v>
      </c>
      <c r="D79" s="34"/>
      <c r="E79" s="34"/>
      <c r="F79" s="34"/>
      <c r="G79" s="34"/>
      <c r="H79" s="34"/>
      <c r="I79" s="34"/>
      <c r="J79" s="34"/>
      <c r="K79" s="34"/>
      <c r="L79" s="9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2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17</v>
      </c>
      <c r="D81" s="34"/>
      <c r="E81" s="34"/>
      <c r="F81" s="34"/>
      <c r="G81" s="34"/>
      <c r="H81" s="34"/>
      <c r="I81" s="34"/>
      <c r="J81" s="34"/>
      <c r="K81" s="34"/>
      <c r="L81" s="9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4"/>
      <c r="D82" s="34"/>
      <c r="E82" s="341" t="str">
        <f>E7</f>
        <v>Hrdlořezy, vodojem - stavební úpravy - oprava 30.1.</v>
      </c>
      <c r="F82" s="342"/>
      <c r="G82" s="342"/>
      <c r="H82" s="342"/>
      <c r="I82" s="34"/>
      <c r="J82" s="34"/>
      <c r="K82" s="34"/>
      <c r="L82" s="9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107</v>
      </c>
      <c r="D83" s="34"/>
      <c r="E83" s="34"/>
      <c r="F83" s="34"/>
      <c r="G83" s="34"/>
      <c r="H83" s="34"/>
      <c r="I83" s="34"/>
      <c r="J83" s="34"/>
      <c r="K83" s="34"/>
      <c r="L83" s="9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6.5" customHeight="1">
      <c r="A84" s="34"/>
      <c r="B84" s="35"/>
      <c r="C84" s="34"/>
      <c r="D84" s="34"/>
      <c r="E84" s="303" t="str">
        <f>E9</f>
        <v>01 - SO 01 - Bourací a demontážní práce</v>
      </c>
      <c r="F84" s="343"/>
      <c r="G84" s="343"/>
      <c r="H84" s="343"/>
      <c r="I84" s="34"/>
      <c r="J84" s="34"/>
      <c r="K84" s="34"/>
      <c r="L84" s="9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21</v>
      </c>
      <c r="D86" s="34"/>
      <c r="E86" s="34"/>
      <c r="F86" s="27" t="str">
        <f>F12</f>
        <v>Hrdlořezy</v>
      </c>
      <c r="G86" s="34"/>
      <c r="H86" s="34"/>
      <c r="I86" s="29" t="s">
        <v>23</v>
      </c>
      <c r="J86" s="52" t="str">
        <f>IF(J12="","",J12)</f>
        <v>4. 1. 2023</v>
      </c>
      <c r="K86" s="34"/>
      <c r="L86" s="9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40.15" customHeight="1">
      <c r="A88" s="34"/>
      <c r="B88" s="35"/>
      <c r="C88" s="29" t="s">
        <v>25</v>
      </c>
      <c r="D88" s="34"/>
      <c r="E88" s="34"/>
      <c r="F88" s="27" t="str">
        <f>E15</f>
        <v>VaK Mladá Boleslav, a.s.</v>
      </c>
      <c r="G88" s="34"/>
      <c r="H88" s="34"/>
      <c r="I88" s="29" t="s">
        <v>31</v>
      </c>
      <c r="J88" s="32" t="str">
        <f>E21</f>
        <v>Vodohospodářské inženýrské služby, a.s.</v>
      </c>
      <c r="K88" s="34"/>
      <c r="L88" s="9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29</v>
      </c>
      <c r="D89" s="34"/>
      <c r="E89" s="34"/>
      <c r="F89" s="27" t="str">
        <f>IF(E18="","",E18)</f>
        <v>Vyplň údaj</v>
      </c>
      <c r="G89" s="34"/>
      <c r="H89" s="34"/>
      <c r="I89" s="29" t="s">
        <v>34</v>
      </c>
      <c r="J89" s="32" t="str">
        <f>E24</f>
        <v>Ing. Josef Němeček</v>
      </c>
      <c r="K89" s="34"/>
      <c r="L89" s="9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0.3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9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1" customFormat="1" ht="29.25" customHeight="1">
      <c r="A91" s="117"/>
      <c r="B91" s="118"/>
      <c r="C91" s="119" t="s">
        <v>127</v>
      </c>
      <c r="D91" s="120" t="s">
        <v>57</v>
      </c>
      <c r="E91" s="120" t="s">
        <v>53</v>
      </c>
      <c r="F91" s="120" t="s">
        <v>54</v>
      </c>
      <c r="G91" s="120" t="s">
        <v>128</v>
      </c>
      <c r="H91" s="120" t="s">
        <v>129</v>
      </c>
      <c r="I91" s="120" t="s">
        <v>130</v>
      </c>
      <c r="J91" s="120" t="s">
        <v>111</v>
      </c>
      <c r="K91" s="121" t="s">
        <v>131</v>
      </c>
      <c r="L91" s="122"/>
      <c r="M91" s="59" t="s">
        <v>3</v>
      </c>
      <c r="N91" s="60" t="s">
        <v>42</v>
      </c>
      <c r="O91" s="60" t="s">
        <v>132</v>
      </c>
      <c r="P91" s="60" t="s">
        <v>133</v>
      </c>
      <c r="Q91" s="60" t="s">
        <v>134</v>
      </c>
      <c r="R91" s="60" t="s">
        <v>135</v>
      </c>
      <c r="S91" s="60" t="s">
        <v>136</v>
      </c>
      <c r="T91" s="61" t="s">
        <v>137</v>
      </c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</row>
    <row r="92" spans="1:63" s="2" customFormat="1" ht="22.9" customHeight="1">
      <c r="A92" s="34"/>
      <c r="B92" s="35"/>
      <c r="C92" s="66" t="s">
        <v>138</v>
      </c>
      <c r="D92" s="34"/>
      <c r="E92" s="34"/>
      <c r="F92" s="34"/>
      <c r="G92" s="34"/>
      <c r="H92" s="34"/>
      <c r="I92" s="34"/>
      <c r="J92" s="123">
        <f>BK92</f>
        <v>0</v>
      </c>
      <c r="K92" s="34"/>
      <c r="L92" s="35"/>
      <c r="M92" s="62"/>
      <c r="N92" s="53"/>
      <c r="O92" s="63"/>
      <c r="P92" s="124">
        <f>P93+P195+P235</f>
        <v>0</v>
      </c>
      <c r="Q92" s="63"/>
      <c r="R92" s="124">
        <f>R93+R195+R235</f>
        <v>0.010172200000000001</v>
      </c>
      <c r="S92" s="63"/>
      <c r="T92" s="125">
        <f>T93+T195+T235</f>
        <v>79.39162099999999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71</v>
      </c>
      <c r="AU92" s="19" t="s">
        <v>112</v>
      </c>
      <c r="BK92" s="126">
        <f>BK93+BK195+BK235</f>
        <v>0</v>
      </c>
    </row>
    <row r="93" spans="2:63" s="12" customFormat="1" ht="25.9" customHeight="1">
      <c r="B93" s="127"/>
      <c r="D93" s="128" t="s">
        <v>71</v>
      </c>
      <c r="E93" s="129" t="s">
        <v>139</v>
      </c>
      <c r="F93" s="129" t="s">
        <v>140</v>
      </c>
      <c r="I93" s="130"/>
      <c r="J93" s="131">
        <f>BK93</f>
        <v>0</v>
      </c>
      <c r="L93" s="127"/>
      <c r="M93" s="132"/>
      <c r="N93" s="133"/>
      <c r="O93" s="133"/>
      <c r="P93" s="134">
        <f>P94+P125+P129+P174</f>
        <v>0</v>
      </c>
      <c r="Q93" s="133"/>
      <c r="R93" s="134">
        <f>R94+R125+R129+R174</f>
        <v>0.010172200000000001</v>
      </c>
      <c r="S93" s="133"/>
      <c r="T93" s="135">
        <f>T94+T125+T129+T174</f>
        <v>75.70221299999999</v>
      </c>
      <c r="AR93" s="128" t="s">
        <v>80</v>
      </c>
      <c r="AT93" s="136" t="s">
        <v>71</v>
      </c>
      <c r="AU93" s="136" t="s">
        <v>72</v>
      </c>
      <c r="AY93" s="128" t="s">
        <v>141</v>
      </c>
      <c r="BK93" s="137">
        <f>BK94+BK125+BK129+BK174</f>
        <v>0</v>
      </c>
    </row>
    <row r="94" spans="2:63" s="12" customFormat="1" ht="22.9" customHeight="1">
      <c r="B94" s="127"/>
      <c r="D94" s="128" t="s">
        <v>71</v>
      </c>
      <c r="E94" s="138" t="s">
        <v>80</v>
      </c>
      <c r="F94" s="138" t="s">
        <v>142</v>
      </c>
      <c r="I94" s="130"/>
      <c r="J94" s="139">
        <f>BK94</f>
        <v>0</v>
      </c>
      <c r="L94" s="127"/>
      <c r="M94" s="132"/>
      <c r="N94" s="133"/>
      <c r="O94" s="133"/>
      <c r="P94" s="134">
        <f>SUM(P95:P124)</f>
        <v>0</v>
      </c>
      <c r="Q94" s="133"/>
      <c r="R94" s="134">
        <f>SUM(R95:R124)</f>
        <v>0</v>
      </c>
      <c r="S94" s="133"/>
      <c r="T94" s="135">
        <f>SUM(T95:T124)</f>
        <v>0</v>
      </c>
      <c r="AR94" s="128" t="s">
        <v>80</v>
      </c>
      <c r="AT94" s="136" t="s">
        <v>71</v>
      </c>
      <c r="AU94" s="136" t="s">
        <v>80</v>
      </c>
      <c r="AY94" s="128" t="s">
        <v>141</v>
      </c>
      <c r="BK94" s="137">
        <f>SUM(BK95:BK124)</f>
        <v>0</v>
      </c>
    </row>
    <row r="95" spans="1:65" s="2" customFormat="1" ht="44.25" customHeight="1">
      <c r="A95" s="34"/>
      <c r="B95" s="140"/>
      <c r="C95" s="141" t="s">
        <v>80</v>
      </c>
      <c r="D95" s="141" t="s">
        <v>143</v>
      </c>
      <c r="E95" s="142" t="s">
        <v>144</v>
      </c>
      <c r="F95" s="143" t="s">
        <v>145</v>
      </c>
      <c r="G95" s="144" t="s">
        <v>146</v>
      </c>
      <c r="H95" s="145">
        <v>150</v>
      </c>
      <c r="I95" s="146"/>
      <c r="J95" s="147">
        <f>ROUND(I95*H95,2)</f>
        <v>0</v>
      </c>
      <c r="K95" s="143" t="s">
        <v>147</v>
      </c>
      <c r="L95" s="35"/>
      <c r="M95" s="148" t="s">
        <v>3</v>
      </c>
      <c r="N95" s="149" t="s">
        <v>43</v>
      </c>
      <c r="O95" s="55"/>
      <c r="P95" s="150">
        <f>O95*H95</f>
        <v>0</v>
      </c>
      <c r="Q95" s="150">
        <v>0</v>
      </c>
      <c r="R95" s="150">
        <f>Q95*H95</f>
        <v>0</v>
      </c>
      <c r="S95" s="150">
        <v>0</v>
      </c>
      <c r="T95" s="151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2" t="s">
        <v>148</v>
      </c>
      <c r="AT95" s="152" t="s">
        <v>143</v>
      </c>
      <c r="AU95" s="152" t="s">
        <v>82</v>
      </c>
      <c r="AY95" s="19" t="s">
        <v>141</v>
      </c>
      <c r="BE95" s="153">
        <f>IF(N95="základní",J95,0)</f>
        <v>0</v>
      </c>
      <c r="BF95" s="153">
        <f>IF(N95="snížená",J95,0)</f>
        <v>0</v>
      </c>
      <c r="BG95" s="153">
        <f>IF(N95="zákl. přenesená",J95,0)</f>
        <v>0</v>
      </c>
      <c r="BH95" s="153">
        <f>IF(N95="sníž. přenesená",J95,0)</f>
        <v>0</v>
      </c>
      <c r="BI95" s="153">
        <f>IF(N95="nulová",J95,0)</f>
        <v>0</v>
      </c>
      <c r="BJ95" s="19" t="s">
        <v>80</v>
      </c>
      <c r="BK95" s="153">
        <f>ROUND(I95*H95,2)</f>
        <v>0</v>
      </c>
      <c r="BL95" s="19" t="s">
        <v>148</v>
      </c>
      <c r="BM95" s="152" t="s">
        <v>149</v>
      </c>
    </row>
    <row r="96" spans="1:47" s="2" customFormat="1" ht="11.25">
      <c r="A96" s="34"/>
      <c r="B96" s="35"/>
      <c r="C96" s="34"/>
      <c r="D96" s="154" t="s">
        <v>150</v>
      </c>
      <c r="E96" s="34"/>
      <c r="F96" s="155" t="s">
        <v>151</v>
      </c>
      <c r="G96" s="34"/>
      <c r="H96" s="34"/>
      <c r="I96" s="156"/>
      <c r="J96" s="34"/>
      <c r="K96" s="34"/>
      <c r="L96" s="35"/>
      <c r="M96" s="157"/>
      <c r="N96" s="158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150</v>
      </c>
      <c r="AU96" s="19" t="s">
        <v>82</v>
      </c>
    </row>
    <row r="97" spans="2:51" s="13" customFormat="1" ht="11.25">
      <c r="B97" s="159"/>
      <c r="D97" s="160" t="s">
        <v>152</v>
      </c>
      <c r="E97" s="161" t="s">
        <v>3</v>
      </c>
      <c r="F97" s="162" t="s">
        <v>153</v>
      </c>
      <c r="H97" s="163">
        <v>150</v>
      </c>
      <c r="I97" s="164"/>
      <c r="L97" s="159"/>
      <c r="M97" s="165"/>
      <c r="N97" s="166"/>
      <c r="O97" s="166"/>
      <c r="P97" s="166"/>
      <c r="Q97" s="166"/>
      <c r="R97" s="166"/>
      <c r="S97" s="166"/>
      <c r="T97" s="167"/>
      <c r="AT97" s="161" t="s">
        <v>152</v>
      </c>
      <c r="AU97" s="161" t="s">
        <v>82</v>
      </c>
      <c r="AV97" s="13" t="s">
        <v>82</v>
      </c>
      <c r="AW97" s="13" t="s">
        <v>33</v>
      </c>
      <c r="AX97" s="13" t="s">
        <v>80</v>
      </c>
      <c r="AY97" s="161" t="s">
        <v>141</v>
      </c>
    </row>
    <row r="98" spans="1:65" s="2" customFormat="1" ht="16.5" customHeight="1">
      <c r="A98" s="34"/>
      <c r="B98" s="140"/>
      <c r="C98" s="141" t="s">
        <v>82</v>
      </c>
      <c r="D98" s="141" t="s">
        <v>143</v>
      </c>
      <c r="E98" s="142" t="s">
        <v>154</v>
      </c>
      <c r="F98" s="143" t="s">
        <v>155</v>
      </c>
      <c r="G98" s="144" t="s">
        <v>146</v>
      </c>
      <c r="H98" s="145">
        <v>281.062</v>
      </c>
      <c r="I98" s="146"/>
      <c r="J98" s="147">
        <f>ROUND(I98*H98,2)</f>
        <v>0</v>
      </c>
      <c r="K98" s="143" t="s">
        <v>147</v>
      </c>
      <c r="L98" s="35"/>
      <c r="M98" s="148" t="s">
        <v>3</v>
      </c>
      <c r="N98" s="149" t="s">
        <v>43</v>
      </c>
      <c r="O98" s="55"/>
      <c r="P98" s="150">
        <f>O98*H98</f>
        <v>0</v>
      </c>
      <c r="Q98" s="150">
        <v>0</v>
      </c>
      <c r="R98" s="150">
        <f>Q98*H98</f>
        <v>0</v>
      </c>
      <c r="S98" s="150">
        <v>0</v>
      </c>
      <c r="T98" s="151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2" t="s">
        <v>148</v>
      </c>
      <c r="AT98" s="152" t="s">
        <v>143</v>
      </c>
      <c r="AU98" s="152" t="s">
        <v>82</v>
      </c>
      <c r="AY98" s="19" t="s">
        <v>141</v>
      </c>
      <c r="BE98" s="153">
        <f>IF(N98="základní",J98,0)</f>
        <v>0</v>
      </c>
      <c r="BF98" s="153">
        <f>IF(N98="snížená",J98,0)</f>
        <v>0</v>
      </c>
      <c r="BG98" s="153">
        <f>IF(N98="zákl. přenesená",J98,0)</f>
        <v>0</v>
      </c>
      <c r="BH98" s="153">
        <f>IF(N98="sníž. přenesená",J98,0)</f>
        <v>0</v>
      </c>
      <c r="BI98" s="153">
        <f>IF(N98="nulová",J98,0)</f>
        <v>0</v>
      </c>
      <c r="BJ98" s="19" t="s">
        <v>80</v>
      </c>
      <c r="BK98" s="153">
        <f>ROUND(I98*H98,2)</f>
        <v>0</v>
      </c>
      <c r="BL98" s="19" t="s">
        <v>148</v>
      </c>
      <c r="BM98" s="152" t="s">
        <v>156</v>
      </c>
    </row>
    <row r="99" spans="1:47" s="2" customFormat="1" ht="11.25">
      <c r="A99" s="34"/>
      <c r="B99" s="35"/>
      <c r="C99" s="34"/>
      <c r="D99" s="154" t="s">
        <v>150</v>
      </c>
      <c r="E99" s="34"/>
      <c r="F99" s="155" t="s">
        <v>157</v>
      </c>
      <c r="G99" s="34"/>
      <c r="H99" s="34"/>
      <c r="I99" s="156"/>
      <c r="J99" s="34"/>
      <c r="K99" s="34"/>
      <c r="L99" s="35"/>
      <c r="M99" s="157"/>
      <c r="N99" s="158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150</v>
      </c>
      <c r="AU99" s="19" t="s">
        <v>82</v>
      </c>
    </row>
    <row r="100" spans="2:51" s="13" customFormat="1" ht="11.25">
      <c r="B100" s="159"/>
      <c r="D100" s="160" t="s">
        <v>152</v>
      </c>
      <c r="E100" s="161" t="s">
        <v>3</v>
      </c>
      <c r="F100" s="162" t="s">
        <v>158</v>
      </c>
      <c r="H100" s="163">
        <v>281.062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152</v>
      </c>
      <c r="AU100" s="161" t="s">
        <v>82</v>
      </c>
      <c r="AV100" s="13" t="s">
        <v>82</v>
      </c>
      <c r="AW100" s="13" t="s">
        <v>33</v>
      </c>
      <c r="AX100" s="13" t="s">
        <v>80</v>
      </c>
      <c r="AY100" s="161" t="s">
        <v>141</v>
      </c>
    </row>
    <row r="101" spans="1:65" s="2" customFormat="1" ht="24.2" customHeight="1">
      <c r="A101" s="34"/>
      <c r="B101" s="140"/>
      <c r="C101" s="141" t="s">
        <v>159</v>
      </c>
      <c r="D101" s="141" t="s">
        <v>143</v>
      </c>
      <c r="E101" s="142" t="s">
        <v>160</v>
      </c>
      <c r="F101" s="143" t="s">
        <v>161</v>
      </c>
      <c r="G101" s="144" t="s">
        <v>146</v>
      </c>
      <c r="H101" s="145">
        <v>281.062</v>
      </c>
      <c r="I101" s="146"/>
      <c r="J101" s="147">
        <f>ROUND(I101*H101,2)</f>
        <v>0</v>
      </c>
      <c r="K101" s="143" t="s">
        <v>147</v>
      </c>
      <c r="L101" s="35"/>
      <c r="M101" s="148" t="s">
        <v>3</v>
      </c>
      <c r="N101" s="149" t="s">
        <v>43</v>
      </c>
      <c r="O101" s="55"/>
      <c r="P101" s="150">
        <f>O101*H101</f>
        <v>0</v>
      </c>
      <c r="Q101" s="150">
        <v>0</v>
      </c>
      <c r="R101" s="150">
        <f>Q101*H101</f>
        <v>0</v>
      </c>
      <c r="S101" s="150">
        <v>0</v>
      </c>
      <c r="T101" s="151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2" t="s">
        <v>148</v>
      </c>
      <c r="AT101" s="152" t="s">
        <v>143</v>
      </c>
      <c r="AU101" s="152" t="s">
        <v>82</v>
      </c>
      <c r="AY101" s="19" t="s">
        <v>141</v>
      </c>
      <c r="BE101" s="153">
        <f>IF(N101="základní",J101,0)</f>
        <v>0</v>
      </c>
      <c r="BF101" s="153">
        <f>IF(N101="snížená",J101,0)</f>
        <v>0</v>
      </c>
      <c r="BG101" s="153">
        <f>IF(N101="zákl. přenesená",J101,0)</f>
        <v>0</v>
      </c>
      <c r="BH101" s="153">
        <f>IF(N101="sníž. přenesená",J101,0)</f>
        <v>0</v>
      </c>
      <c r="BI101" s="153">
        <f>IF(N101="nulová",J101,0)</f>
        <v>0</v>
      </c>
      <c r="BJ101" s="19" t="s">
        <v>80</v>
      </c>
      <c r="BK101" s="153">
        <f>ROUND(I101*H101,2)</f>
        <v>0</v>
      </c>
      <c r="BL101" s="19" t="s">
        <v>148</v>
      </c>
      <c r="BM101" s="152" t="s">
        <v>162</v>
      </c>
    </row>
    <row r="102" spans="1:47" s="2" customFormat="1" ht="11.25">
      <c r="A102" s="34"/>
      <c r="B102" s="35"/>
      <c r="C102" s="34"/>
      <c r="D102" s="154" t="s">
        <v>150</v>
      </c>
      <c r="E102" s="34"/>
      <c r="F102" s="155" t="s">
        <v>163</v>
      </c>
      <c r="G102" s="34"/>
      <c r="H102" s="34"/>
      <c r="I102" s="156"/>
      <c r="J102" s="34"/>
      <c r="K102" s="34"/>
      <c r="L102" s="35"/>
      <c r="M102" s="157"/>
      <c r="N102" s="158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150</v>
      </c>
      <c r="AU102" s="19" t="s">
        <v>82</v>
      </c>
    </row>
    <row r="103" spans="2:51" s="13" customFormat="1" ht="11.25">
      <c r="B103" s="159"/>
      <c r="D103" s="160" t="s">
        <v>152</v>
      </c>
      <c r="E103" s="161" t="s">
        <v>3</v>
      </c>
      <c r="F103" s="162" t="s">
        <v>158</v>
      </c>
      <c r="H103" s="163">
        <v>281.062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152</v>
      </c>
      <c r="AU103" s="161" t="s">
        <v>82</v>
      </c>
      <c r="AV103" s="13" t="s">
        <v>82</v>
      </c>
      <c r="AW103" s="13" t="s">
        <v>33</v>
      </c>
      <c r="AX103" s="13" t="s">
        <v>80</v>
      </c>
      <c r="AY103" s="161" t="s">
        <v>141</v>
      </c>
    </row>
    <row r="104" spans="1:65" s="2" customFormat="1" ht="33" customHeight="1">
      <c r="A104" s="34"/>
      <c r="B104" s="140"/>
      <c r="C104" s="141" t="s">
        <v>148</v>
      </c>
      <c r="D104" s="141" t="s">
        <v>143</v>
      </c>
      <c r="E104" s="142" t="s">
        <v>164</v>
      </c>
      <c r="F104" s="143" t="s">
        <v>165</v>
      </c>
      <c r="G104" s="144" t="s">
        <v>101</v>
      </c>
      <c r="H104" s="145">
        <v>15.875</v>
      </c>
      <c r="I104" s="146"/>
      <c r="J104" s="147">
        <f>ROUND(I104*H104,2)</f>
        <v>0</v>
      </c>
      <c r="K104" s="143" t="s">
        <v>147</v>
      </c>
      <c r="L104" s="35"/>
      <c r="M104" s="148" t="s">
        <v>3</v>
      </c>
      <c r="N104" s="149" t="s">
        <v>43</v>
      </c>
      <c r="O104" s="55"/>
      <c r="P104" s="150">
        <f>O104*H104</f>
        <v>0</v>
      </c>
      <c r="Q104" s="150">
        <v>0</v>
      </c>
      <c r="R104" s="150">
        <f>Q104*H104</f>
        <v>0</v>
      </c>
      <c r="S104" s="150">
        <v>0</v>
      </c>
      <c r="T104" s="151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2" t="s">
        <v>148</v>
      </c>
      <c r="AT104" s="152" t="s">
        <v>143</v>
      </c>
      <c r="AU104" s="152" t="s">
        <v>82</v>
      </c>
      <c r="AY104" s="19" t="s">
        <v>141</v>
      </c>
      <c r="BE104" s="153">
        <f>IF(N104="základní",J104,0)</f>
        <v>0</v>
      </c>
      <c r="BF104" s="153">
        <f>IF(N104="snížená",J104,0)</f>
        <v>0</v>
      </c>
      <c r="BG104" s="153">
        <f>IF(N104="zákl. přenesená",J104,0)</f>
        <v>0</v>
      </c>
      <c r="BH104" s="153">
        <f>IF(N104="sníž. přenesená",J104,0)</f>
        <v>0</v>
      </c>
      <c r="BI104" s="153">
        <f>IF(N104="nulová",J104,0)</f>
        <v>0</v>
      </c>
      <c r="BJ104" s="19" t="s">
        <v>80</v>
      </c>
      <c r="BK104" s="153">
        <f>ROUND(I104*H104,2)</f>
        <v>0</v>
      </c>
      <c r="BL104" s="19" t="s">
        <v>148</v>
      </c>
      <c r="BM104" s="152" t="s">
        <v>166</v>
      </c>
    </row>
    <row r="105" spans="1:47" s="2" customFormat="1" ht="11.25">
      <c r="A105" s="34"/>
      <c r="B105" s="35"/>
      <c r="C105" s="34"/>
      <c r="D105" s="154" t="s">
        <v>150</v>
      </c>
      <c r="E105" s="34"/>
      <c r="F105" s="155" t="s">
        <v>167</v>
      </c>
      <c r="G105" s="34"/>
      <c r="H105" s="34"/>
      <c r="I105" s="156"/>
      <c r="J105" s="34"/>
      <c r="K105" s="34"/>
      <c r="L105" s="35"/>
      <c r="M105" s="157"/>
      <c r="N105" s="158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150</v>
      </c>
      <c r="AU105" s="19" t="s">
        <v>82</v>
      </c>
    </row>
    <row r="106" spans="2:51" s="13" customFormat="1" ht="11.25">
      <c r="B106" s="159"/>
      <c r="D106" s="160" t="s">
        <v>152</v>
      </c>
      <c r="E106" s="161" t="s">
        <v>3</v>
      </c>
      <c r="F106" s="162" t="s">
        <v>168</v>
      </c>
      <c r="H106" s="163">
        <v>15.875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152</v>
      </c>
      <c r="AU106" s="161" t="s">
        <v>82</v>
      </c>
      <c r="AV106" s="13" t="s">
        <v>82</v>
      </c>
      <c r="AW106" s="13" t="s">
        <v>33</v>
      </c>
      <c r="AX106" s="13" t="s">
        <v>80</v>
      </c>
      <c r="AY106" s="161" t="s">
        <v>141</v>
      </c>
    </row>
    <row r="107" spans="1:65" s="2" customFormat="1" ht="33" customHeight="1">
      <c r="A107" s="34"/>
      <c r="B107" s="140"/>
      <c r="C107" s="141" t="s">
        <v>169</v>
      </c>
      <c r="D107" s="141" t="s">
        <v>143</v>
      </c>
      <c r="E107" s="142" t="s">
        <v>170</v>
      </c>
      <c r="F107" s="143" t="s">
        <v>171</v>
      </c>
      <c r="G107" s="144" t="s">
        <v>101</v>
      </c>
      <c r="H107" s="145">
        <v>89.957</v>
      </c>
      <c r="I107" s="146"/>
      <c r="J107" s="147">
        <f>ROUND(I107*H107,2)</f>
        <v>0</v>
      </c>
      <c r="K107" s="143" t="s">
        <v>147</v>
      </c>
      <c r="L107" s="35"/>
      <c r="M107" s="148" t="s">
        <v>3</v>
      </c>
      <c r="N107" s="149" t="s">
        <v>43</v>
      </c>
      <c r="O107" s="55"/>
      <c r="P107" s="150">
        <f>O107*H107</f>
        <v>0</v>
      </c>
      <c r="Q107" s="150">
        <v>0</v>
      </c>
      <c r="R107" s="150">
        <f>Q107*H107</f>
        <v>0</v>
      </c>
      <c r="S107" s="150">
        <v>0</v>
      </c>
      <c r="T107" s="151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2" t="s">
        <v>148</v>
      </c>
      <c r="AT107" s="152" t="s">
        <v>143</v>
      </c>
      <c r="AU107" s="152" t="s">
        <v>82</v>
      </c>
      <c r="AY107" s="19" t="s">
        <v>141</v>
      </c>
      <c r="BE107" s="153">
        <f>IF(N107="základní",J107,0)</f>
        <v>0</v>
      </c>
      <c r="BF107" s="153">
        <f>IF(N107="snížená",J107,0)</f>
        <v>0</v>
      </c>
      <c r="BG107" s="153">
        <f>IF(N107="zákl. přenesená",J107,0)</f>
        <v>0</v>
      </c>
      <c r="BH107" s="153">
        <f>IF(N107="sníž. přenesená",J107,0)</f>
        <v>0</v>
      </c>
      <c r="BI107" s="153">
        <f>IF(N107="nulová",J107,0)</f>
        <v>0</v>
      </c>
      <c r="BJ107" s="19" t="s">
        <v>80</v>
      </c>
      <c r="BK107" s="153">
        <f>ROUND(I107*H107,2)</f>
        <v>0</v>
      </c>
      <c r="BL107" s="19" t="s">
        <v>148</v>
      </c>
      <c r="BM107" s="152" t="s">
        <v>172</v>
      </c>
    </row>
    <row r="108" spans="1:47" s="2" customFormat="1" ht="11.25">
      <c r="A108" s="34"/>
      <c r="B108" s="35"/>
      <c r="C108" s="34"/>
      <c r="D108" s="154" t="s">
        <v>150</v>
      </c>
      <c r="E108" s="34"/>
      <c r="F108" s="155" t="s">
        <v>173</v>
      </c>
      <c r="G108" s="34"/>
      <c r="H108" s="34"/>
      <c r="I108" s="156"/>
      <c r="J108" s="34"/>
      <c r="K108" s="34"/>
      <c r="L108" s="35"/>
      <c r="M108" s="157"/>
      <c r="N108" s="158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150</v>
      </c>
      <c r="AU108" s="19" t="s">
        <v>82</v>
      </c>
    </row>
    <row r="109" spans="2:51" s="13" customFormat="1" ht="11.25">
      <c r="B109" s="159"/>
      <c r="D109" s="160" t="s">
        <v>152</v>
      </c>
      <c r="E109" s="161" t="s">
        <v>99</v>
      </c>
      <c r="F109" s="162" t="s">
        <v>174</v>
      </c>
      <c r="H109" s="163">
        <v>105.832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152</v>
      </c>
      <c r="AU109" s="161" t="s">
        <v>82</v>
      </c>
      <c r="AV109" s="13" t="s">
        <v>82</v>
      </c>
      <c r="AW109" s="13" t="s">
        <v>33</v>
      </c>
      <c r="AX109" s="13" t="s">
        <v>72</v>
      </c>
      <c r="AY109" s="161" t="s">
        <v>141</v>
      </c>
    </row>
    <row r="110" spans="2:51" s="13" customFormat="1" ht="11.25">
      <c r="B110" s="159"/>
      <c r="D110" s="160" t="s">
        <v>152</v>
      </c>
      <c r="E110" s="161" t="s">
        <v>3</v>
      </c>
      <c r="F110" s="162" t="s">
        <v>175</v>
      </c>
      <c r="H110" s="163">
        <v>89.957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152</v>
      </c>
      <c r="AU110" s="161" t="s">
        <v>82</v>
      </c>
      <c r="AV110" s="13" t="s">
        <v>82</v>
      </c>
      <c r="AW110" s="13" t="s">
        <v>33</v>
      </c>
      <c r="AX110" s="13" t="s">
        <v>80</v>
      </c>
      <c r="AY110" s="161" t="s">
        <v>141</v>
      </c>
    </row>
    <row r="111" spans="1:65" s="2" customFormat="1" ht="44.25" customHeight="1">
      <c r="A111" s="34"/>
      <c r="B111" s="140"/>
      <c r="C111" s="141" t="s">
        <v>176</v>
      </c>
      <c r="D111" s="141" t="s">
        <v>143</v>
      </c>
      <c r="E111" s="142" t="s">
        <v>177</v>
      </c>
      <c r="F111" s="143" t="s">
        <v>178</v>
      </c>
      <c r="G111" s="144" t="s">
        <v>101</v>
      </c>
      <c r="H111" s="145">
        <v>20</v>
      </c>
      <c r="I111" s="146"/>
      <c r="J111" s="147">
        <f>ROUND(I111*H111,2)</f>
        <v>0</v>
      </c>
      <c r="K111" s="143" t="s">
        <v>147</v>
      </c>
      <c r="L111" s="35"/>
      <c r="M111" s="148" t="s">
        <v>3</v>
      </c>
      <c r="N111" s="149" t="s">
        <v>43</v>
      </c>
      <c r="O111" s="55"/>
      <c r="P111" s="150">
        <f>O111*H111</f>
        <v>0</v>
      </c>
      <c r="Q111" s="150">
        <v>0</v>
      </c>
      <c r="R111" s="150">
        <f>Q111*H111</f>
        <v>0</v>
      </c>
      <c r="S111" s="150">
        <v>0</v>
      </c>
      <c r="T111" s="151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2" t="s">
        <v>148</v>
      </c>
      <c r="AT111" s="152" t="s">
        <v>143</v>
      </c>
      <c r="AU111" s="152" t="s">
        <v>82</v>
      </c>
      <c r="AY111" s="19" t="s">
        <v>141</v>
      </c>
      <c r="BE111" s="153">
        <f>IF(N111="základní",J111,0)</f>
        <v>0</v>
      </c>
      <c r="BF111" s="153">
        <f>IF(N111="snížená",J111,0)</f>
        <v>0</v>
      </c>
      <c r="BG111" s="153">
        <f>IF(N111="zákl. přenesená",J111,0)</f>
        <v>0</v>
      </c>
      <c r="BH111" s="153">
        <f>IF(N111="sníž. přenesená",J111,0)</f>
        <v>0</v>
      </c>
      <c r="BI111" s="153">
        <f>IF(N111="nulová",J111,0)</f>
        <v>0</v>
      </c>
      <c r="BJ111" s="19" t="s">
        <v>80</v>
      </c>
      <c r="BK111" s="153">
        <f>ROUND(I111*H111,2)</f>
        <v>0</v>
      </c>
      <c r="BL111" s="19" t="s">
        <v>148</v>
      </c>
      <c r="BM111" s="152" t="s">
        <v>179</v>
      </c>
    </row>
    <row r="112" spans="1:47" s="2" customFormat="1" ht="11.25">
      <c r="A112" s="34"/>
      <c r="B112" s="35"/>
      <c r="C112" s="34"/>
      <c r="D112" s="154" t="s">
        <v>150</v>
      </c>
      <c r="E112" s="34"/>
      <c r="F112" s="155" t="s">
        <v>180</v>
      </c>
      <c r="G112" s="34"/>
      <c r="H112" s="34"/>
      <c r="I112" s="156"/>
      <c r="J112" s="34"/>
      <c r="K112" s="34"/>
      <c r="L112" s="35"/>
      <c r="M112" s="157"/>
      <c r="N112" s="158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150</v>
      </c>
      <c r="AU112" s="19" t="s">
        <v>82</v>
      </c>
    </row>
    <row r="113" spans="2:51" s="13" customFormat="1" ht="11.25">
      <c r="B113" s="159"/>
      <c r="D113" s="160" t="s">
        <v>152</v>
      </c>
      <c r="E113" s="161" t="s">
        <v>3</v>
      </c>
      <c r="F113" s="162" t="s">
        <v>181</v>
      </c>
      <c r="H113" s="163">
        <v>20</v>
      </c>
      <c r="I113" s="164"/>
      <c r="L113" s="159"/>
      <c r="M113" s="165"/>
      <c r="N113" s="166"/>
      <c r="O113" s="166"/>
      <c r="P113" s="166"/>
      <c r="Q113" s="166"/>
      <c r="R113" s="166"/>
      <c r="S113" s="166"/>
      <c r="T113" s="167"/>
      <c r="AT113" s="161" t="s">
        <v>152</v>
      </c>
      <c r="AU113" s="161" t="s">
        <v>82</v>
      </c>
      <c r="AV113" s="13" t="s">
        <v>82</v>
      </c>
      <c r="AW113" s="13" t="s">
        <v>33</v>
      </c>
      <c r="AX113" s="13" t="s">
        <v>80</v>
      </c>
      <c r="AY113" s="161" t="s">
        <v>141</v>
      </c>
    </row>
    <row r="114" spans="1:65" s="2" customFormat="1" ht="44.25" customHeight="1">
      <c r="A114" s="34"/>
      <c r="B114" s="140"/>
      <c r="C114" s="141" t="s">
        <v>182</v>
      </c>
      <c r="D114" s="141" t="s">
        <v>143</v>
      </c>
      <c r="E114" s="142" t="s">
        <v>183</v>
      </c>
      <c r="F114" s="143" t="s">
        <v>184</v>
      </c>
      <c r="G114" s="144" t="s">
        <v>101</v>
      </c>
      <c r="H114" s="145">
        <v>180</v>
      </c>
      <c r="I114" s="146"/>
      <c r="J114" s="147">
        <f>ROUND(I114*H114,2)</f>
        <v>0</v>
      </c>
      <c r="K114" s="143" t="s">
        <v>147</v>
      </c>
      <c r="L114" s="35"/>
      <c r="M114" s="148" t="s">
        <v>3</v>
      </c>
      <c r="N114" s="149" t="s">
        <v>43</v>
      </c>
      <c r="O114" s="55"/>
      <c r="P114" s="150">
        <f>O114*H114</f>
        <v>0</v>
      </c>
      <c r="Q114" s="150">
        <v>0</v>
      </c>
      <c r="R114" s="150">
        <f>Q114*H114</f>
        <v>0</v>
      </c>
      <c r="S114" s="150">
        <v>0</v>
      </c>
      <c r="T114" s="151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2" t="s">
        <v>148</v>
      </c>
      <c r="AT114" s="152" t="s">
        <v>143</v>
      </c>
      <c r="AU114" s="152" t="s">
        <v>82</v>
      </c>
      <c r="AY114" s="19" t="s">
        <v>141</v>
      </c>
      <c r="BE114" s="153">
        <f>IF(N114="základní",J114,0)</f>
        <v>0</v>
      </c>
      <c r="BF114" s="153">
        <f>IF(N114="snížená",J114,0)</f>
        <v>0</v>
      </c>
      <c r="BG114" s="153">
        <f>IF(N114="zákl. přenesená",J114,0)</f>
        <v>0</v>
      </c>
      <c r="BH114" s="153">
        <f>IF(N114="sníž. přenesená",J114,0)</f>
        <v>0</v>
      </c>
      <c r="BI114" s="153">
        <f>IF(N114="nulová",J114,0)</f>
        <v>0</v>
      </c>
      <c r="BJ114" s="19" t="s">
        <v>80</v>
      </c>
      <c r="BK114" s="153">
        <f>ROUND(I114*H114,2)</f>
        <v>0</v>
      </c>
      <c r="BL114" s="19" t="s">
        <v>148</v>
      </c>
      <c r="BM114" s="152" t="s">
        <v>185</v>
      </c>
    </row>
    <row r="115" spans="1:47" s="2" customFormat="1" ht="11.25">
      <c r="A115" s="34"/>
      <c r="B115" s="35"/>
      <c r="C115" s="34"/>
      <c r="D115" s="154" t="s">
        <v>150</v>
      </c>
      <c r="E115" s="34"/>
      <c r="F115" s="155" t="s">
        <v>186</v>
      </c>
      <c r="G115" s="34"/>
      <c r="H115" s="34"/>
      <c r="I115" s="156"/>
      <c r="J115" s="34"/>
      <c r="K115" s="34"/>
      <c r="L115" s="35"/>
      <c r="M115" s="157"/>
      <c r="N115" s="158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150</v>
      </c>
      <c r="AU115" s="19" t="s">
        <v>82</v>
      </c>
    </row>
    <row r="116" spans="2:51" s="13" customFormat="1" ht="22.5">
      <c r="B116" s="159"/>
      <c r="D116" s="160" t="s">
        <v>152</v>
      </c>
      <c r="E116" s="161" t="s">
        <v>103</v>
      </c>
      <c r="F116" s="162" t="s">
        <v>187</v>
      </c>
      <c r="H116" s="163">
        <v>200</v>
      </c>
      <c r="I116" s="164"/>
      <c r="L116" s="159"/>
      <c r="M116" s="165"/>
      <c r="N116" s="166"/>
      <c r="O116" s="166"/>
      <c r="P116" s="166"/>
      <c r="Q116" s="166"/>
      <c r="R116" s="166"/>
      <c r="S116" s="166"/>
      <c r="T116" s="167"/>
      <c r="AT116" s="161" t="s">
        <v>152</v>
      </c>
      <c r="AU116" s="161" t="s">
        <v>82</v>
      </c>
      <c r="AV116" s="13" t="s">
        <v>82</v>
      </c>
      <c r="AW116" s="13" t="s">
        <v>33</v>
      </c>
      <c r="AX116" s="13" t="s">
        <v>72</v>
      </c>
      <c r="AY116" s="161" t="s">
        <v>141</v>
      </c>
    </row>
    <row r="117" spans="2:51" s="13" customFormat="1" ht="11.25">
      <c r="B117" s="159"/>
      <c r="D117" s="160" t="s">
        <v>152</v>
      </c>
      <c r="E117" s="161" t="s">
        <v>3</v>
      </c>
      <c r="F117" s="162" t="s">
        <v>188</v>
      </c>
      <c r="H117" s="163">
        <v>180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152</v>
      </c>
      <c r="AU117" s="161" t="s">
        <v>82</v>
      </c>
      <c r="AV117" s="13" t="s">
        <v>82</v>
      </c>
      <c r="AW117" s="13" t="s">
        <v>33</v>
      </c>
      <c r="AX117" s="13" t="s">
        <v>80</v>
      </c>
      <c r="AY117" s="161" t="s">
        <v>141</v>
      </c>
    </row>
    <row r="118" spans="1:65" s="2" customFormat="1" ht="62.65" customHeight="1">
      <c r="A118" s="34"/>
      <c r="B118" s="140"/>
      <c r="C118" s="141" t="s">
        <v>189</v>
      </c>
      <c r="D118" s="141" t="s">
        <v>143</v>
      </c>
      <c r="E118" s="142" t="s">
        <v>190</v>
      </c>
      <c r="F118" s="143" t="s">
        <v>191</v>
      </c>
      <c r="G118" s="144" t="s">
        <v>101</v>
      </c>
      <c r="H118" s="145">
        <v>112</v>
      </c>
      <c r="I118" s="146"/>
      <c r="J118" s="147">
        <f>ROUND(I118*H118,2)</f>
        <v>0</v>
      </c>
      <c r="K118" s="143" t="s">
        <v>147</v>
      </c>
      <c r="L118" s="35"/>
      <c r="M118" s="148" t="s">
        <v>3</v>
      </c>
      <c r="N118" s="149" t="s">
        <v>43</v>
      </c>
      <c r="O118" s="55"/>
      <c r="P118" s="150">
        <f>O118*H118</f>
        <v>0</v>
      </c>
      <c r="Q118" s="150">
        <v>0</v>
      </c>
      <c r="R118" s="150">
        <f>Q118*H118</f>
        <v>0</v>
      </c>
      <c r="S118" s="150">
        <v>0</v>
      </c>
      <c r="T118" s="151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2" t="s">
        <v>148</v>
      </c>
      <c r="AT118" s="152" t="s">
        <v>143</v>
      </c>
      <c r="AU118" s="152" t="s">
        <v>82</v>
      </c>
      <c r="AY118" s="19" t="s">
        <v>141</v>
      </c>
      <c r="BE118" s="153">
        <f>IF(N118="základní",J118,0)</f>
        <v>0</v>
      </c>
      <c r="BF118" s="153">
        <f>IF(N118="snížená",J118,0)</f>
        <v>0</v>
      </c>
      <c r="BG118" s="153">
        <f>IF(N118="zákl. přenesená",J118,0)</f>
        <v>0</v>
      </c>
      <c r="BH118" s="153">
        <f>IF(N118="sníž. přenesená",J118,0)</f>
        <v>0</v>
      </c>
      <c r="BI118" s="153">
        <f>IF(N118="nulová",J118,0)</f>
        <v>0</v>
      </c>
      <c r="BJ118" s="19" t="s">
        <v>80</v>
      </c>
      <c r="BK118" s="153">
        <f>ROUND(I118*H118,2)</f>
        <v>0</v>
      </c>
      <c r="BL118" s="19" t="s">
        <v>148</v>
      </c>
      <c r="BM118" s="152" t="s">
        <v>192</v>
      </c>
    </row>
    <row r="119" spans="1:47" s="2" customFormat="1" ht="11.25">
      <c r="A119" s="34"/>
      <c r="B119" s="35"/>
      <c r="C119" s="34"/>
      <c r="D119" s="154" t="s">
        <v>150</v>
      </c>
      <c r="E119" s="34"/>
      <c r="F119" s="155" t="s">
        <v>193</v>
      </c>
      <c r="G119" s="34"/>
      <c r="H119" s="34"/>
      <c r="I119" s="156"/>
      <c r="J119" s="34"/>
      <c r="K119" s="34"/>
      <c r="L119" s="35"/>
      <c r="M119" s="157"/>
      <c r="N119" s="158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150</v>
      </c>
      <c r="AU119" s="19" t="s">
        <v>82</v>
      </c>
    </row>
    <row r="120" spans="2:51" s="13" customFormat="1" ht="11.25">
      <c r="B120" s="159"/>
      <c r="D120" s="160" t="s">
        <v>152</v>
      </c>
      <c r="E120" s="161" t="s">
        <v>3</v>
      </c>
      <c r="F120" s="162" t="s">
        <v>194</v>
      </c>
      <c r="H120" s="163">
        <v>112</v>
      </c>
      <c r="I120" s="164"/>
      <c r="L120" s="159"/>
      <c r="M120" s="165"/>
      <c r="N120" s="166"/>
      <c r="O120" s="166"/>
      <c r="P120" s="166"/>
      <c r="Q120" s="166"/>
      <c r="R120" s="166"/>
      <c r="S120" s="166"/>
      <c r="T120" s="167"/>
      <c r="AT120" s="161" t="s">
        <v>152</v>
      </c>
      <c r="AU120" s="161" t="s">
        <v>82</v>
      </c>
      <c r="AV120" s="13" t="s">
        <v>82</v>
      </c>
      <c r="AW120" s="13" t="s">
        <v>33</v>
      </c>
      <c r="AX120" s="13" t="s">
        <v>80</v>
      </c>
      <c r="AY120" s="161" t="s">
        <v>141</v>
      </c>
    </row>
    <row r="121" spans="1:65" s="2" customFormat="1" ht="62.65" customHeight="1">
      <c r="A121" s="34"/>
      <c r="B121" s="140"/>
      <c r="C121" s="141" t="s">
        <v>195</v>
      </c>
      <c r="D121" s="141" t="s">
        <v>143</v>
      </c>
      <c r="E121" s="142" t="s">
        <v>196</v>
      </c>
      <c r="F121" s="143" t="s">
        <v>197</v>
      </c>
      <c r="G121" s="144" t="s">
        <v>101</v>
      </c>
      <c r="H121" s="145">
        <v>305.832</v>
      </c>
      <c r="I121" s="146"/>
      <c r="J121" s="147">
        <f>ROUND(I121*H121,2)</f>
        <v>0</v>
      </c>
      <c r="K121" s="143" t="s">
        <v>147</v>
      </c>
      <c r="L121" s="35"/>
      <c r="M121" s="148" t="s">
        <v>3</v>
      </c>
      <c r="N121" s="149" t="s">
        <v>43</v>
      </c>
      <c r="O121" s="55"/>
      <c r="P121" s="150">
        <f>O121*H121</f>
        <v>0</v>
      </c>
      <c r="Q121" s="150">
        <v>0</v>
      </c>
      <c r="R121" s="150">
        <f>Q121*H121</f>
        <v>0</v>
      </c>
      <c r="S121" s="150">
        <v>0</v>
      </c>
      <c r="T121" s="151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2" t="s">
        <v>148</v>
      </c>
      <c r="AT121" s="152" t="s">
        <v>143</v>
      </c>
      <c r="AU121" s="152" t="s">
        <v>82</v>
      </c>
      <c r="AY121" s="19" t="s">
        <v>141</v>
      </c>
      <c r="BE121" s="153">
        <f>IF(N121="základní",J121,0)</f>
        <v>0</v>
      </c>
      <c r="BF121" s="153">
        <f>IF(N121="snížená",J121,0)</f>
        <v>0</v>
      </c>
      <c r="BG121" s="153">
        <f>IF(N121="zákl. přenesená",J121,0)</f>
        <v>0</v>
      </c>
      <c r="BH121" s="153">
        <f>IF(N121="sníž. přenesená",J121,0)</f>
        <v>0</v>
      </c>
      <c r="BI121" s="153">
        <f>IF(N121="nulová",J121,0)</f>
        <v>0</v>
      </c>
      <c r="BJ121" s="19" t="s">
        <v>80</v>
      </c>
      <c r="BK121" s="153">
        <f>ROUND(I121*H121,2)</f>
        <v>0</v>
      </c>
      <c r="BL121" s="19" t="s">
        <v>148</v>
      </c>
      <c r="BM121" s="152" t="s">
        <v>198</v>
      </c>
    </row>
    <row r="122" spans="1:47" s="2" customFormat="1" ht="11.25">
      <c r="A122" s="34"/>
      <c r="B122" s="35"/>
      <c r="C122" s="34"/>
      <c r="D122" s="154" t="s">
        <v>150</v>
      </c>
      <c r="E122" s="34"/>
      <c r="F122" s="155" t="s">
        <v>199</v>
      </c>
      <c r="G122" s="34"/>
      <c r="H122" s="34"/>
      <c r="I122" s="156"/>
      <c r="J122" s="34"/>
      <c r="K122" s="34"/>
      <c r="L122" s="35"/>
      <c r="M122" s="157"/>
      <c r="N122" s="158"/>
      <c r="O122" s="55"/>
      <c r="P122" s="55"/>
      <c r="Q122" s="55"/>
      <c r="R122" s="55"/>
      <c r="S122" s="55"/>
      <c r="T122" s="56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9" t="s">
        <v>150</v>
      </c>
      <c r="AU122" s="19" t="s">
        <v>82</v>
      </c>
    </row>
    <row r="123" spans="1:47" s="2" customFormat="1" ht="19.5">
      <c r="A123" s="34"/>
      <c r="B123" s="35"/>
      <c r="C123" s="34"/>
      <c r="D123" s="160" t="s">
        <v>200</v>
      </c>
      <c r="E123" s="34"/>
      <c r="F123" s="168" t="s">
        <v>201</v>
      </c>
      <c r="G123" s="34"/>
      <c r="H123" s="34"/>
      <c r="I123" s="156"/>
      <c r="J123" s="34"/>
      <c r="K123" s="34"/>
      <c r="L123" s="35"/>
      <c r="M123" s="157"/>
      <c r="N123" s="158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200</v>
      </c>
      <c r="AU123" s="19" t="s">
        <v>82</v>
      </c>
    </row>
    <row r="124" spans="2:51" s="13" customFormat="1" ht="22.5">
      <c r="B124" s="159"/>
      <c r="D124" s="160" t="s">
        <v>152</v>
      </c>
      <c r="E124" s="161" t="s">
        <v>3</v>
      </c>
      <c r="F124" s="162" t="s">
        <v>202</v>
      </c>
      <c r="H124" s="163">
        <v>305.832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152</v>
      </c>
      <c r="AU124" s="161" t="s">
        <v>82</v>
      </c>
      <c r="AV124" s="13" t="s">
        <v>82</v>
      </c>
      <c r="AW124" s="13" t="s">
        <v>33</v>
      </c>
      <c r="AX124" s="13" t="s">
        <v>80</v>
      </c>
      <c r="AY124" s="161" t="s">
        <v>141</v>
      </c>
    </row>
    <row r="125" spans="2:63" s="12" customFormat="1" ht="22.9" customHeight="1">
      <c r="B125" s="127"/>
      <c r="D125" s="128" t="s">
        <v>71</v>
      </c>
      <c r="E125" s="138" t="s">
        <v>189</v>
      </c>
      <c r="F125" s="138" t="s">
        <v>203</v>
      </c>
      <c r="I125" s="130"/>
      <c r="J125" s="139">
        <f>BK125</f>
        <v>0</v>
      </c>
      <c r="L125" s="127"/>
      <c r="M125" s="132"/>
      <c r="N125" s="133"/>
      <c r="O125" s="133"/>
      <c r="P125" s="134">
        <f>SUM(P126:P128)</f>
        <v>0</v>
      </c>
      <c r="Q125" s="133"/>
      <c r="R125" s="134">
        <f>SUM(R126:R128)</f>
        <v>0</v>
      </c>
      <c r="S125" s="133"/>
      <c r="T125" s="135">
        <f>SUM(T126:T128)</f>
        <v>1.056</v>
      </c>
      <c r="AR125" s="128" t="s">
        <v>80</v>
      </c>
      <c r="AT125" s="136" t="s">
        <v>71</v>
      </c>
      <c r="AU125" s="136" t="s">
        <v>80</v>
      </c>
      <c r="AY125" s="128" t="s">
        <v>141</v>
      </c>
      <c r="BK125" s="137">
        <f>SUM(BK126:BK128)</f>
        <v>0</v>
      </c>
    </row>
    <row r="126" spans="1:65" s="2" customFormat="1" ht="33" customHeight="1">
      <c r="A126" s="34"/>
      <c r="B126" s="140"/>
      <c r="C126" s="141" t="s">
        <v>204</v>
      </c>
      <c r="D126" s="141" t="s">
        <v>143</v>
      </c>
      <c r="E126" s="142" t="s">
        <v>205</v>
      </c>
      <c r="F126" s="143" t="s">
        <v>206</v>
      </c>
      <c r="G126" s="144" t="s">
        <v>207</v>
      </c>
      <c r="H126" s="145">
        <v>24</v>
      </c>
      <c r="I126" s="146"/>
      <c r="J126" s="147">
        <f>ROUND(I126*H126,2)</f>
        <v>0</v>
      </c>
      <c r="K126" s="143" t="s">
        <v>147</v>
      </c>
      <c r="L126" s="35"/>
      <c r="M126" s="148" t="s">
        <v>3</v>
      </c>
      <c r="N126" s="149" t="s">
        <v>43</v>
      </c>
      <c r="O126" s="55"/>
      <c r="P126" s="150">
        <f>O126*H126</f>
        <v>0</v>
      </c>
      <c r="Q126" s="150">
        <v>0</v>
      </c>
      <c r="R126" s="150">
        <f>Q126*H126</f>
        <v>0</v>
      </c>
      <c r="S126" s="150">
        <v>0.044</v>
      </c>
      <c r="T126" s="151">
        <f>S126*H126</f>
        <v>1.056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2" t="s">
        <v>148</v>
      </c>
      <c r="AT126" s="152" t="s">
        <v>143</v>
      </c>
      <c r="AU126" s="152" t="s">
        <v>82</v>
      </c>
      <c r="AY126" s="19" t="s">
        <v>141</v>
      </c>
      <c r="BE126" s="153">
        <f>IF(N126="základní",J126,0)</f>
        <v>0</v>
      </c>
      <c r="BF126" s="153">
        <f>IF(N126="snížená",J126,0)</f>
        <v>0</v>
      </c>
      <c r="BG126" s="153">
        <f>IF(N126="zákl. přenesená",J126,0)</f>
        <v>0</v>
      </c>
      <c r="BH126" s="153">
        <f>IF(N126="sníž. přenesená",J126,0)</f>
        <v>0</v>
      </c>
      <c r="BI126" s="153">
        <f>IF(N126="nulová",J126,0)</f>
        <v>0</v>
      </c>
      <c r="BJ126" s="19" t="s">
        <v>80</v>
      </c>
      <c r="BK126" s="153">
        <f>ROUND(I126*H126,2)</f>
        <v>0</v>
      </c>
      <c r="BL126" s="19" t="s">
        <v>148</v>
      </c>
      <c r="BM126" s="152" t="s">
        <v>208</v>
      </c>
    </row>
    <row r="127" spans="1:47" s="2" customFormat="1" ht="11.25">
      <c r="A127" s="34"/>
      <c r="B127" s="35"/>
      <c r="C127" s="34"/>
      <c r="D127" s="154" t="s">
        <v>150</v>
      </c>
      <c r="E127" s="34"/>
      <c r="F127" s="155" t="s">
        <v>209</v>
      </c>
      <c r="G127" s="34"/>
      <c r="H127" s="34"/>
      <c r="I127" s="156"/>
      <c r="J127" s="34"/>
      <c r="K127" s="34"/>
      <c r="L127" s="35"/>
      <c r="M127" s="157"/>
      <c r="N127" s="158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150</v>
      </c>
      <c r="AU127" s="19" t="s">
        <v>82</v>
      </c>
    </row>
    <row r="128" spans="2:51" s="13" customFormat="1" ht="11.25">
      <c r="B128" s="159"/>
      <c r="D128" s="160" t="s">
        <v>152</v>
      </c>
      <c r="E128" s="161" t="s">
        <v>3</v>
      </c>
      <c r="F128" s="162" t="s">
        <v>210</v>
      </c>
      <c r="H128" s="163">
        <v>24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152</v>
      </c>
      <c r="AU128" s="161" t="s">
        <v>82</v>
      </c>
      <c r="AV128" s="13" t="s">
        <v>82</v>
      </c>
      <c r="AW128" s="13" t="s">
        <v>33</v>
      </c>
      <c r="AX128" s="13" t="s">
        <v>80</v>
      </c>
      <c r="AY128" s="161" t="s">
        <v>141</v>
      </c>
    </row>
    <row r="129" spans="2:63" s="12" customFormat="1" ht="22.9" customHeight="1">
      <c r="B129" s="127"/>
      <c r="D129" s="128" t="s">
        <v>71</v>
      </c>
      <c r="E129" s="138" t="s">
        <v>195</v>
      </c>
      <c r="F129" s="138" t="s">
        <v>211</v>
      </c>
      <c r="I129" s="130"/>
      <c r="J129" s="139">
        <f>BK129</f>
        <v>0</v>
      </c>
      <c r="L129" s="127"/>
      <c r="M129" s="132"/>
      <c r="N129" s="133"/>
      <c r="O129" s="133"/>
      <c r="P129" s="134">
        <f>SUM(P130:P173)</f>
        <v>0</v>
      </c>
      <c r="Q129" s="133"/>
      <c r="R129" s="134">
        <f>SUM(R130:R173)</f>
        <v>0.010172200000000001</v>
      </c>
      <c r="S129" s="133"/>
      <c r="T129" s="135">
        <f>SUM(T130:T173)</f>
        <v>74.64621299999999</v>
      </c>
      <c r="AR129" s="128" t="s">
        <v>80</v>
      </c>
      <c r="AT129" s="136" t="s">
        <v>71</v>
      </c>
      <c r="AU129" s="136" t="s">
        <v>80</v>
      </c>
      <c r="AY129" s="128" t="s">
        <v>141</v>
      </c>
      <c r="BK129" s="137">
        <f>SUM(BK130:BK173)</f>
        <v>0</v>
      </c>
    </row>
    <row r="130" spans="1:65" s="2" customFormat="1" ht="16.5" customHeight="1">
      <c r="A130" s="34"/>
      <c r="B130" s="140"/>
      <c r="C130" s="141" t="s">
        <v>212</v>
      </c>
      <c r="D130" s="141" t="s">
        <v>143</v>
      </c>
      <c r="E130" s="142" t="s">
        <v>213</v>
      </c>
      <c r="F130" s="143" t="s">
        <v>214</v>
      </c>
      <c r="G130" s="144" t="s">
        <v>101</v>
      </c>
      <c r="H130" s="145">
        <v>5.472</v>
      </c>
      <c r="I130" s="146"/>
      <c r="J130" s="147">
        <f>ROUND(I130*H130,2)</f>
        <v>0</v>
      </c>
      <c r="K130" s="143" t="s">
        <v>147</v>
      </c>
      <c r="L130" s="35"/>
      <c r="M130" s="148" t="s">
        <v>3</v>
      </c>
      <c r="N130" s="149" t="s">
        <v>43</v>
      </c>
      <c r="O130" s="55"/>
      <c r="P130" s="150">
        <f>O130*H130</f>
        <v>0</v>
      </c>
      <c r="Q130" s="150">
        <v>0</v>
      </c>
      <c r="R130" s="150">
        <f>Q130*H130</f>
        <v>0</v>
      </c>
      <c r="S130" s="150">
        <v>2.4</v>
      </c>
      <c r="T130" s="151">
        <f>S130*H130</f>
        <v>13.132800000000001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2" t="s">
        <v>148</v>
      </c>
      <c r="AT130" s="152" t="s">
        <v>143</v>
      </c>
      <c r="AU130" s="152" t="s">
        <v>82</v>
      </c>
      <c r="AY130" s="19" t="s">
        <v>141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19" t="s">
        <v>80</v>
      </c>
      <c r="BK130" s="153">
        <f>ROUND(I130*H130,2)</f>
        <v>0</v>
      </c>
      <c r="BL130" s="19" t="s">
        <v>148</v>
      </c>
      <c r="BM130" s="152" t="s">
        <v>215</v>
      </c>
    </row>
    <row r="131" spans="1:47" s="2" customFormat="1" ht="11.25">
      <c r="A131" s="34"/>
      <c r="B131" s="35"/>
      <c r="C131" s="34"/>
      <c r="D131" s="154" t="s">
        <v>150</v>
      </c>
      <c r="E131" s="34"/>
      <c r="F131" s="155" t="s">
        <v>216</v>
      </c>
      <c r="G131" s="34"/>
      <c r="H131" s="34"/>
      <c r="I131" s="156"/>
      <c r="J131" s="34"/>
      <c r="K131" s="34"/>
      <c r="L131" s="35"/>
      <c r="M131" s="157"/>
      <c r="N131" s="158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150</v>
      </c>
      <c r="AU131" s="19" t="s">
        <v>82</v>
      </c>
    </row>
    <row r="132" spans="2:51" s="13" customFormat="1" ht="11.25">
      <c r="B132" s="159"/>
      <c r="D132" s="160" t="s">
        <v>152</v>
      </c>
      <c r="E132" s="161" t="s">
        <v>3</v>
      </c>
      <c r="F132" s="162" t="s">
        <v>217</v>
      </c>
      <c r="H132" s="163">
        <v>1.872</v>
      </c>
      <c r="I132" s="164"/>
      <c r="L132" s="159"/>
      <c r="M132" s="165"/>
      <c r="N132" s="166"/>
      <c r="O132" s="166"/>
      <c r="P132" s="166"/>
      <c r="Q132" s="166"/>
      <c r="R132" s="166"/>
      <c r="S132" s="166"/>
      <c r="T132" s="167"/>
      <c r="AT132" s="161" t="s">
        <v>152</v>
      </c>
      <c r="AU132" s="161" t="s">
        <v>82</v>
      </c>
      <c r="AV132" s="13" t="s">
        <v>82</v>
      </c>
      <c r="AW132" s="13" t="s">
        <v>33</v>
      </c>
      <c r="AX132" s="13" t="s">
        <v>72</v>
      </c>
      <c r="AY132" s="161" t="s">
        <v>141</v>
      </c>
    </row>
    <row r="133" spans="2:51" s="13" customFormat="1" ht="11.25">
      <c r="B133" s="159"/>
      <c r="D133" s="160" t="s">
        <v>152</v>
      </c>
      <c r="E133" s="161" t="s">
        <v>3</v>
      </c>
      <c r="F133" s="162" t="s">
        <v>218</v>
      </c>
      <c r="H133" s="163">
        <v>3.6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152</v>
      </c>
      <c r="AU133" s="161" t="s">
        <v>82</v>
      </c>
      <c r="AV133" s="13" t="s">
        <v>82</v>
      </c>
      <c r="AW133" s="13" t="s">
        <v>33</v>
      </c>
      <c r="AX133" s="13" t="s">
        <v>72</v>
      </c>
      <c r="AY133" s="161" t="s">
        <v>141</v>
      </c>
    </row>
    <row r="134" spans="2:51" s="14" customFormat="1" ht="11.25">
      <c r="B134" s="169"/>
      <c r="D134" s="160" t="s">
        <v>152</v>
      </c>
      <c r="E134" s="170" t="s">
        <v>3</v>
      </c>
      <c r="F134" s="171" t="s">
        <v>219</v>
      </c>
      <c r="H134" s="172">
        <v>5.472</v>
      </c>
      <c r="I134" s="173"/>
      <c r="L134" s="169"/>
      <c r="M134" s="174"/>
      <c r="N134" s="175"/>
      <c r="O134" s="175"/>
      <c r="P134" s="175"/>
      <c r="Q134" s="175"/>
      <c r="R134" s="175"/>
      <c r="S134" s="175"/>
      <c r="T134" s="176"/>
      <c r="AT134" s="170" t="s">
        <v>152</v>
      </c>
      <c r="AU134" s="170" t="s">
        <v>82</v>
      </c>
      <c r="AV134" s="14" t="s">
        <v>148</v>
      </c>
      <c r="AW134" s="14" t="s">
        <v>33</v>
      </c>
      <c r="AX134" s="14" t="s">
        <v>80</v>
      </c>
      <c r="AY134" s="170" t="s">
        <v>141</v>
      </c>
    </row>
    <row r="135" spans="1:65" s="2" customFormat="1" ht="49.15" customHeight="1">
      <c r="A135" s="34"/>
      <c r="B135" s="140"/>
      <c r="C135" s="141" t="s">
        <v>220</v>
      </c>
      <c r="D135" s="141" t="s">
        <v>143</v>
      </c>
      <c r="E135" s="142" t="s">
        <v>221</v>
      </c>
      <c r="F135" s="143" t="s">
        <v>222</v>
      </c>
      <c r="G135" s="144" t="s">
        <v>101</v>
      </c>
      <c r="H135" s="145">
        <v>3.146</v>
      </c>
      <c r="I135" s="146"/>
      <c r="J135" s="147">
        <f>ROUND(I135*H135,2)</f>
        <v>0</v>
      </c>
      <c r="K135" s="143" t="s">
        <v>147</v>
      </c>
      <c r="L135" s="35"/>
      <c r="M135" s="148" t="s">
        <v>3</v>
      </c>
      <c r="N135" s="149" t="s">
        <v>43</v>
      </c>
      <c r="O135" s="55"/>
      <c r="P135" s="150">
        <f>O135*H135</f>
        <v>0</v>
      </c>
      <c r="Q135" s="150">
        <v>0</v>
      </c>
      <c r="R135" s="150">
        <f>Q135*H135</f>
        <v>0</v>
      </c>
      <c r="S135" s="150">
        <v>1.8</v>
      </c>
      <c r="T135" s="151">
        <f>S135*H135</f>
        <v>5.6628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2" t="s">
        <v>148</v>
      </c>
      <c r="AT135" s="152" t="s">
        <v>143</v>
      </c>
      <c r="AU135" s="152" t="s">
        <v>82</v>
      </c>
      <c r="AY135" s="19" t="s">
        <v>141</v>
      </c>
      <c r="BE135" s="153">
        <f>IF(N135="základní",J135,0)</f>
        <v>0</v>
      </c>
      <c r="BF135" s="153">
        <f>IF(N135="snížená",J135,0)</f>
        <v>0</v>
      </c>
      <c r="BG135" s="153">
        <f>IF(N135="zákl. přenesená",J135,0)</f>
        <v>0</v>
      </c>
      <c r="BH135" s="153">
        <f>IF(N135="sníž. přenesená",J135,0)</f>
        <v>0</v>
      </c>
      <c r="BI135" s="153">
        <f>IF(N135="nulová",J135,0)</f>
        <v>0</v>
      </c>
      <c r="BJ135" s="19" t="s">
        <v>80</v>
      </c>
      <c r="BK135" s="153">
        <f>ROUND(I135*H135,2)</f>
        <v>0</v>
      </c>
      <c r="BL135" s="19" t="s">
        <v>148</v>
      </c>
      <c r="BM135" s="152" t="s">
        <v>223</v>
      </c>
    </row>
    <row r="136" spans="1:47" s="2" customFormat="1" ht="11.25">
      <c r="A136" s="34"/>
      <c r="B136" s="35"/>
      <c r="C136" s="34"/>
      <c r="D136" s="154" t="s">
        <v>150</v>
      </c>
      <c r="E136" s="34"/>
      <c r="F136" s="155" t="s">
        <v>224</v>
      </c>
      <c r="G136" s="34"/>
      <c r="H136" s="34"/>
      <c r="I136" s="156"/>
      <c r="J136" s="34"/>
      <c r="K136" s="34"/>
      <c r="L136" s="35"/>
      <c r="M136" s="157"/>
      <c r="N136" s="158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150</v>
      </c>
      <c r="AU136" s="19" t="s">
        <v>82</v>
      </c>
    </row>
    <row r="137" spans="2:51" s="13" customFormat="1" ht="11.25">
      <c r="B137" s="159"/>
      <c r="D137" s="160" t="s">
        <v>152</v>
      </c>
      <c r="E137" s="161" t="s">
        <v>3</v>
      </c>
      <c r="F137" s="162" t="s">
        <v>225</v>
      </c>
      <c r="H137" s="163">
        <v>3.146</v>
      </c>
      <c r="I137" s="164"/>
      <c r="L137" s="159"/>
      <c r="M137" s="165"/>
      <c r="N137" s="166"/>
      <c r="O137" s="166"/>
      <c r="P137" s="166"/>
      <c r="Q137" s="166"/>
      <c r="R137" s="166"/>
      <c r="S137" s="166"/>
      <c r="T137" s="167"/>
      <c r="AT137" s="161" t="s">
        <v>152</v>
      </c>
      <c r="AU137" s="161" t="s">
        <v>82</v>
      </c>
      <c r="AV137" s="13" t="s">
        <v>82</v>
      </c>
      <c r="AW137" s="13" t="s">
        <v>33</v>
      </c>
      <c r="AX137" s="13" t="s">
        <v>80</v>
      </c>
      <c r="AY137" s="161" t="s">
        <v>141</v>
      </c>
    </row>
    <row r="138" spans="1:65" s="2" customFormat="1" ht="24.2" customHeight="1">
      <c r="A138" s="34"/>
      <c r="B138" s="140"/>
      <c r="C138" s="141" t="s">
        <v>226</v>
      </c>
      <c r="D138" s="141" t="s">
        <v>143</v>
      </c>
      <c r="E138" s="142" t="s">
        <v>227</v>
      </c>
      <c r="F138" s="143" t="s">
        <v>228</v>
      </c>
      <c r="G138" s="144" t="s">
        <v>101</v>
      </c>
      <c r="H138" s="145">
        <v>6.828</v>
      </c>
      <c r="I138" s="146"/>
      <c r="J138" s="147">
        <f>ROUND(I138*H138,2)</f>
        <v>0</v>
      </c>
      <c r="K138" s="143" t="s">
        <v>147</v>
      </c>
      <c r="L138" s="35"/>
      <c r="M138" s="148" t="s">
        <v>3</v>
      </c>
      <c r="N138" s="149" t="s">
        <v>43</v>
      </c>
      <c r="O138" s="55"/>
      <c r="P138" s="150">
        <f>O138*H138</f>
        <v>0</v>
      </c>
      <c r="Q138" s="150">
        <v>0</v>
      </c>
      <c r="R138" s="150">
        <f>Q138*H138</f>
        <v>0</v>
      </c>
      <c r="S138" s="150">
        <v>2.4</v>
      </c>
      <c r="T138" s="151">
        <f>S138*H138</f>
        <v>16.3872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2" t="s">
        <v>148</v>
      </c>
      <c r="AT138" s="152" t="s">
        <v>143</v>
      </c>
      <c r="AU138" s="152" t="s">
        <v>82</v>
      </c>
      <c r="AY138" s="19" t="s">
        <v>141</v>
      </c>
      <c r="BE138" s="153">
        <f>IF(N138="základní",J138,0)</f>
        <v>0</v>
      </c>
      <c r="BF138" s="153">
        <f>IF(N138="snížená",J138,0)</f>
        <v>0</v>
      </c>
      <c r="BG138" s="153">
        <f>IF(N138="zákl. přenesená",J138,0)</f>
        <v>0</v>
      </c>
      <c r="BH138" s="153">
        <f>IF(N138="sníž. přenesená",J138,0)</f>
        <v>0</v>
      </c>
      <c r="BI138" s="153">
        <f>IF(N138="nulová",J138,0)</f>
        <v>0</v>
      </c>
      <c r="BJ138" s="19" t="s">
        <v>80</v>
      </c>
      <c r="BK138" s="153">
        <f>ROUND(I138*H138,2)</f>
        <v>0</v>
      </c>
      <c r="BL138" s="19" t="s">
        <v>148</v>
      </c>
      <c r="BM138" s="152" t="s">
        <v>229</v>
      </c>
    </row>
    <row r="139" spans="1:47" s="2" customFormat="1" ht="11.25">
      <c r="A139" s="34"/>
      <c r="B139" s="35"/>
      <c r="C139" s="34"/>
      <c r="D139" s="154" t="s">
        <v>150</v>
      </c>
      <c r="E139" s="34"/>
      <c r="F139" s="155" t="s">
        <v>230</v>
      </c>
      <c r="G139" s="34"/>
      <c r="H139" s="34"/>
      <c r="I139" s="156"/>
      <c r="J139" s="34"/>
      <c r="K139" s="34"/>
      <c r="L139" s="35"/>
      <c r="M139" s="157"/>
      <c r="N139" s="158"/>
      <c r="O139" s="55"/>
      <c r="P139" s="55"/>
      <c r="Q139" s="55"/>
      <c r="R139" s="55"/>
      <c r="S139" s="55"/>
      <c r="T139" s="5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9" t="s">
        <v>150</v>
      </c>
      <c r="AU139" s="19" t="s">
        <v>82</v>
      </c>
    </row>
    <row r="140" spans="2:51" s="13" customFormat="1" ht="11.25">
      <c r="B140" s="159"/>
      <c r="D140" s="160" t="s">
        <v>152</v>
      </c>
      <c r="E140" s="161" t="s">
        <v>3</v>
      </c>
      <c r="F140" s="162" t="s">
        <v>231</v>
      </c>
      <c r="H140" s="163">
        <v>4.108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152</v>
      </c>
      <c r="AU140" s="161" t="s">
        <v>82</v>
      </c>
      <c r="AV140" s="13" t="s">
        <v>82</v>
      </c>
      <c r="AW140" s="13" t="s">
        <v>33</v>
      </c>
      <c r="AX140" s="13" t="s">
        <v>72</v>
      </c>
      <c r="AY140" s="161" t="s">
        <v>141</v>
      </c>
    </row>
    <row r="141" spans="2:51" s="13" customFormat="1" ht="11.25">
      <c r="B141" s="159"/>
      <c r="D141" s="160" t="s">
        <v>152</v>
      </c>
      <c r="E141" s="161" t="s">
        <v>3</v>
      </c>
      <c r="F141" s="162" t="s">
        <v>232</v>
      </c>
      <c r="H141" s="163">
        <v>2.72</v>
      </c>
      <c r="I141" s="164"/>
      <c r="L141" s="159"/>
      <c r="M141" s="165"/>
      <c r="N141" s="166"/>
      <c r="O141" s="166"/>
      <c r="P141" s="166"/>
      <c r="Q141" s="166"/>
      <c r="R141" s="166"/>
      <c r="S141" s="166"/>
      <c r="T141" s="167"/>
      <c r="AT141" s="161" t="s">
        <v>152</v>
      </c>
      <c r="AU141" s="161" t="s">
        <v>82</v>
      </c>
      <c r="AV141" s="13" t="s">
        <v>82</v>
      </c>
      <c r="AW141" s="13" t="s">
        <v>33</v>
      </c>
      <c r="AX141" s="13" t="s">
        <v>72</v>
      </c>
      <c r="AY141" s="161" t="s">
        <v>141</v>
      </c>
    </row>
    <row r="142" spans="2:51" s="14" customFormat="1" ht="11.25">
      <c r="B142" s="169"/>
      <c r="D142" s="160" t="s">
        <v>152</v>
      </c>
      <c r="E142" s="170" t="s">
        <v>3</v>
      </c>
      <c r="F142" s="171" t="s">
        <v>219</v>
      </c>
      <c r="H142" s="172">
        <v>6.828</v>
      </c>
      <c r="I142" s="173"/>
      <c r="L142" s="169"/>
      <c r="M142" s="174"/>
      <c r="N142" s="175"/>
      <c r="O142" s="175"/>
      <c r="P142" s="175"/>
      <c r="Q142" s="175"/>
      <c r="R142" s="175"/>
      <c r="S142" s="175"/>
      <c r="T142" s="176"/>
      <c r="AT142" s="170" t="s">
        <v>152</v>
      </c>
      <c r="AU142" s="170" t="s">
        <v>82</v>
      </c>
      <c r="AV142" s="14" t="s">
        <v>148</v>
      </c>
      <c r="AW142" s="14" t="s">
        <v>33</v>
      </c>
      <c r="AX142" s="14" t="s">
        <v>80</v>
      </c>
      <c r="AY142" s="170" t="s">
        <v>141</v>
      </c>
    </row>
    <row r="143" spans="1:65" s="2" customFormat="1" ht="24.2" customHeight="1">
      <c r="A143" s="34"/>
      <c r="B143" s="140"/>
      <c r="C143" s="141" t="s">
        <v>233</v>
      </c>
      <c r="D143" s="141" t="s">
        <v>143</v>
      </c>
      <c r="E143" s="142" t="s">
        <v>234</v>
      </c>
      <c r="F143" s="143" t="s">
        <v>235</v>
      </c>
      <c r="G143" s="144" t="s">
        <v>207</v>
      </c>
      <c r="H143" s="145">
        <v>12.6</v>
      </c>
      <c r="I143" s="146"/>
      <c r="J143" s="147">
        <f>ROUND(I143*H143,2)</f>
        <v>0</v>
      </c>
      <c r="K143" s="143" t="s">
        <v>147</v>
      </c>
      <c r="L143" s="35"/>
      <c r="M143" s="148" t="s">
        <v>3</v>
      </c>
      <c r="N143" s="149" t="s">
        <v>43</v>
      </c>
      <c r="O143" s="55"/>
      <c r="P143" s="150">
        <f>O143*H143</f>
        <v>0</v>
      </c>
      <c r="Q143" s="150">
        <v>0</v>
      </c>
      <c r="R143" s="150">
        <f>Q143*H143</f>
        <v>0</v>
      </c>
      <c r="S143" s="150">
        <v>0.07</v>
      </c>
      <c r="T143" s="151">
        <f>S143*H143</f>
        <v>0.882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2" t="s">
        <v>148</v>
      </c>
      <c r="AT143" s="152" t="s">
        <v>143</v>
      </c>
      <c r="AU143" s="152" t="s">
        <v>82</v>
      </c>
      <c r="AY143" s="19" t="s">
        <v>141</v>
      </c>
      <c r="BE143" s="153">
        <f>IF(N143="základní",J143,0)</f>
        <v>0</v>
      </c>
      <c r="BF143" s="153">
        <f>IF(N143="snížená",J143,0)</f>
        <v>0</v>
      </c>
      <c r="BG143" s="153">
        <f>IF(N143="zákl. přenesená",J143,0)</f>
        <v>0</v>
      </c>
      <c r="BH143" s="153">
        <f>IF(N143="sníž. přenesená",J143,0)</f>
        <v>0</v>
      </c>
      <c r="BI143" s="153">
        <f>IF(N143="nulová",J143,0)</f>
        <v>0</v>
      </c>
      <c r="BJ143" s="19" t="s">
        <v>80</v>
      </c>
      <c r="BK143" s="153">
        <f>ROUND(I143*H143,2)</f>
        <v>0</v>
      </c>
      <c r="BL143" s="19" t="s">
        <v>148</v>
      </c>
      <c r="BM143" s="152" t="s">
        <v>236</v>
      </c>
    </row>
    <row r="144" spans="1:47" s="2" customFormat="1" ht="11.25">
      <c r="A144" s="34"/>
      <c r="B144" s="35"/>
      <c r="C144" s="34"/>
      <c r="D144" s="154" t="s">
        <v>150</v>
      </c>
      <c r="E144" s="34"/>
      <c r="F144" s="155" t="s">
        <v>237</v>
      </c>
      <c r="G144" s="34"/>
      <c r="H144" s="34"/>
      <c r="I144" s="156"/>
      <c r="J144" s="34"/>
      <c r="K144" s="34"/>
      <c r="L144" s="35"/>
      <c r="M144" s="157"/>
      <c r="N144" s="158"/>
      <c r="O144" s="55"/>
      <c r="P144" s="55"/>
      <c r="Q144" s="55"/>
      <c r="R144" s="55"/>
      <c r="S144" s="55"/>
      <c r="T144" s="56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9" t="s">
        <v>150</v>
      </c>
      <c r="AU144" s="19" t="s">
        <v>82</v>
      </c>
    </row>
    <row r="145" spans="2:51" s="13" customFormat="1" ht="11.25">
      <c r="B145" s="159"/>
      <c r="D145" s="160" t="s">
        <v>152</v>
      </c>
      <c r="E145" s="161" t="s">
        <v>3</v>
      </c>
      <c r="F145" s="162" t="s">
        <v>238</v>
      </c>
      <c r="H145" s="163">
        <v>12.6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152</v>
      </c>
      <c r="AU145" s="161" t="s">
        <v>82</v>
      </c>
      <c r="AV145" s="13" t="s">
        <v>82</v>
      </c>
      <c r="AW145" s="13" t="s">
        <v>33</v>
      </c>
      <c r="AX145" s="13" t="s">
        <v>80</v>
      </c>
      <c r="AY145" s="161" t="s">
        <v>141</v>
      </c>
    </row>
    <row r="146" spans="1:65" s="2" customFormat="1" ht="24.2" customHeight="1">
      <c r="A146" s="34"/>
      <c r="B146" s="140"/>
      <c r="C146" s="141" t="s">
        <v>9</v>
      </c>
      <c r="D146" s="141" t="s">
        <v>143</v>
      </c>
      <c r="E146" s="142" t="s">
        <v>239</v>
      </c>
      <c r="F146" s="143" t="s">
        <v>240</v>
      </c>
      <c r="G146" s="144" t="s">
        <v>101</v>
      </c>
      <c r="H146" s="145">
        <v>15.996</v>
      </c>
      <c r="I146" s="146"/>
      <c r="J146" s="147">
        <f>ROUND(I146*H146,2)</f>
        <v>0</v>
      </c>
      <c r="K146" s="143" t="s">
        <v>147</v>
      </c>
      <c r="L146" s="35"/>
      <c r="M146" s="148" t="s">
        <v>3</v>
      </c>
      <c r="N146" s="149" t="s">
        <v>43</v>
      </c>
      <c r="O146" s="55"/>
      <c r="P146" s="150">
        <f>O146*H146</f>
        <v>0</v>
      </c>
      <c r="Q146" s="150">
        <v>0</v>
      </c>
      <c r="R146" s="150">
        <f>Q146*H146</f>
        <v>0</v>
      </c>
      <c r="S146" s="150">
        <v>2.4</v>
      </c>
      <c r="T146" s="151">
        <f>S146*H146</f>
        <v>38.3904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2" t="s">
        <v>148</v>
      </c>
      <c r="AT146" s="152" t="s">
        <v>143</v>
      </c>
      <c r="AU146" s="152" t="s">
        <v>82</v>
      </c>
      <c r="AY146" s="19" t="s">
        <v>141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9" t="s">
        <v>80</v>
      </c>
      <c r="BK146" s="153">
        <f>ROUND(I146*H146,2)</f>
        <v>0</v>
      </c>
      <c r="BL146" s="19" t="s">
        <v>148</v>
      </c>
      <c r="BM146" s="152" t="s">
        <v>241</v>
      </c>
    </row>
    <row r="147" spans="1:47" s="2" customFormat="1" ht="11.25">
      <c r="A147" s="34"/>
      <c r="B147" s="35"/>
      <c r="C147" s="34"/>
      <c r="D147" s="154" t="s">
        <v>150</v>
      </c>
      <c r="E147" s="34"/>
      <c r="F147" s="155" t="s">
        <v>242</v>
      </c>
      <c r="G147" s="34"/>
      <c r="H147" s="34"/>
      <c r="I147" s="156"/>
      <c r="J147" s="34"/>
      <c r="K147" s="34"/>
      <c r="L147" s="35"/>
      <c r="M147" s="157"/>
      <c r="N147" s="158"/>
      <c r="O147" s="55"/>
      <c r="P147" s="55"/>
      <c r="Q147" s="55"/>
      <c r="R147" s="55"/>
      <c r="S147" s="55"/>
      <c r="T147" s="56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9" t="s">
        <v>150</v>
      </c>
      <c r="AU147" s="19" t="s">
        <v>82</v>
      </c>
    </row>
    <row r="148" spans="2:51" s="13" customFormat="1" ht="11.25">
      <c r="B148" s="159"/>
      <c r="D148" s="160" t="s">
        <v>152</v>
      </c>
      <c r="E148" s="161" t="s">
        <v>3</v>
      </c>
      <c r="F148" s="162" t="s">
        <v>243</v>
      </c>
      <c r="H148" s="163">
        <v>0.36</v>
      </c>
      <c r="I148" s="164"/>
      <c r="L148" s="159"/>
      <c r="M148" s="165"/>
      <c r="N148" s="166"/>
      <c r="O148" s="166"/>
      <c r="P148" s="166"/>
      <c r="Q148" s="166"/>
      <c r="R148" s="166"/>
      <c r="S148" s="166"/>
      <c r="T148" s="167"/>
      <c r="AT148" s="161" t="s">
        <v>152</v>
      </c>
      <c r="AU148" s="161" t="s">
        <v>82</v>
      </c>
      <c r="AV148" s="13" t="s">
        <v>82</v>
      </c>
      <c r="AW148" s="13" t="s">
        <v>33</v>
      </c>
      <c r="AX148" s="13" t="s">
        <v>72</v>
      </c>
      <c r="AY148" s="161" t="s">
        <v>141</v>
      </c>
    </row>
    <row r="149" spans="2:51" s="13" customFormat="1" ht="11.25">
      <c r="B149" s="159"/>
      <c r="D149" s="160" t="s">
        <v>152</v>
      </c>
      <c r="E149" s="161" t="s">
        <v>3</v>
      </c>
      <c r="F149" s="162" t="s">
        <v>244</v>
      </c>
      <c r="H149" s="163">
        <v>2.913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152</v>
      </c>
      <c r="AU149" s="161" t="s">
        <v>82</v>
      </c>
      <c r="AV149" s="13" t="s">
        <v>82</v>
      </c>
      <c r="AW149" s="13" t="s">
        <v>33</v>
      </c>
      <c r="AX149" s="13" t="s">
        <v>72</v>
      </c>
      <c r="AY149" s="161" t="s">
        <v>141</v>
      </c>
    </row>
    <row r="150" spans="2:51" s="13" customFormat="1" ht="11.25">
      <c r="B150" s="159"/>
      <c r="D150" s="160" t="s">
        <v>152</v>
      </c>
      <c r="E150" s="161" t="s">
        <v>3</v>
      </c>
      <c r="F150" s="162" t="s">
        <v>245</v>
      </c>
      <c r="H150" s="163">
        <v>12.723</v>
      </c>
      <c r="I150" s="164"/>
      <c r="L150" s="159"/>
      <c r="M150" s="165"/>
      <c r="N150" s="166"/>
      <c r="O150" s="166"/>
      <c r="P150" s="166"/>
      <c r="Q150" s="166"/>
      <c r="R150" s="166"/>
      <c r="S150" s="166"/>
      <c r="T150" s="167"/>
      <c r="AT150" s="161" t="s">
        <v>152</v>
      </c>
      <c r="AU150" s="161" t="s">
        <v>82</v>
      </c>
      <c r="AV150" s="13" t="s">
        <v>82</v>
      </c>
      <c r="AW150" s="13" t="s">
        <v>33</v>
      </c>
      <c r="AX150" s="13" t="s">
        <v>72</v>
      </c>
      <c r="AY150" s="161" t="s">
        <v>141</v>
      </c>
    </row>
    <row r="151" spans="2:51" s="14" customFormat="1" ht="11.25">
      <c r="B151" s="169"/>
      <c r="D151" s="160" t="s">
        <v>152</v>
      </c>
      <c r="E151" s="170" t="s">
        <v>3</v>
      </c>
      <c r="F151" s="171" t="s">
        <v>219</v>
      </c>
      <c r="H151" s="172">
        <v>15.996</v>
      </c>
      <c r="I151" s="173"/>
      <c r="L151" s="169"/>
      <c r="M151" s="174"/>
      <c r="N151" s="175"/>
      <c r="O151" s="175"/>
      <c r="P151" s="175"/>
      <c r="Q151" s="175"/>
      <c r="R151" s="175"/>
      <c r="S151" s="175"/>
      <c r="T151" s="176"/>
      <c r="AT151" s="170" t="s">
        <v>152</v>
      </c>
      <c r="AU151" s="170" t="s">
        <v>82</v>
      </c>
      <c r="AV151" s="14" t="s">
        <v>148</v>
      </c>
      <c r="AW151" s="14" t="s">
        <v>33</v>
      </c>
      <c r="AX151" s="14" t="s">
        <v>80</v>
      </c>
      <c r="AY151" s="170" t="s">
        <v>141</v>
      </c>
    </row>
    <row r="152" spans="1:65" s="2" customFormat="1" ht="37.9" customHeight="1">
      <c r="A152" s="34"/>
      <c r="B152" s="140"/>
      <c r="C152" s="141" t="s">
        <v>246</v>
      </c>
      <c r="D152" s="141" t="s">
        <v>143</v>
      </c>
      <c r="E152" s="142" t="s">
        <v>247</v>
      </c>
      <c r="F152" s="143" t="s">
        <v>248</v>
      </c>
      <c r="G152" s="144" t="s">
        <v>207</v>
      </c>
      <c r="H152" s="145">
        <v>0.23</v>
      </c>
      <c r="I152" s="146"/>
      <c r="J152" s="147">
        <f>ROUND(I152*H152,2)</f>
        <v>0</v>
      </c>
      <c r="K152" s="143" t="s">
        <v>147</v>
      </c>
      <c r="L152" s="35"/>
      <c r="M152" s="148" t="s">
        <v>3</v>
      </c>
      <c r="N152" s="149" t="s">
        <v>43</v>
      </c>
      <c r="O152" s="55"/>
      <c r="P152" s="150">
        <f>O152*H152</f>
        <v>0</v>
      </c>
      <c r="Q152" s="150">
        <v>0.00076</v>
      </c>
      <c r="R152" s="150">
        <f>Q152*H152</f>
        <v>0.00017480000000000002</v>
      </c>
      <c r="S152" s="150">
        <v>0.0021</v>
      </c>
      <c r="T152" s="151">
        <f>S152*H152</f>
        <v>0.000483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2" t="s">
        <v>148</v>
      </c>
      <c r="AT152" s="152" t="s">
        <v>143</v>
      </c>
      <c r="AU152" s="152" t="s">
        <v>82</v>
      </c>
      <c r="AY152" s="19" t="s">
        <v>141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19" t="s">
        <v>80</v>
      </c>
      <c r="BK152" s="153">
        <f>ROUND(I152*H152,2)</f>
        <v>0</v>
      </c>
      <c r="BL152" s="19" t="s">
        <v>148</v>
      </c>
      <c r="BM152" s="152" t="s">
        <v>249</v>
      </c>
    </row>
    <row r="153" spans="1:47" s="2" customFormat="1" ht="11.25">
      <c r="A153" s="34"/>
      <c r="B153" s="35"/>
      <c r="C153" s="34"/>
      <c r="D153" s="154" t="s">
        <v>150</v>
      </c>
      <c r="E153" s="34"/>
      <c r="F153" s="155" t="s">
        <v>250</v>
      </c>
      <c r="G153" s="34"/>
      <c r="H153" s="34"/>
      <c r="I153" s="156"/>
      <c r="J153" s="34"/>
      <c r="K153" s="34"/>
      <c r="L153" s="35"/>
      <c r="M153" s="157"/>
      <c r="N153" s="158"/>
      <c r="O153" s="55"/>
      <c r="P153" s="55"/>
      <c r="Q153" s="55"/>
      <c r="R153" s="55"/>
      <c r="S153" s="55"/>
      <c r="T153" s="56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150</v>
      </c>
      <c r="AU153" s="19" t="s">
        <v>82</v>
      </c>
    </row>
    <row r="154" spans="2:51" s="13" customFormat="1" ht="11.25">
      <c r="B154" s="159"/>
      <c r="D154" s="160" t="s">
        <v>152</v>
      </c>
      <c r="E154" s="161" t="s">
        <v>3</v>
      </c>
      <c r="F154" s="162" t="s">
        <v>251</v>
      </c>
      <c r="H154" s="163">
        <v>0.23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152</v>
      </c>
      <c r="AU154" s="161" t="s">
        <v>82</v>
      </c>
      <c r="AV154" s="13" t="s">
        <v>82</v>
      </c>
      <c r="AW154" s="13" t="s">
        <v>33</v>
      </c>
      <c r="AX154" s="13" t="s">
        <v>80</v>
      </c>
      <c r="AY154" s="161" t="s">
        <v>141</v>
      </c>
    </row>
    <row r="155" spans="1:65" s="2" customFormat="1" ht="44.25" customHeight="1">
      <c r="A155" s="34"/>
      <c r="B155" s="140"/>
      <c r="C155" s="141" t="s">
        <v>252</v>
      </c>
      <c r="D155" s="141" t="s">
        <v>143</v>
      </c>
      <c r="E155" s="142" t="s">
        <v>253</v>
      </c>
      <c r="F155" s="143" t="s">
        <v>254</v>
      </c>
      <c r="G155" s="144" t="s">
        <v>207</v>
      </c>
      <c r="H155" s="145">
        <v>0.23</v>
      </c>
      <c r="I155" s="146"/>
      <c r="J155" s="147">
        <f>ROUND(I155*H155,2)</f>
        <v>0</v>
      </c>
      <c r="K155" s="143" t="s">
        <v>147</v>
      </c>
      <c r="L155" s="35"/>
      <c r="M155" s="148" t="s">
        <v>3</v>
      </c>
      <c r="N155" s="149" t="s">
        <v>43</v>
      </c>
      <c r="O155" s="55"/>
      <c r="P155" s="150">
        <f>O155*H155</f>
        <v>0</v>
      </c>
      <c r="Q155" s="150">
        <v>0.00128</v>
      </c>
      <c r="R155" s="150">
        <f>Q155*H155</f>
        <v>0.00029440000000000005</v>
      </c>
      <c r="S155" s="150">
        <v>0.021</v>
      </c>
      <c r="T155" s="151">
        <f>S155*H155</f>
        <v>0.00483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2" t="s">
        <v>148</v>
      </c>
      <c r="AT155" s="152" t="s">
        <v>143</v>
      </c>
      <c r="AU155" s="152" t="s">
        <v>82</v>
      </c>
      <c r="AY155" s="19" t="s">
        <v>141</v>
      </c>
      <c r="BE155" s="153">
        <f>IF(N155="základní",J155,0)</f>
        <v>0</v>
      </c>
      <c r="BF155" s="153">
        <f>IF(N155="snížená",J155,0)</f>
        <v>0</v>
      </c>
      <c r="BG155" s="153">
        <f>IF(N155="zákl. přenesená",J155,0)</f>
        <v>0</v>
      </c>
      <c r="BH155" s="153">
        <f>IF(N155="sníž. přenesená",J155,0)</f>
        <v>0</v>
      </c>
      <c r="BI155" s="153">
        <f>IF(N155="nulová",J155,0)</f>
        <v>0</v>
      </c>
      <c r="BJ155" s="19" t="s">
        <v>80</v>
      </c>
      <c r="BK155" s="153">
        <f>ROUND(I155*H155,2)</f>
        <v>0</v>
      </c>
      <c r="BL155" s="19" t="s">
        <v>148</v>
      </c>
      <c r="BM155" s="152" t="s">
        <v>255</v>
      </c>
    </row>
    <row r="156" spans="1:47" s="2" customFormat="1" ht="11.25">
      <c r="A156" s="34"/>
      <c r="B156" s="35"/>
      <c r="C156" s="34"/>
      <c r="D156" s="154" t="s">
        <v>150</v>
      </c>
      <c r="E156" s="34"/>
      <c r="F156" s="155" t="s">
        <v>256</v>
      </c>
      <c r="G156" s="34"/>
      <c r="H156" s="34"/>
      <c r="I156" s="156"/>
      <c r="J156" s="34"/>
      <c r="K156" s="34"/>
      <c r="L156" s="35"/>
      <c r="M156" s="157"/>
      <c r="N156" s="158"/>
      <c r="O156" s="55"/>
      <c r="P156" s="55"/>
      <c r="Q156" s="55"/>
      <c r="R156" s="55"/>
      <c r="S156" s="55"/>
      <c r="T156" s="56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9" t="s">
        <v>150</v>
      </c>
      <c r="AU156" s="19" t="s">
        <v>82</v>
      </c>
    </row>
    <row r="157" spans="2:51" s="13" customFormat="1" ht="11.25">
      <c r="B157" s="159"/>
      <c r="D157" s="160" t="s">
        <v>152</v>
      </c>
      <c r="E157" s="161" t="s">
        <v>3</v>
      </c>
      <c r="F157" s="162" t="s">
        <v>257</v>
      </c>
      <c r="H157" s="163">
        <v>0.23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152</v>
      </c>
      <c r="AU157" s="161" t="s">
        <v>82</v>
      </c>
      <c r="AV157" s="13" t="s">
        <v>82</v>
      </c>
      <c r="AW157" s="13" t="s">
        <v>33</v>
      </c>
      <c r="AX157" s="13" t="s">
        <v>80</v>
      </c>
      <c r="AY157" s="161" t="s">
        <v>141</v>
      </c>
    </row>
    <row r="158" spans="1:65" s="2" customFormat="1" ht="44.25" customHeight="1">
      <c r="A158" s="34"/>
      <c r="B158" s="140"/>
      <c r="C158" s="141" t="s">
        <v>258</v>
      </c>
      <c r="D158" s="141" t="s">
        <v>143</v>
      </c>
      <c r="E158" s="142" t="s">
        <v>259</v>
      </c>
      <c r="F158" s="143" t="s">
        <v>260</v>
      </c>
      <c r="G158" s="144" t="s">
        <v>207</v>
      </c>
      <c r="H158" s="145">
        <v>1.5</v>
      </c>
      <c r="I158" s="146"/>
      <c r="J158" s="147">
        <f>ROUND(I158*H158,2)</f>
        <v>0</v>
      </c>
      <c r="K158" s="143" t="s">
        <v>147</v>
      </c>
      <c r="L158" s="35"/>
      <c r="M158" s="148" t="s">
        <v>3</v>
      </c>
      <c r="N158" s="149" t="s">
        <v>43</v>
      </c>
      <c r="O158" s="55"/>
      <c r="P158" s="150">
        <f>O158*H158</f>
        <v>0</v>
      </c>
      <c r="Q158" s="150">
        <v>0.00345</v>
      </c>
      <c r="R158" s="150">
        <f>Q158*H158</f>
        <v>0.005175</v>
      </c>
      <c r="S158" s="150">
        <v>0.087</v>
      </c>
      <c r="T158" s="151">
        <f>S158*H158</f>
        <v>0.1305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2" t="s">
        <v>148</v>
      </c>
      <c r="AT158" s="152" t="s">
        <v>143</v>
      </c>
      <c r="AU158" s="152" t="s">
        <v>82</v>
      </c>
      <c r="AY158" s="19" t="s">
        <v>141</v>
      </c>
      <c r="BE158" s="153">
        <f>IF(N158="základní",J158,0)</f>
        <v>0</v>
      </c>
      <c r="BF158" s="153">
        <f>IF(N158="snížená",J158,0)</f>
        <v>0</v>
      </c>
      <c r="BG158" s="153">
        <f>IF(N158="zákl. přenesená",J158,0)</f>
        <v>0</v>
      </c>
      <c r="BH158" s="153">
        <f>IF(N158="sníž. přenesená",J158,0)</f>
        <v>0</v>
      </c>
      <c r="BI158" s="153">
        <f>IF(N158="nulová",J158,0)</f>
        <v>0</v>
      </c>
      <c r="BJ158" s="19" t="s">
        <v>80</v>
      </c>
      <c r="BK158" s="153">
        <f>ROUND(I158*H158,2)</f>
        <v>0</v>
      </c>
      <c r="BL158" s="19" t="s">
        <v>148</v>
      </c>
      <c r="BM158" s="152" t="s">
        <v>261</v>
      </c>
    </row>
    <row r="159" spans="1:47" s="2" customFormat="1" ht="11.25">
      <c r="A159" s="34"/>
      <c r="B159" s="35"/>
      <c r="C159" s="34"/>
      <c r="D159" s="154" t="s">
        <v>150</v>
      </c>
      <c r="E159" s="34"/>
      <c r="F159" s="155" t="s">
        <v>262</v>
      </c>
      <c r="G159" s="34"/>
      <c r="H159" s="34"/>
      <c r="I159" s="156"/>
      <c r="J159" s="34"/>
      <c r="K159" s="34"/>
      <c r="L159" s="35"/>
      <c r="M159" s="157"/>
      <c r="N159" s="158"/>
      <c r="O159" s="55"/>
      <c r="P159" s="55"/>
      <c r="Q159" s="55"/>
      <c r="R159" s="55"/>
      <c r="S159" s="55"/>
      <c r="T159" s="5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150</v>
      </c>
      <c r="AU159" s="19" t="s">
        <v>82</v>
      </c>
    </row>
    <row r="160" spans="2:51" s="13" customFormat="1" ht="11.25">
      <c r="B160" s="159"/>
      <c r="D160" s="160" t="s">
        <v>152</v>
      </c>
      <c r="E160" s="161" t="s">
        <v>3</v>
      </c>
      <c r="F160" s="162" t="s">
        <v>263</v>
      </c>
      <c r="H160" s="163">
        <v>0.7</v>
      </c>
      <c r="I160" s="164"/>
      <c r="L160" s="159"/>
      <c r="M160" s="165"/>
      <c r="N160" s="166"/>
      <c r="O160" s="166"/>
      <c r="P160" s="166"/>
      <c r="Q160" s="166"/>
      <c r="R160" s="166"/>
      <c r="S160" s="166"/>
      <c r="T160" s="167"/>
      <c r="AT160" s="161" t="s">
        <v>152</v>
      </c>
      <c r="AU160" s="161" t="s">
        <v>82</v>
      </c>
      <c r="AV160" s="13" t="s">
        <v>82</v>
      </c>
      <c r="AW160" s="13" t="s">
        <v>33</v>
      </c>
      <c r="AX160" s="13" t="s">
        <v>72</v>
      </c>
      <c r="AY160" s="161" t="s">
        <v>141</v>
      </c>
    </row>
    <row r="161" spans="2:51" s="13" customFormat="1" ht="11.25">
      <c r="B161" s="159"/>
      <c r="D161" s="160" t="s">
        <v>152</v>
      </c>
      <c r="E161" s="161" t="s">
        <v>3</v>
      </c>
      <c r="F161" s="162" t="s">
        <v>264</v>
      </c>
      <c r="H161" s="163">
        <v>0.8</v>
      </c>
      <c r="I161" s="164"/>
      <c r="L161" s="159"/>
      <c r="M161" s="165"/>
      <c r="N161" s="166"/>
      <c r="O161" s="166"/>
      <c r="P161" s="166"/>
      <c r="Q161" s="166"/>
      <c r="R161" s="166"/>
      <c r="S161" s="166"/>
      <c r="T161" s="167"/>
      <c r="AT161" s="161" t="s">
        <v>152</v>
      </c>
      <c r="AU161" s="161" t="s">
        <v>82</v>
      </c>
      <c r="AV161" s="13" t="s">
        <v>82</v>
      </c>
      <c r="AW161" s="13" t="s">
        <v>33</v>
      </c>
      <c r="AX161" s="13" t="s">
        <v>72</v>
      </c>
      <c r="AY161" s="161" t="s">
        <v>141</v>
      </c>
    </row>
    <row r="162" spans="2:51" s="14" customFormat="1" ht="11.25">
      <c r="B162" s="169"/>
      <c r="D162" s="160" t="s">
        <v>152</v>
      </c>
      <c r="E162" s="170" t="s">
        <v>3</v>
      </c>
      <c r="F162" s="171" t="s">
        <v>219</v>
      </c>
      <c r="H162" s="172">
        <v>1.5</v>
      </c>
      <c r="I162" s="173"/>
      <c r="L162" s="169"/>
      <c r="M162" s="174"/>
      <c r="N162" s="175"/>
      <c r="O162" s="175"/>
      <c r="P162" s="175"/>
      <c r="Q162" s="175"/>
      <c r="R162" s="175"/>
      <c r="S162" s="175"/>
      <c r="T162" s="176"/>
      <c r="AT162" s="170" t="s">
        <v>152</v>
      </c>
      <c r="AU162" s="170" t="s">
        <v>82</v>
      </c>
      <c r="AV162" s="14" t="s">
        <v>148</v>
      </c>
      <c r="AW162" s="14" t="s">
        <v>33</v>
      </c>
      <c r="AX162" s="14" t="s">
        <v>80</v>
      </c>
      <c r="AY162" s="170" t="s">
        <v>141</v>
      </c>
    </row>
    <row r="163" spans="1:65" s="2" customFormat="1" ht="44.25" customHeight="1">
      <c r="A163" s="34"/>
      <c r="B163" s="140"/>
      <c r="C163" s="141" t="s">
        <v>265</v>
      </c>
      <c r="D163" s="141" t="s">
        <v>143</v>
      </c>
      <c r="E163" s="142" t="s">
        <v>266</v>
      </c>
      <c r="F163" s="143" t="s">
        <v>267</v>
      </c>
      <c r="G163" s="144" t="s">
        <v>207</v>
      </c>
      <c r="H163" s="145">
        <v>0.8</v>
      </c>
      <c r="I163" s="146"/>
      <c r="J163" s="147">
        <f>ROUND(I163*H163,2)</f>
        <v>0</v>
      </c>
      <c r="K163" s="143" t="s">
        <v>147</v>
      </c>
      <c r="L163" s="35"/>
      <c r="M163" s="148" t="s">
        <v>3</v>
      </c>
      <c r="N163" s="149" t="s">
        <v>43</v>
      </c>
      <c r="O163" s="55"/>
      <c r="P163" s="150">
        <f>O163*H163</f>
        <v>0</v>
      </c>
      <c r="Q163" s="150">
        <v>0.00316</v>
      </c>
      <c r="R163" s="150">
        <f>Q163*H163</f>
        <v>0.0025280000000000003</v>
      </c>
      <c r="S163" s="150">
        <v>0.069</v>
      </c>
      <c r="T163" s="151">
        <f>S163*H163</f>
        <v>0.055200000000000006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2" t="s">
        <v>148</v>
      </c>
      <c r="AT163" s="152" t="s">
        <v>143</v>
      </c>
      <c r="AU163" s="152" t="s">
        <v>82</v>
      </c>
      <c r="AY163" s="19" t="s">
        <v>141</v>
      </c>
      <c r="BE163" s="153">
        <f>IF(N163="základní",J163,0)</f>
        <v>0</v>
      </c>
      <c r="BF163" s="153">
        <f>IF(N163="snížená",J163,0)</f>
        <v>0</v>
      </c>
      <c r="BG163" s="153">
        <f>IF(N163="zákl. přenesená",J163,0)</f>
        <v>0</v>
      </c>
      <c r="BH163" s="153">
        <f>IF(N163="sníž. přenesená",J163,0)</f>
        <v>0</v>
      </c>
      <c r="BI163" s="153">
        <f>IF(N163="nulová",J163,0)</f>
        <v>0</v>
      </c>
      <c r="BJ163" s="19" t="s">
        <v>80</v>
      </c>
      <c r="BK163" s="153">
        <f>ROUND(I163*H163,2)</f>
        <v>0</v>
      </c>
      <c r="BL163" s="19" t="s">
        <v>148</v>
      </c>
      <c r="BM163" s="152" t="s">
        <v>268</v>
      </c>
    </row>
    <row r="164" spans="1:47" s="2" customFormat="1" ht="11.25">
      <c r="A164" s="34"/>
      <c r="B164" s="35"/>
      <c r="C164" s="34"/>
      <c r="D164" s="154" t="s">
        <v>150</v>
      </c>
      <c r="E164" s="34"/>
      <c r="F164" s="155" t="s">
        <v>269</v>
      </c>
      <c r="G164" s="34"/>
      <c r="H164" s="34"/>
      <c r="I164" s="156"/>
      <c r="J164" s="34"/>
      <c r="K164" s="34"/>
      <c r="L164" s="35"/>
      <c r="M164" s="157"/>
      <c r="N164" s="158"/>
      <c r="O164" s="55"/>
      <c r="P164" s="55"/>
      <c r="Q164" s="55"/>
      <c r="R164" s="55"/>
      <c r="S164" s="55"/>
      <c r="T164" s="56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9" t="s">
        <v>150</v>
      </c>
      <c r="AU164" s="19" t="s">
        <v>82</v>
      </c>
    </row>
    <row r="165" spans="2:51" s="13" customFormat="1" ht="11.25">
      <c r="B165" s="159"/>
      <c r="D165" s="160" t="s">
        <v>152</v>
      </c>
      <c r="E165" s="161" t="s">
        <v>3</v>
      </c>
      <c r="F165" s="162" t="s">
        <v>270</v>
      </c>
      <c r="H165" s="163">
        <v>0.8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152</v>
      </c>
      <c r="AU165" s="161" t="s">
        <v>82</v>
      </c>
      <c r="AV165" s="13" t="s">
        <v>82</v>
      </c>
      <c r="AW165" s="13" t="s">
        <v>33</v>
      </c>
      <c r="AX165" s="13" t="s">
        <v>80</v>
      </c>
      <c r="AY165" s="161" t="s">
        <v>141</v>
      </c>
    </row>
    <row r="166" spans="1:65" s="2" customFormat="1" ht="24.2" customHeight="1">
      <c r="A166" s="34"/>
      <c r="B166" s="140"/>
      <c r="C166" s="141" t="s">
        <v>271</v>
      </c>
      <c r="D166" s="141" t="s">
        <v>143</v>
      </c>
      <c r="E166" s="142" t="s">
        <v>272</v>
      </c>
      <c r="F166" s="143" t="s">
        <v>273</v>
      </c>
      <c r="G166" s="144" t="s">
        <v>274</v>
      </c>
      <c r="H166" s="145">
        <v>5</v>
      </c>
      <c r="I166" s="146"/>
      <c r="J166" s="147">
        <f>ROUND(I166*H166,2)</f>
        <v>0</v>
      </c>
      <c r="K166" s="143" t="s">
        <v>3</v>
      </c>
      <c r="L166" s="35"/>
      <c r="M166" s="148" t="s">
        <v>3</v>
      </c>
      <c r="N166" s="149" t="s">
        <v>43</v>
      </c>
      <c r="O166" s="55"/>
      <c r="P166" s="150">
        <f>O166*H166</f>
        <v>0</v>
      </c>
      <c r="Q166" s="150">
        <v>0.0004</v>
      </c>
      <c r="R166" s="150">
        <f>Q166*H166</f>
        <v>0.002</v>
      </c>
      <c r="S166" s="150">
        <v>0</v>
      </c>
      <c r="T166" s="15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2" t="s">
        <v>148</v>
      </c>
      <c r="AT166" s="152" t="s">
        <v>143</v>
      </c>
      <c r="AU166" s="152" t="s">
        <v>82</v>
      </c>
      <c r="AY166" s="19" t="s">
        <v>141</v>
      </c>
      <c r="BE166" s="153">
        <f>IF(N166="základní",J166,0)</f>
        <v>0</v>
      </c>
      <c r="BF166" s="153">
        <f>IF(N166="snížená",J166,0)</f>
        <v>0</v>
      </c>
      <c r="BG166" s="153">
        <f>IF(N166="zákl. přenesená",J166,0)</f>
        <v>0</v>
      </c>
      <c r="BH166" s="153">
        <f>IF(N166="sníž. přenesená",J166,0)</f>
        <v>0</v>
      </c>
      <c r="BI166" s="153">
        <f>IF(N166="nulová",J166,0)</f>
        <v>0</v>
      </c>
      <c r="BJ166" s="19" t="s">
        <v>80</v>
      </c>
      <c r="BK166" s="153">
        <f>ROUND(I166*H166,2)</f>
        <v>0</v>
      </c>
      <c r="BL166" s="19" t="s">
        <v>148</v>
      </c>
      <c r="BM166" s="152" t="s">
        <v>275</v>
      </c>
    </row>
    <row r="167" spans="2:51" s="15" customFormat="1" ht="11.25">
      <c r="B167" s="177"/>
      <c r="D167" s="160" t="s">
        <v>152</v>
      </c>
      <c r="E167" s="178" t="s">
        <v>3</v>
      </c>
      <c r="F167" s="179" t="s">
        <v>276</v>
      </c>
      <c r="H167" s="178" t="s">
        <v>3</v>
      </c>
      <c r="I167" s="180"/>
      <c r="L167" s="177"/>
      <c r="M167" s="181"/>
      <c r="N167" s="182"/>
      <c r="O167" s="182"/>
      <c r="P167" s="182"/>
      <c r="Q167" s="182"/>
      <c r="R167" s="182"/>
      <c r="S167" s="182"/>
      <c r="T167" s="183"/>
      <c r="AT167" s="178" t="s">
        <v>152</v>
      </c>
      <c r="AU167" s="178" t="s">
        <v>82</v>
      </c>
      <c r="AV167" s="15" t="s">
        <v>80</v>
      </c>
      <c r="AW167" s="15" t="s">
        <v>33</v>
      </c>
      <c r="AX167" s="15" t="s">
        <v>72</v>
      </c>
      <c r="AY167" s="178" t="s">
        <v>141</v>
      </c>
    </row>
    <row r="168" spans="2:51" s="13" customFormat="1" ht="11.25">
      <c r="B168" s="159"/>
      <c r="D168" s="160" t="s">
        <v>152</v>
      </c>
      <c r="E168" s="161" t="s">
        <v>3</v>
      </c>
      <c r="F168" s="162" t="s">
        <v>277</v>
      </c>
      <c r="H168" s="163">
        <v>1</v>
      </c>
      <c r="I168" s="164"/>
      <c r="L168" s="159"/>
      <c r="M168" s="165"/>
      <c r="N168" s="166"/>
      <c r="O168" s="166"/>
      <c r="P168" s="166"/>
      <c r="Q168" s="166"/>
      <c r="R168" s="166"/>
      <c r="S168" s="166"/>
      <c r="T168" s="167"/>
      <c r="AT168" s="161" t="s">
        <v>152</v>
      </c>
      <c r="AU168" s="161" t="s">
        <v>82</v>
      </c>
      <c r="AV168" s="13" t="s">
        <v>82</v>
      </c>
      <c r="AW168" s="13" t="s">
        <v>33</v>
      </c>
      <c r="AX168" s="13" t="s">
        <v>72</v>
      </c>
      <c r="AY168" s="161" t="s">
        <v>141</v>
      </c>
    </row>
    <row r="169" spans="2:51" s="13" customFormat="1" ht="11.25">
      <c r="B169" s="159"/>
      <c r="D169" s="160" t="s">
        <v>152</v>
      </c>
      <c r="E169" s="161" t="s">
        <v>3</v>
      </c>
      <c r="F169" s="162" t="s">
        <v>278</v>
      </c>
      <c r="H169" s="163">
        <v>1</v>
      </c>
      <c r="I169" s="164"/>
      <c r="L169" s="159"/>
      <c r="M169" s="165"/>
      <c r="N169" s="166"/>
      <c r="O169" s="166"/>
      <c r="P169" s="166"/>
      <c r="Q169" s="166"/>
      <c r="R169" s="166"/>
      <c r="S169" s="166"/>
      <c r="T169" s="167"/>
      <c r="AT169" s="161" t="s">
        <v>152</v>
      </c>
      <c r="AU169" s="161" t="s">
        <v>82</v>
      </c>
      <c r="AV169" s="13" t="s">
        <v>82</v>
      </c>
      <c r="AW169" s="13" t="s">
        <v>33</v>
      </c>
      <c r="AX169" s="13" t="s">
        <v>72</v>
      </c>
      <c r="AY169" s="161" t="s">
        <v>141</v>
      </c>
    </row>
    <row r="170" spans="2:51" s="13" customFormat="1" ht="11.25">
      <c r="B170" s="159"/>
      <c r="D170" s="160" t="s">
        <v>152</v>
      </c>
      <c r="E170" s="161" t="s">
        <v>3</v>
      </c>
      <c r="F170" s="162" t="s">
        <v>279</v>
      </c>
      <c r="H170" s="163">
        <v>1</v>
      </c>
      <c r="I170" s="164"/>
      <c r="L170" s="159"/>
      <c r="M170" s="165"/>
      <c r="N170" s="166"/>
      <c r="O170" s="166"/>
      <c r="P170" s="166"/>
      <c r="Q170" s="166"/>
      <c r="R170" s="166"/>
      <c r="S170" s="166"/>
      <c r="T170" s="167"/>
      <c r="AT170" s="161" t="s">
        <v>152</v>
      </c>
      <c r="AU170" s="161" t="s">
        <v>82</v>
      </c>
      <c r="AV170" s="13" t="s">
        <v>82</v>
      </c>
      <c r="AW170" s="13" t="s">
        <v>33</v>
      </c>
      <c r="AX170" s="13" t="s">
        <v>72</v>
      </c>
      <c r="AY170" s="161" t="s">
        <v>141</v>
      </c>
    </row>
    <row r="171" spans="2:51" s="13" customFormat="1" ht="22.5">
      <c r="B171" s="159"/>
      <c r="D171" s="160" t="s">
        <v>152</v>
      </c>
      <c r="E171" s="161" t="s">
        <v>3</v>
      </c>
      <c r="F171" s="162" t="s">
        <v>280</v>
      </c>
      <c r="H171" s="163">
        <v>1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152</v>
      </c>
      <c r="AU171" s="161" t="s">
        <v>82</v>
      </c>
      <c r="AV171" s="13" t="s">
        <v>82</v>
      </c>
      <c r="AW171" s="13" t="s">
        <v>33</v>
      </c>
      <c r="AX171" s="13" t="s">
        <v>72</v>
      </c>
      <c r="AY171" s="161" t="s">
        <v>141</v>
      </c>
    </row>
    <row r="172" spans="2:51" s="13" customFormat="1" ht="11.25">
      <c r="B172" s="159"/>
      <c r="D172" s="160" t="s">
        <v>152</v>
      </c>
      <c r="E172" s="161" t="s">
        <v>3</v>
      </c>
      <c r="F172" s="162" t="s">
        <v>281</v>
      </c>
      <c r="H172" s="163">
        <v>1</v>
      </c>
      <c r="I172" s="164"/>
      <c r="L172" s="159"/>
      <c r="M172" s="165"/>
      <c r="N172" s="166"/>
      <c r="O172" s="166"/>
      <c r="P172" s="166"/>
      <c r="Q172" s="166"/>
      <c r="R172" s="166"/>
      <c r="S172" s="166"/>
      <c r="T172" s="167"/>
      <c r="AT172" s="161" t="s">
        <v>152</v>
      </c>
      <c r="AU172" s="161" t="s">
        <v>82</v>
      </c>
      <c r="AV172" s="13" t="s">
        <v>82</v>
      </c>
      <c r="AW172" s="13" t="s">
        <v>33</v>
      </c>
      <c r="AX172" s="13" t="s">
        <v>72</v>
      </c>
      <c r="AY172" s="161" t="s">
        <v>141</v>
      </c>
    </row>
    <row r="173" spans="2:51" s="14" customFormat="1" ht="11.25">
      <c r="B173" s="169"/>
      <c r="D173" s="160" t="s">
        <v>152</v>
      </c>
      <c r="E173" s="170" t="s">
        <v>3</v>
      </c>
      <c r="F173" s="171" t="s">
        <v>219</v>
      </c>
      <c r="H173" s="172">
        <v>5</v>
      </c>
      <c r="I173" s="173"/>
      <c r="L173" s="169"/>
      <c r="M173" s="174"/>
      <c r="N173" s="175"/>
      <c r="O173" s="175"/>
      <c r="P173" s="175"/>
      <c r="Q173" s="175"/>
      <c r="R173" s="175"/>
      <c r="S173" s="175"/>
      <c r="T173" s="176"/>
      <c r="AT173" s="170" t="s">
        <v>152</v>
      </c>
      <c r="AU173" s="170" t="s">
        <v>82</v>
      </c>
      <c r="AV173" s="14" t="s">
        <v>148</v>
      </c>
      <c r="AW173" s="14" t="s">
        <v>33</v>
      </c>
      <c r="AX173" s="14" t="s">
        <v>80</v>
      </c>
      <c r="AY173" s="170" t="s">
        <v>141</v>
      </c>
    </row>
    <row r="174" spans="2:63" s="12" customFormat="1" ht="22.9" customHeight="1">
      <c r="B174" s="127"/>
      <c r="D174" s="128" t="s">
        <v>71</v>
      </c>
      <c r="E174" s="138" t="s">
        <v>282</v>
      </c>
      <c r="F174" s="138" t="s">
        <v>283</v>
      </c>
      <c r="I174" s="130"/>
      <c r="J174" s="139">
        <f>BK174</f>
        <v>0</v>
      </c>
      <c r="L174" s="127"/>
      <c r="M174" s="132"/>
      <c r="N174" s="133"/>
      <c r="O174" s="133"/>
      <c r="P174" s="134">
        <f>SUM(P175:P194)</f>
        <v>0</v>
      </c>
      <c r="Q174" s="133"/>
      <c r="R174" s="134">
        <f>SUM(R175:R194)</f>
        <v>0</v>
      </c>
      <c r="S174" s="133"/>
      <c r="T174" s="135">
        <f>SUM(T175:T194)</f>
        <v>0</v>
      </c>
      <c r="AR174" s="128" t="s">
        <v>80</v>
      </c>
      <c r="AT174" s="136" t="s">
        <v>71</v>
      </c>
      <c r="AU174" s="136" t="s">
        <v>80</v>
      </c>
      <c r="AY174" s="128" t="s">
        <v>141</v>
      </c>
      <c r="BK174" s="137">
        <f>SUM(BK175:BK194)</f>
        <v>0</v>
      </c>
    </row>
    <row r="175" spans="1:65" s="2" customFormat="1" ht="16.5" customHeight="1">
      <c r="A175" s="34"/>
      <c r="B175" s="140"/>
      <c r="C175" s="141" t="s">
        <v>8</v>
      </c>
      <c r="D175" s="141" t="s">
        <v>143</v>
      </c>
      <c r="E175" s="142" t="s">
        <v>284</v>
      </c>
      <c r="F175" s="143" t="s">
        <v>285</v>
      </c>
      <c r="G175" s="144" t="s">
        <v>286</v>
      </c>
      <c r="H175" s="145">
        <v>79.392</v>
      </c>
      <c r="I175" s="146"/>
      <c r="J175" s="147">
        <f>ROUND(I175*H175,2)</f>
        <v>0</v>
      </c>
      <c r="K175" s="143" t="s">
        <v>147</v>
      </c>
      <c r="L175" s="35"/>
      <c r="M175" s="148" t="s">
        <v>3</v>
      </c>
      <c r="N175" s="149" t="s">
        <v>43</v>
      </c>
      <c r="O175" s="55"/>
      <c r="P175" s="150">
        <f>O175*H175</f>
        <v>0</v>
      </c>
      <c r="Q175" s="150">
        <v>0</v>
      </c>
      <c r="R175" s="150">
        <f>Q175*H175</f>
        <v>0</v>
      </c>
      <c r="S175" s="150">
        <v>0</v>
      </c>
      <c r="T175" s="15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2" t="s">
        <v>148</v>
      </c>
      <c r="AT175" s="152" t="s">
        <v>143</v>
      </c>
      <c r="AU175" s="152" t="s">
        <v>82</v>
      </c>
      <c r="AY175" s="19" t="s">
        <v>141</v>
      </c>
      <c r="BE175" s="153">
        <f>IF(N175="základní",J175,0)</f>
        <v>0</v>
      </c>
      <c r="BF175" s="153">
        <f>IF(N175="snížená",J175,0)</f>
        <v>0</v>
      </c>
      <c r="BG175" s="153">
        <f>IF(N175="zákl. přenesená",J175,0)</f>
        <v>0</v>
      </c>
      <c r="BH175" s="153">
        <f>IF(N175="sníž. přenesená",J175,0)</f>
        <v>0</v>
      </c>
      <c r="BI175" s="153">
        <f>IF(N175="nulová",J175,0)</f>
        <v>0</v>
      </c>
      <c r="BJ175" s="19" t="s">
        <v>80</v>
      </c>
      <c r="BK175" s="153">
        <f>ROUND(I175*H175,2)</f>
        <v>0</v>
      </c>
      <c r="BL175" s="19" t="s">
        <v>148</v>
      </c>
      <c r="BM175" s="152" t="s">
        <v>287</v>
      </c>
    </row>
    <row r="176" spans="1:47" s="2" customFormat="1" ht="11.25">
      <c r="A176" s="34"/>
      <c r="B176" s="35"/>
      <c r="C176" s="34"/>
      <c r="D176" s="154" t="s">
        <v>150</v>
      </c>
      <c r="E176" s="34"/>
      <c r="F176" s="155" t="s">
        <v>288</v>
      </c>
      <c r="G176" s="34"/>
      <c r="H176" s="34"/>
      <c r="I176" s="156"/>
      <c r="J176" s="34"/>
      <c r="K176" s="34"/>
      <c r="L176" s="35"/>
      <c r="M176" s="157"/>
      <c r="N176" s="158"/>
      <c r="O176" s="55"/>
      <c r="P176" s="55"/>
      <c r="Q176" s="55"/>
      <c r="R176" s="55"/>
      <c r="S176" s="55"/>
      <c r="T176" s="56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9" t="s">
        <v>150</v>
      </c>
      <c r="AU176" s="19" t="s">
        <v>82</v>
      </c>
    </row>
    <row r="177" spans="1:65" s="2" customFormat="1" ht="33" customHeight="1">
      <c r="A177" s="34"/>
      <c r="B177" s="140"/>
      <c r="C177" s="141" t="s">
        <v>289</v>
      </c>
      <c r="D177" s="141" t="s">
        <v>143</v>
      </c>
      <c r="E177" s="142" t="s">
        <v>290</v>
      </c>
      <c r="F177" s="143" t="s">
        <v>291</v>
      </c>
      <c r="G177" s="144" t="s">
        <v>286</v>
      </c>
      <c r="H177" s="145">
        <v>79.392</v>
      </c>
      <c r="I177" s="146"/>
      <c r="J177" s="147">
        <f>ROUND(I177*H177,2)</f>
        <v>0</v>
      </c>
      <c r="K177" s="143" t="s">
        <v>147</v>
      </c>
      <c r="L177" s="35"/>
      <c r="M177" s="148" t="s">
        <v>3</v>
      </c>
      <c r="N177" s="149" t="s">
        <v>43</v>
      </c>
      <c r="O177" s="55"/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2" t="s">
        <v>148</v>
      </c>
      <c r="AT177" s="152" t="s">
        <v>143</v>
      </c>
      <c r="AU177" s="152" t="s">
        <v>82</v>
      </c>
      <c r="AY177" s="19" t="s">
        <v>141</v>
      </c>
      <c r="BE177" s="153">
        <f>IF(N177="základní",J177,0)</f>
        <v>0</v>
      </c>
      <c r="BF177" s="153">
        <f>IF(N177="snížená",J177,0)</f>
        <v>0</v>
      </c>
      <c r="BG177" s="153">
        <f>IF(N177="zákl. přenesená",J177,0)</f>
        <v>0</v>
      </c>
      <c r="BH177" s="153">
        <f>IF(N177="sníž. přenesená",J177,0)</f>
        <v>0</v>
      </c>
      <c r="BI177" s="153">
        <f>IF(N177="nulová",J177,0)</f>
        <v>0</v>
      </c>
      <c r="BJ177" s="19" t="s">
        <v>80</v>
      </c>
      <c r="BK177" s="153">
        <f>ROUND(I177*H177,2)</f>
        <v>0</v>
      </c>
      <c r="BL177" s="19" t="s">
        <v>148</v>
      </c>
      <c r="BM177" s="152" t="s">
        <v>292</v>
      </c>
    </row>
    <row r="178" spans="1:47" s="2" customFormat="1" ht="11.25">
      <c r="A178" s="34"/>
      <c r="B178" s="35"/>
      <c r="C178" s="34"/>
      <c r="D178" s="154" t="s">
        <v>150</v>
      </c>
      <c r="E178" s="34"/>
      <c r="F178" s="155" t="s">
        <v>293</v>
      </c>
      <c r="G178" s="34"/>
      <c r="H178" s="34"/>
      <c r="I178" s="156"/>
      <c r="J178" s="34"/>
      <c r="K178" s="34"/>
      <c r="L178" s="35"/>
      <c r="M178" s="157"/>
      <c r="N178" s="158"/>
      <c r="O178" s="55"/>
      <c r="P178" s="55"/>
      <c r="Q178" s="55"/>
      <c r="R178" s="55"/>
      <c r="S178" s="55"/>
      <c r="T178" s="56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9" t="s">
        <v>150</v>
      </c>
      <c r="AU178" s="19" t="s">
        <v>82</v>
      </c>
    </row>
    <row r="179" spans="1:65" s="2" customFormat="1" ht="44.25" customHeight="1">
      <c r="A179" s="34"/>
      <c r="B179" s="140"/>
      <c r="C179" s="141" t="s">
        <v>294</v>
      </c>
      <c r="D179" s="141" t="s">
        <v>143</v>
      </c>
      <c r="E179" s="142" t="s">
        <v>295</v>
      </c>
      <c r="F179" s="143" t="s">
        <v>296</v>
      </c>
      <c r="G179" s="144" t="s">
        <v>286</v>
      </c>
      <c r="H179" s="145">
        <v>979.836</v>
      </c>
      <c r="I179" s="146"/>
      <c r="J179" s="147">
        <f>ROUND(I179*H179,2)</f>
        <v>0</v>
      </c>
      <c r="K179" s="143" t="s">
        <v>147</v>
      </c>
      <c r="L179" s="35"/>
      <c r="M179" s="148" t="s">
        <v>3</v>
      </c>
      <c r="N179" s="149" t="s">
        <v>43</v>
      </c>
      <c r="O179" s="55"/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2" t="s">
        <v>148</v>
      </c>
      <c r="AT179" s="152" t="s">
        <v>143</v>
      </c>
      <c r="AU179" s="152" t="s">
        <v>82</v>
      </c>
      <c r="AY179" s="19" t="s">
        <v>141</v>
      </c>
      <c r="BE179" s="153">
        <f>IF(N179="základní",J179,0)</f>
        <v>0</v>
      </c>
      <c r="BF179" s="153">
        <f>IF(N179="snížená",J179,0)</f>
        <v>0</v>
      </c>
      <c r="BG179" s="153">
        <f>IF(N179="zákl. přenesená",J179,0)</f>
        <v>0</v>
      </c>
      <c r="BH179" s="153">
        <f>IF(N179="sníž. přenesená",J179,0)</f>
        <v>0</v>
      </c>
      <c r="BI179" s="153">
        <f>IF(N179="nulová",J179,0)</f>
        <v>0</v>
      </c>
      <c r="BJ179" s="19" t="s">
        <v>80</v>
      </c>
      <c r="BK179" s="153">
        <f>ROUND(I179*H179,2)</f>
        <v>0</v>
      </c>
      <c r="BL179" s="19" t="s">
        <v>148</v>
      </c>
      <c r="BM179" s="152" t="s">
        <v>297</v>
      </c>
    </row>
    <row r="180" spans="1:47" s="2" customFormat="1" ht="11.25">
      <c r="A180" s="34"/>
      <c r="B180" s="35"/>
      <c r="C180" s="34"/>
      <c r="D180" s="154" t="s">
        <v>150</v>
      </c>
      <c r="E180" s="34"/>
      <c r="F180" s="155" t="s">
        <v>298</v>
      </c>
      <c r="G180" s="34"/>
      <c r="H180" s="34"/>
      <c r="I180" s="156"/>
      <c r="J180" s="34"/>
      <c r="K180" s="34"/>
      <c r="L180" s="35"/>
      <c r="M180" s="157"/>
      <c r="N180" s="158"/>
      <c r="O180" s="55"/>
      <c r="P180" s="55"/>
      <c r="Q180" s="55"/>
      <c r="R180" s="55"/>
      <c r="S180" s="55"/>
      <c r="T180" s="56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150</v>
      </c>
      <c r="AU180" s="19" t="s">
        <v>82</v>
      </c>
    </row>
    <row r="181" spans="1:47" s="2" customFormat="1" ht="19.5">
      <c r="A181" s="34"/>
      <c r="B181" s="35"/>
      <c r="C181" s="34"/>
      <c r="D181" s="160" t="s">
        <v>200</v>
      </c>
      <c r="E181" s="34"/>
      <c r="F181" s="168" t="s">
        <v>299</v>
      </c>
      <c r="G181" s="34"/>
      <c r="H181" s="34"/>
      <c r="I181" s="156"/>
      <c r="J181" s="34"/>
      <c r="K181" s="34"/>
      <c r="L181" s="35"/>
      <c r="M181" s="157"/>
      <c r="N181" s="158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200</v>
      </c>
      <c r="AU181" s="19" t="s">
        <v>82</v>
      </c>
    </row>
    <row r="182" spans="2:51" s="13" customFormat="1" ht="11.25">
      <c r="B182" s="159"/>
      <c r="D182" s="160" t="s">
        <v>152</v>
      </c>
      <c r="F182" s="162" t="s">
        <v>300</v>
      </c>
      <c r="H182" s="163">
        <v>979.836</v>
      </c>
      <c r="I182" s="164"/>
      <c r="L182" s="159"/>
      <c r="M182" s="165"/>
      <c r="N182" s="166"/>
      <c r="O182" s="166"/>
      <c r="P182" s="166"/>
      <c r="Q182" s="166"/>
      <c r="R182" s="166"/>
      <c r="S182" s="166"/>
      <c r="T182" s="167"/>
      <c r="AT182" s="161" t="s">
        <v>152</v>
      </c>
      <c r="AU182" s="161" t="s">
        <v>82</v>
      </c>
      <c r="AV182" s="13" t="s">
        <v>82</v>
      </c>
      <c r="AW182" s="13" t="s">
        <v>4</v>
      </c>
      <c r="AX182" s="13" t="s">
        <v>80</v>
      </c>
      <c r="AY182" s="161" t="s">
        <v>141</v>
      </c>
    </row>
    <row r="183" spans="1:65" s="2" customFormat="1" ht="44.25" customHeight="1">
      <c r="A183" s="34"/>
      <c r="B183" s="140"/>
      <c r="C183" s="141" t="s">
        <v>301</v>
      </c>
      <c r="D183" s="141" t="s">
        <v>143</v>
      </c>
      <c r="E183" s="142" t="s">
        <v>302</v>
      </c>
      <c r="F183" s="143" t="s">
        <v>303</v>
      </c>
      <c r="G183" s="144" t="s">
        <v>286</v>
      </c>
      <c r="H183" s="145">
        <v>68.792</v>
      </c>
      <c r="I183" s="146"/>
      <c r="J183" s="147">
        <f>ROUND(I183*H183,2)</f>
        <v>0</v>
      </c>
      <c r="K183" s="143" t="s">
        <v>147</v>
      </c>
      <c r="L183" s="35"/>
      <c r="M183" s="148" t="s">
        <v>3</v>
      </c>
      <c r="N183" s="149" t="s">
        <v>43</v>
      </c>
      <c r="O183" s="55"/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2" t="s">
        <v>148</v>
      </c>
      <c r="AT183" s="152" t="s">
        <v>143</v>
      </c>
      <c r="AU183" s="152" t="s">
        <v>82</v>
      </c>
      <c r="AY183" s="19" t="s">
        <v>141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19" t="s">
        <v>80</v>
      </c>
      <c r="BK183" s="153">
        <f>ROUND(I183*H183,2)</f>
        <v>0</v>
      </c>
      <c r="BL183" s="19" t="s">
        <v>148</v>
      </c>
      <c r="BM183" s="152" t="s">
        <v>304</v>
      </c>
    </row>
    <row r="184" spans="1:47" s="2" customFormat="1" ht="11.25">
      <c r="A184" s="34"/>
      <c r="B184" s="35"/>
      <c r="C184" s="34"/>
      <c r="D184" s="154" t="s">
        <v>150</v>
      </c>
      <c r="E184" s="34"/>
      <c r="F184" s="155" t="s">
        <v>305</v>
      </c>
      <c r="G184" s="34"/>
      <c r="H184" s="34"/>
      <c r="I184" s="156"/>
      <c r="J184" s="34"/>
      <c r="K184" s="34"/>
      <c r="L184" s="35"/>
      <c r="M184" s="157"/>
      <c r="N184" s="158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150</v>
      </c>
      <c r="AU184" s="19" t="s">
        <v>82</v>
      </c>
    </row>
    <row r="185" spans="2:51" s="13" customFormat="1" ht="11.25">
      <c r="B185" s="159"/>
      <c r="D185" s="160" t="s">
        <v>152</v>
      </c>
      <c r="E185" s="161" t="s">
        <v>3</v>
      </c>
      <c r="F185" s="162" t="s">
        <v>306</v>
      </c>
      <c r="H185" s="163">
        <v>68.792</v>
      </c>
      <c r="I185" s="164"/>
      <c r="L185" s="159"/>
      <c r="M185" s="165"/>
      <c r="N185" s="166"/>
      <c r="O185" s="166"/>
      <c r="P185" s="166"/>
      <c r="Q185" s="166"/>
      <c r="R185" s="166"/>
      <c r="S185" s="166"/>
      <c r="T185" s="167"/>
      <c r="AT185" s="161" t="s">
        <v>152</v>
      </c>
      <c r="AU185" s="161" t="s">
        <v>82</v>
      </c>
      <c r="AV185" s="13" t="s">
        <v>82</v>
      </c>
      <c r="AW185" s="13" t="s">
        <v>33</v>
      </c>
      <c r="AX185" s="13" t="s">
        <v>80</v>
      </c>
      <c r="AY185" s="161" t="s">
        <v>141</v>
      </c>
    </row>
    <row r="186" spans="1:65" s="2" customFormat="1" ht="37.9" customHeight="1">
      <c r="A186" s="34"/>
      <c r="B186" s="140"/>
      <c r="C186" s="141" t="s">
        <v>307</v>
      </c>
      <c r="D186" s="141" t="s">
        <v>143</v>
      </c>
      <c r="E186" s="142" t="s">
        <v>308</v>
      </c>
      <c r="F186" s="143" t="s">
        <v>309</v>
      </c>
      <c r="G186" s="144" t="s">
        <v>286</v>
      </c>
      <c r="H186" s="145">
        <v>5.663</v>
      </c>
      <c r="I186" s="146"/>
      <c r="J186" s="147">
        <f>ROUND(I186*H186,2)</f>
        <v>0</v>
      </c>
      <c r="K186" s="143" t="s">
        <v>147</v>
      </c>
      <c r="L186" s="35"/>
      <c r="M186" s="148" t="s">
        <v>3</v>
      </c>
      <c r="N186" s="149" t="s">
        <v>43</v>
      </c>
      <c r="O186" s="55"/>
      <c r="P186" s="150">
        <f>O186*H186</f>
        <v>0</v>
      </c>
      <c r="Q186" s="150">
        <v>0</v>
      </c>
      <c r="R186" s="150">
        <f>Q186*H186</f>
        <v>0</v>
      </c>
      <c r="S186" s="150">
        <v>0</v>
      </c>
      <c r="T186" s="15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2" t="s">
        <v>148</v>
      </c>
      <c r="AT186" s="152" t="s">
        <v>143</v>
      </c>
      <c r="AU186" s="152" t="s">
        <v>82</v>
      </c>
      <c r="AY186" s="19" t="s">
        <v>141</v>
      </c>
      <c r="BE186" s="153">
        <f>IF(N186="základní",J186,0)</f>
        <v>0</v>
      </c>
      <c r="BF186" s="153">
        <f>IF(N186="snížená",J186,0)</f>
        <v>0</v>
      </c>
      <c r="BG186" s="153">
        <f>IF(N186="zákl. přenesená",J186,0)</f>
        <v>0</v>
      </c>
      <c r="BH186" s="153">
        <f>IF(N186="sníž. přenesená",J186,0)</f>
        <v>0</v>
      </c>
      <c r="BI186" s="153">
        <f>IF(N186="nulová",J186,0)</f>
        <v>0</v>
      </c>
      <c r="BJ186" s="19" t="s">
        <v>80</v>
      </c>
      <c r="BK186" s="153">
        <f>ROUND(I186*H186,2)</f>
        <v>0</v>
      </c>
      <c r="BL186" s="19" t="s">
        <v>148</v>
      </c>
      <c r="BM186" s="152" t="s">
        <v>310</v>
      </c>
    </row>
    <row r="187" spans="1:47" s="2" customFormat="1" ht="11.25">
      <c r="A187" s="34"/>
      <c r="B187" s="35"/>
      <c r="C187" s="34"/>
      <c r="D187" s="154" t="s">
        <v>150</v>
      </c>
      <c r="E187" s="34"/>
      <c r="F187" s="155" t="s">
        <v>311</v>
      </c>
      <c r="G187" s="34"/>
      <c r="H187" s="34"/>
      <c r="I187" s="156"/>
      <c r="J187" s="34"/>
      <c r="K187" s="34"/>
      <c r="L187" s="35"/>
      <c r="M187" s="157"/>
      <c r="N187" s="158"/>
      <c r="O187" s="55"/>
      <c r="P187" s="55"/>
      <c r="Q187" s="55"/>
      <c r="R187" s="55"/>
      <c r="S187" s="55"/>
      <c r="T187" s="56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9" t="s">
        <v>150</v>
      </c>
      <c r="AU187" s="19" t="s">
        <v>82</v>
      </c>
    </row>
    <row r="188" spans="2:51" s="13" customFormat="1" ht="11.25">
      <c r="B188" s="159"/>
      <c r="D188" s="160" t="s">
        <v>152</v>
      </c>
      <c r="E188" s="161" t="s">
        <v>3</v>
      </c>
      <c r="F188" s="162" t="s">
        <v>312</v>
      </c>
      <c r="H188" s="163">
        <v>5.663</v>
      </c>
      <c r="I188" s="164"/>
      <c r="L188" s="159"/>
      <c r="M188" s="165"/>
      <c r="N188" s="166"/>
      <c r="O188" s="166"/>
      <c r="P188" s="166"/>
      <c r="Q188" s="166"/>
      <c r="R188" s="166"/>
      <c r="S188" s="166"/>
      <c r="T188" s="167"/>
      <c r="AT188" s="161" t="s">
        <v>152</v>
      </c>
      <c r="AU188" s="161" t="s">
        <v>82</v>
      </c>
      <c r="AV188" s="13" t="s">
        <v>82</v>
      </c>
      <c r="AW188" s="13" t="s">
        <v>33</v>
      </c>
      <c r="AX188" s="13" t="s">
        <v>80</v>
      </c>
      <c r="AY188" s="161" t="s">
        <v>141</v>
      </c>
    </row>
    <row r="189" spans="1:65" s="2" customFormat="1" ht="44.25" customHeight="1">
      <c r="A189" s="34"/>
      <c r="B189" s="140"/>
      <c r="C189" s="141" t="s">
        <v>313</v>
      </c>
      <c r="D189" s="141" t="s">
        <v>143</v>
      </c>
      <c r="E189" s="142" t="s">
        <v>314</v>
      </c>
      <c r="F189" s="143" t="s">
        <v>315</v>
      </c>
      <c r="G189" s="144" t="s">
        <v>286</v>
      </c>
      <c r="H189" s="145">
        <v>0.847</v>
      </c>
      <c r="I189" s="146"/>
      <c r="J189" s="147">
        <f>ROUND(I189*H189,2)</f>
        <v>0</v>
      </c>
      <c r="K189" s="143" t="s">
        <v>147</v>
      </c>
      <c r="L189" s="35"/>
      <c r="M189" s="148" t="s">
        <v>3</v>
      </c>
      <c r="N189" s="149" t="s">
        <v>43</v>
      </c>
      <c r="O189" s="55"/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2" t="s">
        <v>148</v>
      </c>
      <c r="AT189" s="152" t="s">
        <v>143</v>
      </c>
      <c r="AU189" s="152" t="s">
        <v>82</v>
      </c>
      <c r="AY189" s="19" t="s">
        <v>141</v>
      </c>
      <c r="BE189" s="153">
        <f>IF(N189="základní",J189,0)</f>
        <v>0</v>
      </c>
      <c r="BF189" s="153">
        <f>IF(N189="snížená",J189,0)</f>
        <v>0</v>
      </c>
      <c r="BG189" s="153">
        <f>IF(N189="zákl. přenesená",J189,0)</f>
        <v>0</v>
      </c>
      <c r="BH189" s="153">
        <f>IF(N189="sníž. přenesená",J189,0)</f>
        <v>0</v>
      </c>
      <c r="BI189" s="153">
        <f>IF(N189="nulová",J189,0)</f>
        <v>0</v>
      </c>
      <c r="BJ189" s="19" t="s">
        <v>80</v>
      </c>
      <c r="BK189" s="153">
        <f>ROUND(I189*H189,2)</f>
        <v>0</v>
      </c>
      <c r="BL189" s="19" t="s">
        <v>148</v>
      </c>
      <c r="BM189" s="152" t="s">
        <v>316</v>
      </c>
    </row>
    <row r="190" spans="1:47" s="2" customFormat="1" ht="11.25">
      <c r="A190" s="34"/>
      <c r="B190" s="35"/>
      <c r="C190" s="34"/>
      <c r="D190" s="154" t="s">
        <v>150</v>
      </c>
      <c r="E190" s="34"/>
      <c r="F190" s="155" t="s">
        <v>317</v>
      </c>
      <c r="G190" s="34"/>
      <c r="H190" s="34"/>
      <c r="I190" s="156"/>
      <c r="J190" s="34"/>
      <c r="K190" s="34"/>
      <c r="L190" s="35"/>
      <c r="M190" s="157"/>
      <c r="N190" s="158"/>
      <c r="O190" s="55"/>
      <c r="P190" s="55"/>
      <c r="Q190" s="55"/>
      <c r="R190" s="55"/>
      <c r="S190" s="55"/>
      <c r="T190" s="56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9" t="s">
        <v>150</v>
      </c>
      <c r="AU190" s="19" t="s">
        <v>82</v>
      </c>
    </row>
    <row r="191" spans="2:51" s="13" customFormat="1" ht="11.25">
      <c r="B191" s="159"/>
      <c r="D191" s="160" t="s">
        <v>152</v>
      </c>
      <c r="E191" s="161" t="s">
        <v>3</v>
      </c>
      <c r="F191" s="162" t="s">
        <v>318</v>
      </c>
      <c r="H191" s="163">
        <v>0.847</v>
      </c>
      <c r="I191" s="164"/>
      <c r="L191" s="159"/>
      <c r="M191" s="165"/>
      <c r="N191" s="166"/>
      <c r="O191" s="166"/>
      <c r="P191" s="166"/>
      <c r="Q191" s="166"/>
      <c r="R191" s="166"/>
      <c r="S191" s="166"/>
      <c r="T191" s="167"/>
      <c r="AT191" s="161" t="s">
        <v>152</v>
      </c>
      <c r="AU191" s="161" t="s">
        <v>82</v>
      </c>
      <c r="AV191" s="13" t="s">
        <v>82</v>
      </c>
      <c r="AW191" s="13" t="s">
        <v>33</v>
      </c>
      <c r="AX191" s="13" t="s">
        <v>80</v>
      </c>
      <c r="AY191" s="161" t="s">
        <v>141</v>
      </c>
    </row>
    <row r="192" spans="1:65" s="2" customFormat="1" ht="44.25" customHeight="1">
      <c r="A192" s="34"/>
      <c r="B192" s="140"/>
      <c r="C192" s="141" t="s">
        <v>319</v>
      </c>
      <c r="D192" s="141" t="s">
        <v>143</v>
      </c>
      <c r="E192" s="142" t="s">
        <v>320</v>
      </c>
      <c r="F192" s="143" t="s">
        <v>321</v>
      </c>
      <c r="G192" s="144" t="s">
        <v>286</v>
      </c>
      <c r="H192" s="145">
        <v>1.986</v>
      </c>
      <c r="I192" s="146"/>
      <c r="J192" s="147">
        <f>ROUND(I192*H192,2)</f>
        <v>0</v>
      </c>
      <c r="K192" s="143" t="s">
        <v>147</v>
      </c>
      <c r="L192" s="35"/>
      <c r="M192" s="148" t="s">
        <v>3</v>
      </c>
      <c r="N192" s="149" t="s">
        <v>43</v>
      </c>
      <c r="O192" s="55"/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2" t="s">
        <v>148</v>
      </c>
      <c r="AT192" s="152" t="s">
        <v>143</v>
      </c>
      <c r="AU192" s="152" t="s">
        <v>82</v>
      </c>
      <c r="AY192" s="19" t="s">
        <v>141</v>
      </c>
      <c r="BE192" s="153">
        <f>IF(N192="základní",J192,0)</f>
        <v>0</v>
      </c>
      <c r="BF192" s="153">
        <f>IF(N192="snížená",J192,0)</f>
        <v>0</v>
      </c>
      <c r="BG192" s="153">
        <f>IF(N192="zákl. přenesená",J192,0)</f>
        <v>0</v>
      </c>
      <c r="BH192" s="153">
        <f>IF(N192="sníž. přenesená",J192,0)</f>
        <v>0</v>
      </c>
      <c r="BI192" s="153">
        <f>IF(N192="nulová",J192,0)</f>
        <v>0</v>
      </c>
      <c r="BJ192" s="19" t="s">
        <v>80</v>
      </c>
      <c r="BK192" s="153">
        <f>ROUND(I192*H192,2)</f>
        <v>0</v>
      </c>
      <c r="BL192" s="19" t="s">
        <v>148</v>
      </c>
      <c r="BM192" s="152" t="s">
        <v>322</v>
      </c>
    </row>
    <row r="193" spans="1:47" s="2" customFormat="1" ht="11.25">
      <c r="A193" s="34"/>
      <c r="B193" s="35"/>
      <c r="C193" s="34"/>
      <c r="D193" s="154" t="s">
        <v>150</v>
      </c>
      <c r="E193" s="34"/>
      <c r="F193" s="155" t="s">
        <v>323</v>
      </c>
      <c r="G193" s="34"/>
      <c r="H193" s="34"/>
      <c r="I193" s="156"/>
      <c r="J193" s="34"/>
      <c r="K193" s="34"/>
      <c r="L193" s="35"/>
      <c r="M193" s="157"/>
      <c r="N193" s="158"/>
      <c r="O193" s="55"/>
      <c r="P193" s="55"/>
      <c r="Q193" s="55"/>
      <c r="R193" s="55"/>
      <c r="S193" s="55"/>
      <c r="T193" s="56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9" t="s">
        <v>150</v>
      </c>
      <c r="AU193" s="19" t="s">
        <v>82</v>
      </c>
    </row>
    <row r="194" spans="2:51" s="13" customFormat="1" ht="11.25">
      <c r="B194" s="159"/>
      <c r="D194" s="160" t="s">
        <v>152</v>
      </c>
      <c r="E194" s="161" t="s">
        <v>3</v>
      </c>
      <c r="F194" s="162" t="s">
        <v>324</v>
      </c>
      <c r="H194" s="163">
        <v>1.986</v>
      </c>
      <c r="I194" s="164"/>
      <c r="L194" s="159"/>
      <c r="M194" s="165"/>
      <c r="N194" s="166"/>
      <c r="O194" s="166"/>
      <c r="P194" s="166"/>
      <c r="Q194" s="166"/>
      <c r="R194" s="166"/>
      <c r="S194" s="166"/>
      <c r="T194" s="167"/>
      <c r="AT194" s="161" t="s">
        <v>152</v>
      </c>
      <c r="AU194" s="161" t="s">
        <v>82</v>
      </c>
      <c r="AV194" s="13" t="s">
        <v>82</v>
      </c>
      <c r="AW194" s="13" t="s">
        <v>33</v>
      </c>
      <c r="AX194" s="13" t="s">
        <v>80</v>
      </c>
      <c r="AY194" s="161" t="s">
        <v>141</v>
      </c>
    </row>
    <row r="195" spans="2:63" s="12" customFormat="1" ht="25.9" customHeight="1">
      <c r="B195" s="127"/>
      <c r="D195" s="128" t="s">
        <v>71</v>
      </c>
      <c r="E195" s="129" t="s">
        <v>325</v>
      </c>
      <c r="F195" s="129" t="s">
        <v>326</v>
      </c>
      <c r="I195" s="130"/>
      <c r="J195" s="131">
        <f>BK195</f>
        <v>0</v>
      </c>
      <c r="L195" s="127"/>
      <c r="M195" s="132"/>
      <c r="N195" s="133"/>
      <c r="O195" s="133"/>
      <c r="P195" s="134">
        <f>P196+P203+P210+P214+P218</f>
        <v>0</v>
      </c>
      <c r="Q195" s="133"/>
      <c r="R195" s="134">
        <f>R196+R203+R210+R214+R218</f>
        <v>0</v>
      </c>
      <c r="S195" s="133"/>
      <c r="T195" s="135">
        <f>T196+T203+T210+T214+T218</f>
        <v>3.689408</v>
      </c>
      <c r="AR195" s="128" t="s">
        <v>82</v>
      </c>
      <c r="AT195" s="136" t="s">
        <v>71</v>
      </c>
      <c r="AU195" s="136" t="s">
        <v>72</v>
      </c>
      <c r="AY195" s="128" t="s">
        <v>141</v>
      </c>
      <c r="BK195" s="137">
        <f>BK196+BK203+BK210+BK214+BK218</f>
        <v>0</v>
      </c>
    </row>
    <row r="196" spans="2:63" s="12" customFormat="1" ht="22.9" customHeight="1">
      <c r="B196" s="127"/>
      <c r="D196" s="128" t="s">
        <v>71</v>
      </c>
      <c r="E196" s="138" t="s">
        <v>327</v>
      </c>
      <c r="F196" s="138" t="s">
        <v>328</v>
      </c>
      <c r="I196" s="130"/>
      <c r="J196" s="139">
        <f>BK196</f>
        <v>0</v>
      </c>
      <c r="L196" s="127"/>
      <c r="M196" s="132"/>
      <c r="N196" s="133"/>
      <c r="O196" s="133"/>
      <c r="P196" s="134">
        <f>SUM(P197:P202)</f>
        <v>0</v>
      </c>
      <c r="Q196" s="133"/>
      <c r="R196" s="134">
        <f>SUM(R197:R202)</f>
        <v>0</v>
      </c>
      <c r="S196" s="133"/>
      <c r="T196" s="135">
        <f>SUM(T197:T202)</f>
        <v>1.986303</v>
      </c>
      <c r="AR196" s="128" t="s">
        <v>82</v>
      </c>
      <c r="AT196" s="136" t="s">
        <v>71</v>
      </c>
      <c r="AU196" s="136" t="s">
        <v>80</v>
      </c>
      <c r="AY196" s="128" t="s">
        <v>141</v>
      </c>
      <c r="BK196" s="137">
        <f>SUM(BK197:BK202)</f>
        <v>0</v>
      </c>
    </row>
    <row r="197" spans="1:65" s="2" customFormat="1" ht="33" customHeight="1">
      <c r="A197" s="34"/>
      <c r="B197" s="140"/>
      <c r="C197" s="141" t="s">
        <v>329</v>
      </c>
      <c r="D197" s="141" t="s">
        <v>143</v>
      </c>
      <c r="E197" s="142" t="s">
        <v>330</v>
      </c>
      <c r="F197" s="143" t="s">
        <v>331</v>
      </c>
      <c r="G197" s="144" t="s">
        <v>146</v>
      </c>
      <c r="H197" s="145">
        <v>180.573</v>
      </c>
      <c r="I197" s="146"/>
      <c r="J197" s="147">
        <f>ROUND(I197*H197,2)</f>
        <v>0</v>
      </c>
      <c r="K197" s="143" t="s">
        <v>147</v>
      </c>
      <c r="L197" s="35"/>
      <c r="M197" s="148" t="s">
        <v>3</v>
      </c>
      <c r="N197" s="149" t="s">
        <v>43</v>
      </c>
      <c r="O197" s="55"/>
      <c r="P197" s="150">
        <f>O197*H197</f>
        <v>0</v>
      </c>
      <c r="Q197" s="150">
        <v>0</v>
      </c>
      <c r="R197" s="150">
        <f>Q197*H197</f>
        <v>0</v>
      </c>
      <c r="S197" s="150">
        <v>0.011</v>
      </c>
      <c r="T197" s="151">
        <f>S197*H197</f>
        <v>1.986303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2" t="s">
        <v>246</v>
      </c>
      <c r="AT197" s="152" t="s">
        <v>143</v>
      </c>
      <c r="AU197" s="152" t="s">
        <v>82</v>
      </c>
      <c r="AY197" s="19" t="s">
        <v>141</v>
      </c>
      <c r="BE197" s="153">
        <f>IF(N197="základní",J197,0)</f>
        <v>0</v>
      </c>
      <c r="BF197" s="153">
        <f>IF(N197="snížená",J197,0)</f>
        <v>0</v>
      </c>
      <c r="BG197" s="153">
        <f>IF(N197="zákl. přenesená",J197,0)</f>
        <v>0</v>
      </c>
      <c r="BH197" s="153">
        <f>IF(N197="sníž. přenesená",J197,0)</f>
        <v>0</v>
      </c>
      <c r="BI197" s="153">
        <f>IF(N197="nulová",J197,0)</f>
        <v>0</v>
      </c>
      <c r="BJ197" s="19" t="s">
        <v>80</v>
      </c>
      <c r="BK197" s="153">
        <f>ROUND(I197*H197,2)</f>
        <v>0</v>
      </c>
      <c r="BL197" s="19" t="s">
        <v>246</v>
      </c>
      <c r="BM197" s="152" t="s">
        <v>332</v>
      </c>
    </row>
    <row r="198" spans="1:47" s="2" customFormat="1" ht="11.25">
      <c r="A198" s="34"/>
      <c r="B198" s="35"/>
      <c r="C198" s="34"/>
      <c r="D198" s="154" t="s">
        <v>150</v>
      </c>
      <c r="E198" s="34"/>
      <c r="F198" s="155" t="s">
        <v>333</v>
      </c>
      <c r="G198" s="34"/>
      <c r="H198" s="34"/>
      <c r="I198" s="156"/>
      <c r="J198" s="34"/>
      <c r="K198" s="34"/>
      <c r="L198" s="35"/>
      <c r="M198" s="157"/>
      <c r="N198" s="158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150</v>
      </c>
      <c r="AU198" s="19" t="s">
        <v>82</v>
      </c>
    </row>
    <row r="199" spans="2:51" s="13" customFormat="1" ht="11.25">
      <c r="B199" s="159"/>
      <c r="D199" s="160" t="s">
        <v>152</v>
      </c>
      <c r="E199" s="161" t="s">
        <v>3</v>
      </c>
      <c r="F199" s="162" t="s">
        <v>334</v>
      </c>
      <c r="H199" s="163">
        <v>3.6</v>
      </c>
      <c r="I199" s="164"/>
      <c r="L199" s="159"/>
      <c r="M199" s="165"/>
      <c r="N199" s="166"/>
      <c r="O199" s="166"/>
      <c r="P199" s="166"/>
      <c r="Q199" s="166"/>
      <c r="R199" s="166"/>
      <c r="S199" s="166"/>
      <c r="T199" s="167"/>
      <c r="AT199" s="161" t="s">
        <v>152</v>
      </c>
      <c r="AU199" s="161" t="s">
        <v>82</v>
      </c>
      <c r="AV199" s="13" t="s">
        <v>82</v>
      </c>
      <c r="AW199" s="13" t="s">
        <v>33</v>
      </c>
      <c r="AX199" s="13" t="s">
        <v>72</v>
      </c>
      <c r="AY199" s="161" t="s">
        <v>141</v>
      </c>
    </row>
    <row r="200" spans="2:51" s="13" customFormat="1" ht="11.25">
      <c r="B200" s="159"/>
      <c r="D200" s="160" t="s">
        <v>152</v>
      </c>
      <c r="E200" s="161" t="s">
        <v>3</v>
      </c>
      <c r="F200" s="162" t="s">
        <v>335</v>
      </c>
      <c r="H200" s="163">
        <v>4.5</v>
      </c>
      <c r="I200" s="164"/>
      <c r="L200" s="159"/>
      <c r="M200" s="165"/>
      <c r="N200" s="166"/>
      <c r="O200" s="166"/>
      <c r="P200" s="166"/>
      <c r="Q200" s="166"/>
      <c r="R200" s="166"/>
      <c r="S200" s="166"/>
      <c r="T200" s="167"/>
      <c r="AT200" s="161" t="s">
        <v>152</v>
      </c>
      <c r="AU200" s="161" t="s">
        <v>82</v>
      </c>
      <c r="AV200" s="13" t="s">
        <v>82</v>
      </c>
      <c r="AW200" s="13" t="s">
        <v>33</v>
      </c>
      <c r="AX200" s="13" t="s">
        <v>72</v>
      </c>
      <c r="AY200" s="161" t="s">
        <v>141</v>
      </c>
    </row>
    <row r="201" spans="2:51" s="13" customFormat="1" ht="11.25">
      <c r="B201" s="159"/>
      <c r="D201" s="160" t="s">
        <v>152</v>
      </c>
      <c r="E201" s="161" t="s">
        <v>3</v>
      </c>
      <c r="F201" s="162" t="s">
        <v>336</v>
      </c>
      <c r="H201" s="163">
        <v>172.473</v>
      </c>
      <c r="I201" s="164"/>
      <c r="L201" s="159"/>
      <c r="M201" s="165"/>
      <c r="N201" s="166"/>
      <c r="O201" s="166"/>
      <c r="P201" s="166"/>
      <c r="Q201" s="166"/>
      <c r="R201" s="166"/>
      <c r="S201" s="166"/>
      <c r="T201" s="167"/>
      <c r="AT201" s="161" t="s">
        <v>152</v>
      </c>
      <c r="AU201" s="161" t="s">
        <v>82</v>
      </c>
      <c r="AV201" s="13" t="s">
        <v>82</v>
      </c>
      <c r="AW201" s="13" t="s">
        <v>33</v>
      </c>
      <c r="AX201" s="13" t="s">
        <v>72</v>
      </c>
      <c r="AY201" s="161" t="s">
        <v>141</v>
      </c>
    </row>
    <row r="202" spans="2:51" s="14" customFormat="1" ht="11.25">
      <c r="B202" s="169"/>
      <c r="D202" s="160" t="s">
        <v>152</v>
      </c>
      <c r="E202" s="170" t="s">
        <v>3</v>
      </c>
      <c r="F202" s="171" t="s">
        <v>219</v>
      </c>
      <c r="H202" s="172">
        <v>180.573</v>
      </c>
      <c r="I202" s="173"/>
      <c r="L202" s="169"/>
      <c r="M202" s="174"/>
      <c r="N202" s="175"/>
      <c r="O202" s="175"/>
      <c r="P202" s="175"/>
      <c r="Q202" s="175"/>
      <c r="R202" s="175"/>
      <c r="S202" s="175"/>
      <c r="T202" s="176"/>
      <c r="AT202" s="170" t="s">
        <v>152</v>
      </c>
      <c r="AU202" s="170" t="s">
        <v>82</v>
      </c>
      <c r="AV202" s="14" t="s">
        <v>148</v>
      </c>
      <c r="AW202" s="14" t="s">
        <v>33</v>
      </c>
      <c r="AX202" s="14" t="s">
        <v>80</v>
      </c>
      <c r="AY202" s="170" t="s">
        <v>141</v>
      </c>
    </row>
    <row r="203" spans="2:63" s="12" customFormat="1" ht="22.9" customHeight="1">
      <c r="B203" s="127"/>
      <c r="D203" s="128" t="s">
        <v>71</v>
      </c>
      <c r="E203" s="138" t="s">
        <v>337</v>
      </c>
      <c r="F203" s="138" t="s">
        <v>338</v>
      </c>
      <c r="I203" s="130"/>
      <c r="J203" s="139">
        <f>BK203</f>
        <v>0</v>
      </c>
      <c r="L203" s="127"/>
      <c r="M203" s="132"/>
      <c r="N203" s="133"/>
      <c r="O203" s="133"/>
      <c r="P203" s="134">
        <f>SUM(P204:P209)</f>
        <v>0</v>
      </c>
      <c r="Q203" s="133"/>
      <c r="R203" s="134">
        <f>SUM(R204:R209)</f>
        <v>0</v>
      </c>
      <c r="S203" s="133"/>
      <c r="T203" s="135">
        <f>SUM(T204:T209)</f>
        <v>0.492321</v>
      </c>
      <c r="AR203" s="128" t="s">
        <v>82</v>
      </c>
      <c r="AT203" s="136" t="s">
        <v>71</v>
      </c>
      <c r="AU203" s="136" t="s">
        <v>80</v>
      </c>
      <c r="AY203" s="128" t="s">
        <v>141</v>
      </c>
      <c r="BK203" s="137">
        <f>SUM(BK204:BK209)</f>
        <v>0</v>
      </c>
    </row>
    <row r="204" spans="1:65" s="2" customFormat="1" ht="24.2" customHeight="1">
      <c r="A204" s="34"/>
      <c r="B204" s="140"/>
      <c r="C204" s="141" t="s">
        <v>339</v>
      </c>
      <c r="D204" s="141" t="s">
        <v>143</v>
      </c>
      <c r="E204" s="142" t="s">
        <v>340</v>
      </c>
      <c r="F204" s="143" t="s">
        <v>341</v>
      </c>
      <c r="G204" s="144" t="s">
        <v>146</v>
      </c>
      <c r="H204" s="145">
        <v>164.107</v>
      </c>
      <c r="I204" s="146"/>
      <c r="J204" s="147">
        <f>ROUND(I204*H204,2)</f>
        <v>0</v>
      </c>
      <c r="K204" s="143" t="s">
        <v>147</v>
      </c>
      <c r="L204" s="35"/>
      <c r="M204" s="148" t="s">
        <v>3</v>
      </c>
      <c r="N204" s="149" t="s">
        <v>43</v>
      </c>
      <c r="O204" s="55"/>
      <c r="P204" s="150">
        <f>O204*H204</f>
        <v>0</v>
      </c>
      <c r="Q204" s="150">
        <v>0</v>
      </c>
      <c r="R204" s="150">
        <f>Q204*H204</f>
        <v>0</v>
      </c>
      <c r="S204" s="150">
        <v>0.003</v>
      </c>
      <c r="T204" s="151">
        <f>S204*H204</f>
        <v>0.492321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2" t="s">
        <v>246</v>
      </c>
      <c r="AT204" s="152" t="s">
        <v>143</v>
      </c>
      <c r="AU204" s="152" t="s">
        <v>82</v>
      </c>
      <c r="AY204" s="19" t="s">
        <v>141</v>
      </c>
      <c r="BE204" s="153">
        <f>IF(N204="základní",J204,0)</f>
        <v>0</v>
      </c>
      <c r="BF204" s="153">
        <f>IF(N204="snížená",J204,0)</f>
        <v>0</v>
      </c>
      <c r="BG204" s="153">
        <f>IF(N204="zákl. přenesená",J204,0)</f>
        <v>0</v>
      </c>
      <c r="BH204" s="153">
        <f>IF(N204="sníž. přenesená",J204,0)</f>
        <v>0</v>
      </c>
      <c r="BI204" s="153">
        <f>IF(N204="nulová",J204,0)</f>
        <v>0</v>
      </c>
      <c r="BJ204" s="19" t="s">
        <v>80</v>
      </c>
      <c r="BK204" s="153">
        <f>ROUND(I204*H204,2)</f>
        <v>0</v>
      </c>
      <c r="BL204" s="19" t="s">
        <v>246</v>
      </c>
      <c r="BM204" s="152" t="s">
        <v>342</v>
      </c>
    </row>
    <row r="205" spans="1:47" s="2" customFormat="1" ht="11.25">
      <c r="A205" s="34"/>
      <c r="B205" s="35"/>
      <c r="C205" s="34"/>
      <c r="D205" s="154" t="s">
        <v>150</v>
      </c>
      <c r="E205" s="34"/>
      <c r="F205" s="155" t="s">
        <v>343</v>
      </c>
      <c r="G205" s="34"/>
      <c r="H205" s="34"/>
      <c r="I205" s="156"/>
      <c r="J205" s="34"/>
      <c r="K205" s="34"/>
      <c r="L205" s="35"/>
      <c r="M205" s="157"/>
      <c r="N205" s="158"/>
      <c r="O205" s="55"/>
      <c r="P205" s="55"/>
      <c r="Q205" s="55"/>
      <c r="R205" s="55"/>
      <c r="S205" s="55"/>
      <c r="T205" s="56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9" t="s">
        <v>150</v>
      </c>
      <c r="AU205" s="19" t="s">
        <v>82</v>
      </c>
    </row>
    <row r="206" spans="2:51" s="15" customFormat="1" ht="11.25">
      <c r="B206" s="177"/>
      <c r="D206" s="160" t="s">
        <v>152</v>
      </c>
      <c r="E206" s="178" t="s">
        <v>3</v>
      </c>
      <c r="F206" s="179" t="s">
        <v>344</v>
      </c>
      <c r="H206" s="178" t="s">
        <v>3</v>
      </c>
      <c r="I206" s="180"/>
      <c r="L206" s="177"/>
      <c r="M206" s="181"/>
      <c r="N206" s="182"/>
      <c r="O206" s="182"/>
      <c r="P206" s="182"/>
      <c r="Q206" s="182"/>
      <c r="R206" s="182"/>
      <c r="S206" s="182"/>
      <c r="T206" s="183"/>
      <c r="AT206" s="178" t="s">
        <v>152</v>
      </c>
      <c r="AU206" s="178" t="s">
        <v>82</v>
      </c>
      <c r="AV206" s="15" t="s">
        <v>80</v>
      </c>
      <c r="AW206" s="15" t="s">
        <v>33</v>
      </c>
      <c r="AX206" s="15" t="s">
        <v>72</v>
      </c>
      <c r="AY206" s="178" t="s">
        <v>141</v>
      </c>
    </row>
    <row r="207" spans="2:51" s="13" customFormat="1" ht="11.25">
      <c r="B207" s="159"/>
      <c r="D207" s="160" t="s">
        <v>152</v>
      </c>
      <c r="E207" s="161" t="s">
        <v>3</v>
      </c>
      <c r="F207" s="162" t="s">
        <v>345</v>
      </c>
      <c r="H207" s="163">
        <v>58.088</v>
      </c>
      <c r="I207" s="164"/>
      <c r="L207" s="159"/>
      <c r="M207" s="165"/>
      <c r="N207" s="166"/>
      <c r="O207" s="166"/>
      <c r="P207" s="166"/>
      <c r="Q207" s="166"/>
      <c r="R207" s="166"/>
      <c r="S207" s="166"/>
      <c r="T207" s="167"/>
      <c r="AT207" s="161" t="s">
        <v>152</v>
      </c>
      <c r="AU207" s="161" t="s">
        <v>82</v>
      </c>
      <c r="AV207" s="13" t="s">
        <v>82</v>
      </c>
      <c r="AW207" s="13" t="s">
        <v>33</v>
      </c>
      <c r="AX207" s="13" t="s">
        <v>72</v>
      </c>
      <c r="AY207" s="161" t="s">
        <v>141</v>
      </c>
    </row>
    <row r="208" spans="2:51" s="13" customFormat="1" ht="11.25">
      <c r="B208" s="159"/>
      <c r="D208" s="160" t="s">
        <v>152</v>
      </c>
      <c r="E208" s="161" t="s">
        <v>3</v>
      </c>
      <c r="F208" s="162" t="s">
        <v>346</v>
      </c>
      <c r="H208" s="163">
        <v>106.019</v>
      </c>
      <c r="I208" s="164"/>
      <c r="L208" s="159"/>
      <c r="M208" s="165"/>
      <c r="N208" s="166"/>
      <c r="O208" s="166"/>
      <c r="P208" s="166"/>
      <c r="Q208" s="166"/>
      <c r="R208" s="166"/>
      <c r="S208" s="166"/>
      <c r="T208" s="167"/>
      <c r="AT208" s="161" t="s">
        <v>152</v>
      </c>
      <c r="AU208" s="161" t="s">
        <v>82</v>
      </c>
      <c r="AV208" s="13" t="s">
        <v>82</v>
      </c>
      <c r="AW208" s="13" t="s">
        <v>33</v>
      </c>
      <c r="AX208" s="13" t="s">
        <v>72</v>
      </c>
      <c r="AY208" s="161" t="s">
        <v>141</v>
      </c>
    </row>
    <row r="209" spans="2:51" s="14" customFormat="1" ht="11.25">
      <c r="B209" s="169"/>
      <c r="D209" s="160" t="s">
        <v>152</v>
      </c>
      <c r="E209" s="170" t="s">
        <v>3</v>
      </c>
      <c r="F209" s="171" t="s">
        <v>219</v>
      </c>
      <c r="H209" s="172">
        <v>164.107</v>
      </c>
      <c r="I209" s="173"/>
      <c r="L209" s="169"/>
      <c r="M209" s="174"/>
      <c r="N209" s="175"/>
      <c r="O209" s="175"/>
      <c r="P209" s="175"/>
      <c r="Q209" s="175"/>
      <c r="R209" s="175"/>
      <c r="S209" s="175"/>
      <c r="T209" s="176"/>
      <c r="AT209" s="170" t="s">
        <v>152</v>
      </c>
      <c r="AU209" s="170" t="s">
        <v>82</v>
      </c>
      <c r="AV209" s="14" t="s">
        <v>148</v>
      </c>
      <c r="AW209" s="14" t="s">
        <v>33</v>
      </c>
      <c r="AX209" s="14" t="s">
        <v>80</v>
      </c>
      <c r="AY209" s="170" t="s">
        <v>141</v>
      </c>
    </row>
    <row r="210" spans="2:63" s="12" customFormat="1" ht="22.9" customHeight="1">
      <c r="B210" s="127"/>
      <c r="D210" s="128" t="s">
        <v>71</v>
      </c>
      <c r="E210" s="138" t="s">
        <v>347</v>
      </c>
      <c r="F210" s="138" t="s">
        <v>348</v>
      </c>
      <c r="I210" s="130"/>
      <c r="J210" s="139">
        <f>BK210</f>
        <v>0</v>
      </c>
      <c r="L210" s="127"/>
      <c r="M210" s="132"/>
      <c r="N210" s="133"/>
      <c r="O210" s="133"/>
      <c r="P210" s="134">
        <f>SUM(P211:P213)</f>
        <v>0</v>
      </c>
      <c r="Q210" s="133"/>
      <c r="R210" s="134">
        <f>SUM(R211:R213)</f>
        <v>0</v>
      </c>
      <c r="S210" s="133"/>
      <c r="T210" s="135">
        <f>SUM(T211:T213)</f>
        <v>0.14100000000000001</v>
      </c>
      <c r="AR210" s="128" t="s">
        <v>82</v>
      </c>
      <c r="AT210" s="136" t="s">
        <v>71</v>
      </c>
      <c r="AU210" s="136" t="s">
        <v>80</v>
      </c>
      <c r="AY210" s="128" t="s">
        <v>141</v>
      </c>
      <c r="BK210" s="137">
        <f>SUM(BK211:BK213)</f>
        <v>0</v>
      </c>
    </row>
    <row r="211" spans="1:65" s="2" customFormat="1" ht="24.2" customHeight="1">
      <c r="A211" s="34"/>
      <c r="B211" s="140"/>
      <c r="C211" s="141" t="s">
        <v>349</v>
      </c>
      <c r="D211" s="141" t="s">
        <v>143</v>
      </c>
      <c r="E211" s="142" t="s">
        <v>350</v>
      </c>
      <c r="F211" s="143" t="s">
        <v>351</v>
      </c>
      <c r="G211" s="144" t="s">
        <v>352</v>
      </c>
      <c r="H211" s="145">
        <v>1</v>
      </c>
      <c r="I211" s="146"/>
      <c r="J211" s="147">
        <f>ROUND(I211*H211,2)</f>
        <v>0</v>
      </c>
      <c r="K211" s="143" t="s">
        <v>3</v>
      </c>
      <c r="L211" s="35"/>
      <c r="M211" s="148" t="s">
        <v>3</v>
      </c>
      <c r="N211" s="149" t="s">
        <v>43</v>
      </c>
      <c r="O211" s="55"/>
      <c r="P211" s="150">
        <f>O211*H211</f>
        <v>0</v>
      </c>
      <c r="Q211" s="150">
        <v>0</v>
      </c>
      <c r="R211" s="150">
        <f>Q211*H211</f>
        <v>0</v>
      </c>
      <c r="S211" s="150">
        <v>0.075</v>
      </c>
      <c r="T211" s="151">
        <f>S211*H211</f>
        <v>0.075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52" t="s">
        <v>246</v>
      </c>
      <c r="AT211" s="152" t="s">
        <v>143</v>
      </c>
      <c r="AU211" s="152" t="s">
        <v>82</v>
      </c>
      <c r="AY211" s="19" t="s">
        <v>141</v>
      </c>
      <c r="BE211" s="153">
        <f>IF(N211="základní",J211,0)</f>
        <v>0</v>
      </c>
      <c r="BF211" s="153">
        <f>IF(N211="snížená",J211,0)</f>
        <v>0</v>
      </c>
      <c r="BG211" s="153">
        <f>IF(N211="zákl. přenesená",J211,0)</f>
        <v>0</v>
      </c>
      <c r="BH211" s="153">
        <f>IF(N211="sníž. přenesená",J211,0)</f>
        <v>0</v>
      </c>
      <c r="BI211" s="153">
        <f>IF(N211="nulová",J211,0)</f>
        <v>0</v>
      </c>
      <c r="BJ211" s="19" t="s">
        <v>80</v>
      </c>
      <c r="BK211" s="153">
        <f>ROUND(I211*H211,2)</f>
        <v>0</v>
      </c>
      <c r="BL211" s="19" t="s">
        <v>246</v>
      </c>
      <c r="BM211" s="152" t="s">
        <v>353</v>
      </c>
    </row>
    <row r="212" spans="1:65" s="2" customFormat="1" ht="33" customHeight="1">
      <c r="A212" s="34"/>
      <c r="B212" s="140"/>
      <c r="C212" s="141" t="s">
        <v>354</v>
      </c>
      <c r="D212" s="141" t="s">
        <v>143</v>
      </c>
      <c r="E212" s="142" t="s">
        <v>355</v>
      </c>
      <c r="F212" s="143" t="s">
        <v>356</v>
      </c>
      <c r="G212" s="144" t="s">
        <v>357</v>
      </c>
      <c r="H212" s="145">
        <v>2</v>
      </c>
      <c r="I212" s="146"/>
      <c r="J212" s="147">
        <f>ROUND(I212*H212,2)</f>
        <v>0</v>
      </c>
      <c r="K212" s="143" t="s">
        <v>147</v>
      </c>
      <c r="L212" s="35"/>
      <c r="M212" s="148" t="s">
        <v>3</v>
      </c>
      <c r="N212" s="149" t="s">
        <v>43</v>
      </c>
      <c r="O212" s="55"/>
      <c r="P212" s="150">
        <f>O212*H212</f>
        <v>0</v>
      </c>
      <c r="Q212" s="150">
        <v>0</v>
      </c>
      <c r="R212" s="150">
        <f>Q212*H212</f>
        <v>0</v>
      </c>
      <c r="S212" s="150">
        <v>0.033</v>
      </c>
      <c r="T212" s="151">
        <f>S212*H212</f>
        <v>0.066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52" t="s">
        <v>246</v>
      </c>
      <c r="AT212" s="152" t="s">
        <v>143</v>
      </c>
      <c r="AU212" s="152" t="s">
        <v>82</v>
      </c>
      <c r="AY212" s="19" t="s">
        <v>141</v>
      </c>
      <c r="BE212" s="153">
        <f>IF(N212="základní",J212,0)</f>
        <v>0</v>
      </c>
      <c r="BF212" s="153">
        <f>IF(N212="snížená",J212,0)</f>
        <v>0</v>
      </c>
      <c r="BG212" s="153">
        <f>IF(N212="zákl. přenesená",J212,0)</f>
        <v>0</v>
      </c>
      <c r="BH212" s="153">
        <f>IF(N212="sníž. přenesená",J212,0)</f>
        <v>0</v>
      </c>
      <c r="BI212" s="153">
        <f>IF(N212="nulová",J212,0)</f>
        <v>0</v>
      </c>
      <c r="BJ212" s="19" t="s">
        <v>80</v>
      </c>
      <c r="BK212" s="153">
        <f>ROUND(I212*H212,2)</f>
        <v>0</v>
      </c>
      <c r="BL212" s="19" t="s">
        <v>246</v>
      </c>
      <c r="BM212" s="152" t="s">
        <v>358</v>
      </c>
    </row>
    <row r="213" spans="1:47" s="2" customFormat="1" ht="11.25">
      <c r="A213" s="34"/>
      <c r="B213" s="35"/>
      <c r="C213" s="34"/>
      <c r="D213" s="154" t="s">
        <v>150</v>
      </c>
      <c r="E213" s="34"/>
      <c r="F213" s="155" t="s">
        <v>359</v>
      </c>
      <c r="G213" s="34"/>
      <c r="H213" s="34"/>
      <c r="I213" s="156"/>
      <c r="J213" s="34"/>
      <c r="K213" s="34"/>
      <c r="L213" s="35"/>
      <c r="M213" s="157"/>
      <c r="N213" s="158"/>
      <c r="O213" s="55"/>
      <c r="P213" s="55"/>
      <c r="Q213" s="55"/>
      <c r="R213" s="55"/>
      <c r="S213" s="55"/>
      <c r="T213" s="56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9" t="s">
        <v>150</v>
      </c>
      <c r="AU213" s="19" t="s">
        <v>82</v>
      </c>
    </row>
    <row r="214" spans="2:63" s="12" customFormat="1" ht="22.9" customHeight="1">
      <c r="B214" s="127"/>
      <c r="D214" s="128" t="s">
        <v>71</v>
      </c>
      <c r="E214" s="138" t="s">
        <v>360</v>
      </c>
      <c r="F214" s="138" t="s">
        <v>361</v>
      </c>
      <c r="I214" s="130"/>
      <c r="J214" s="139">
        <f>BK214</f>
        <v>0</v>
      </c>
      <c r="L214" s="127"/>
      <c r="M214" s="132"/>
      <c r="N214" s="133"/>
      <c r="O214" s="133"/>
      <c r="P214" s="134">
        <f>SUM(P215:P217)</f>
        <v>0</v>
      </c>
      <c r="Q214" s="133"/>
      <c r="R214" s="134">
        <f>SUM(R215:R217)</f>
        <v>0</v>
      </c>
      <c r="S214" s="133"/>
      <c r="T214" s="135">
        <f>SUM(T215:T217)</f>
        <v>0.021384</v>
      </c>
      <c r="AR214" s="128" t="s">
        <v>82</v>
      </c>
      <c r="AT214" s="136" t="s">
        <v>71</v>
      </c>
      <c r="AU214" s="136" t="s">
        <v>80</v>
      </c>
      <c r="AY214" s="128" t="s">
        <v>141</v>
      </c>
      <c r="BK214" s="137">
        <f>SUM(BK215:BK217)</f>
        <v>0</v>
      </c>
    </row>
    <row r="215" spans="1:65" s="2" customFormat="1" ht="24.2" customHeight="1">
      <c r="A215" s="34"/>
      <c r="B215" s="140"/>
      <c r="C215" s="141" t="s">
        <v>362</v>
      </c>
      <c r="D215" s="141" t="s">
        <v>143</v>
      </c>
      <c r="E215" s="142" t="s">
        <v>363</v>
      </c>
      <c r="F215" s="143" t="s">
        <v>364</v>
      </c>
      <c r="G215" s="144" t="s">
        <v>146</v>
      </c>
      <c r="H215" s="145">
        <v>3.6</v>
      </c>
      <c r="I215" s="146"/>
      <c r="J215" s="147">
        <f>ROUND(I215*H215,2)</f>
        <v>0</v>
      </c>
      <c r="K215" s="143" t="s">
        <v>147</v>
      </c>
      <c r="L215" s="35"/>
      <c r="M215" s="148" t="s">
        <v>3</v>
      </c>
      <c r="N215" s="149" t="s">
        <v>43</v>
      </c>
      <c r="O215" s="55"/>
      <c r="P215" s="150">
        <f>O215*H215</f>
        <v>0</v>
      </c>
      <c r="Q215" s="150">
        <v>0</v>
      </c>
      <c r="R215" s="150">
        <f>Q215*H215</f>
        <v>0</v>
      </c>
      <c r="S215" s="150">
        <v>0.00594</v>
      </c>
      <c r="T215" s="151">
        <f>S215*H215</f>
        <v>0.021384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2" t="s">
        <v>246</v>
      </c>
      <c r="AT215" s="152" t="s">
        <v>143</v>
      </c>
      <c r="AU215" s="152" t="s">
        <v>82</v>
      </c>
      <c r="AY215" s="19" t="s">
        <v>141</v>
      </c>
      <c r="BE215" s="153">
        <f>IF(N215="základní",J215,0)</f>
        <v>0</v>
      </c>
      <c r="BF215" s="153">
        <f>IF(N215="snížená",J215,0)</f>
        <v>0</v>
      </c>
      <c r="BG215" s="153">
        <f>IF(N215="zákl. přenesená",J215,0)</f>
        <v>0</v>
      </c>
      <c r="BH215" s="153">
        <f>IF(N215="sníž. přenesená",J215,0)</f>
        <v>0</v>
      </c>
      <c r="BI215" s="153">
        <f>IF(N215="nulová",J215,0)</f>
        <v>0</v>
      </c>
      <c r="BJ215" s="19" t="s">
        <v>80</v>
      </c>
      <c r="BK215" s="153">
        <f>ROUND(I215*H215,2)</f>
        <v>0</v>
      </c>
      <c r="BL215" s="19" t="s">
        <v>246</v>
      </c>
      <c r="BM215" s="152" t="s">
        <v>365</v>
      </c>
    </row>
    <row r="216" spans="1:47" s="2" customFormat="1" ht="11.25">
      <c r="A216" s="34"/>
      <c r="B216" s="35"/>
      <c r="C216" s="34"/>
      <c r="D216" s="154" t="s">
        <v>150</v>
      </c>
      <c r="E216" s="34"/>
      <c r="F216" s="155" t="s">
        <v>366</v>
      </c>
      <c r="G216" s="34"/>
      <c r="H216" s="34"/>
      <c r="I216" s="156"/>
      <c r="J216" s="34"/>
      <c r="K216" s="34"/>
      <c r="L216" s="35"/>
      <c r="M216" s="157"/>
      <c r="N216" s="158"/>
      <c r="O216" s="55"/>
      <c r="P216" s="55"/>
      <c r="Q216" s="55"/>
      <c r="R216" s="55"/>
      <c r="S216" s="55"/>
      <c r="T216" s="56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9" t="s">
        <v>150</v>
      </c>
      <c r="AU216" s="19" t="s">
        <v>82</v>
      </c>
    </row>
    <row r="217" spans="2:51" s="13" customFormat="1" ht="11.25">
      <c r="B217" s="159"/>
      <c r="D217" s="160" t="s">
        <v>152</v>
      </c>
      <c r="E217" s="161" t="s">
        <v>3</v>
      </c>
      <c r="F217" s="162" t="s">
        <v>367</v>
      </c>
      <c r="H217" s="163">
        <v>3.6</v>
      </c>
      <c r="I217" s="164"/>
      <c r="L217" s="159"/>
      <c r="M217" s="165"/>
      <c r="N217" s="166"/>
      <c r="O217" s="166"/>
      <c r="P217" s="166"/>
      <c r="Q217" s="166"/>
      <c r="R217" s="166"/>
      <c r="S217" s="166"/>
      <c r="T217" s="167"/>
      <c r="AT217" s="161" t="s">
        <v>152</v>
      </c>
      <c r="AU217" s="161" t="s">
        <v>82</v>
      </c>
      <c r="AV217" s="13" t="s">
        <v>82</v>
      </c>
      <c r="AW217" s="13" t="s">
        <v>33</v>
      </c>
      <c r="AX217" s="13" t="s">
        <v>80</v>
      </c>
      <c r="AY217" s="161" t="s">
        <v>141</v>
      </c>
    </row>
    <row r="218" spans="2:63" s="12" customFormat="1" ht="22.9" customHeight="1">
      <c r="B218" s="127"/>
      <c r="D218" s="128" t="s">
        <v>71</v>
      </c>
      <c r="E218" s="138" t="s">
        <v>368</v>
      </c>
      <c r="F218" s="138" t="s">
        <v>369</v>
      </c>
      <c r="I218" s="130"/>
      <c r="J218" s="139">
        <f>BK218</f>
        <v>0</v>
      </c>
      <c r="L218" s="127"/>
      <c r="M218" s="132"/>
      <c r="N218" s="133"/>
      <c r="O218" s="133"/>
      <c r="P218" s="134">
        <f>SUM(P219:P234)</f>
        <v>0</v>
      </c>
      <c r="Q218" s="133"/>
      <c r="R218" s="134">
        <f>SUM(R219:R234)</f>
        <v>0</v>
      </c>
      <c r="S218" s="133"/>
      <c r="T218" s="135">
        <f>SUM(T219:T234)</f>
        <v>1.0484</v>
      </c>
      <c r="AR218" s="128" t="s">
        <v>82</v>
      </c>
      <c r="AT218" s="136" t="s">
        <v>71</v>
      </c>
      <c r="AU218" s="136" t="s">
        <v>80</v>
      </c>
      <c r="AY218" s="128" t="s">
        <v>141</v>
      </c>
      <c r="BK218" s="137">
        <f>SUM(BK219:BK234)</f>
        <v>0</v>
      </c>
    </row>
    <row r="219" spans="1:65" s="2" customFormat="1" ht="33" customHeight="1">
      <c r="A219" s="34"/>
      <c r="B219" s="140"/>
      <c r="C219" s="141" t="s">
        <v>370</v>
      </c>
      <c r="D219" s="141" t="s">
        <v>143</v>
      </c>
      <c r="E219" s="142" t="s">
        <v>371</v>
      </c>
      <c r="F219" s="143" t="s">
        <v>372</v>
      </c>
      <c r="G219" s="144" t="s">
        <v>207</v>
      </c>
      <c r="H219" s="145">
        <v>2</v>
      </c>
      <c r="I219" s="146"/>
      <c r="J219" s="147">
        <f>ROUND(I219*H219,2)</f>
        <v>0</v>
      </c>
      <c r="K219" s="143" t="s">
        <v>147</v>
      </c>
      <c r="L219" s="35"/>
      <c r="M219" s="148" t="s">
        <v>3</v>
      </c>
      <c r="N219" s="149" t="s">
        <v>43</v>
      </c>
      <c r="O219" s="55"/>
      <c r="P219" s="150">
        <f>O219*H219</f>
        <v>0</v>
      </c>
      <c r="Q219" s="150">
        <v>0</v>
      </c>
      <c r="R219" s="150">
        <f>Q219*H219</f>
        <v>0</v>
      </c>
      <c r="S219" s="150">
        <v>0.016</v>
      </c>
      <c r="T219" s="151">
        <f>S219*H219</f>
        <v>0.032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2" t="s">
        <v>246</v>
      </c>
      <c r="AT219" s="152" t="s">
        <v>143</v>
      </c>
      <c r="AU219" s="152" t="s">
        <v>82</v>
      </c>
      <c r="AY219" s="19" t="s">
        <v>141</v>
      </c>
      <c r="BE219" s="153">
        <f>IF(N219="základní",J219,0)</f>
        <v>0</v>
      </c>
      <c r="BF219" s="153">
        <f>IF(N219="snížená",J219,0)</f>
        <v>0</v>
      </c>
      <c r="BG219" s="153">
        <f>IF(N219="zákl. přenesená",J219,0)</f>
        <v>0</v>
      </c>
      <c r="BH219" s="153">
        <f>IF(N219="sníž. přenesená",J219,0)</f>
        <v>0</v>
      </c>
      <c r="BI219" s="153">
        <f>IF(N219="nulová",J219,0)</f>
        <v>0</v>
      </c>
      <c r="BJ219" s="19" t="s">
        <v>80</v>
      </c>
      <c r="BK219" s="153">
        <f>ROUND(I219*H219,2)</f>
        <v>0</v>
      </c>
      <c r="BL219" s="19" t="s">
        <v>246</v>
      </c>
      <c r="BM219" s="152" t="s">
        <v>373</v>
      </c>
    </row>
    <row r="220" spans="1:47" s="2" customFormat="1" ht="11.25">
      <c r="A220" s="34"/>
      <c r="B220" s="35"/>
      <c r="C220" s="34"/>
      <c r="D220" s="154" t="s">
        <v>150</v>
      </c>
      <c r="E220" s="34"/>
      <c r="F220" s="155" t="s">
        <v>374</v>
      </c>
      <c r="G220" s="34"/>
      <c r="H220" s="34"/>
      <c r="I220" s="156"/>
      <c r="J220" s="34"/>
      <c r="K220" s="34"/>
      <c r="L220" s="35"/>
      <c r="M220" s="157"/>
      <c r="N220" s="158"/>
      <c r="O220" s="55"/>
      <c r="P220" s="55"/>
      <c r="Q220" s="55"/>
      <c r="R220" s="55"/>
      <c r="S220" s="55"/>
      <c r="T220" s="56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9" t="s">
        <v>150</v>
      </c>
      <c r="AU220" s="19" t="s">
        <v>82</v>
      </c>
    </row>
    <row r="221" spans="1:65" s="2" customFormat="1" ht="24.2" customHeight="1">
      <c r="A221" s="34"/>
      <c r="B221" s="140"/>
      <c r="C221" s="141" t="s">
        <v>375</v>
      </c>
      <c r="D221" s="141" t="s">
        <v>143</v>
      </c>
      <c r="E221" s="142" t="s">
        <v>376</v>
      </c>
      <c r="F221" s="143" t="s">
        <v>377</v>
      </c>
      <c r="G221" s="144" t="s">
        <v>357</v>
      </c>
      <c r="H221" s="145">
        <v>2</v>
      </c>
      <c r="I221" s="146"/>
      <c r="J221" s="147">
        <f>ROUND(I221*H221,2)</f>
        <v>0</v>
      </c>
      <c r="K221" s="143" t="s">
        <v>147</v>
      </c>
      <c r="L221" s="35"/>
      <c r="M221" s="148" t="s">
        <v>3</v>
      </c>
      <c r="N221" s="149" t="s">
        <v>43</v>
      </c>
      <c r="O221" s="55"/>
      <c r="P221" s="150">
        <f>O221*H221</f>
        <v>0</v>
      </c>
      <c r="Q221" s="150">
        <v>0</v>
      </c>
      <c r="R221" s="150">
        <f>Q221*H221</f>
        <v>0</v>
      </c>
      <c r="S221" s="150">
        <v>0.013</v>
      </c>
      <c r="T221" s="151">
        <f>S221*H221</f>
        <v>0.026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52" t="s">
        <v>246</v>
      </c>
      <c r="AT221" s="152" t="s">
        <v>143</v>
      </c>
      <c r="AU221" s="152" t="s">
        <v>82</v>
      </c>
      <c r="AY221" s="19" t="s">
        <v>141</v>
      </c>
      <c r="BE221" s="153">
        <f>IF(N221="základní",J221,0)</f>
        <v>0</v>
      </c>
      <c r="BF221" s="153">
        <f>IF(N221="snížená",J221,0)</f>
        <v>0</v>
      </c>
      <c r="BG221" s="153">
        <f>IF(N221="zákl. přenesená",J221,0)</f>
        <v>0</v>
      </c>
      <c r="BH221" s="153">
        <f>IF(N221="sníž. přenesená",J221,0)</f>
        <v>0</v>
      </c>
      <c r="BI221" s="153">
        <f>IF(N221="nulová",J221,0)</f>
        <v>0</v>
      </c>
      <c r="BJ221" s="19" t="s">
        <v>80</v>
      </c>
      <c r="BK221" s="153">
        <f>ROUND(I221*H221,2)</f>
        <v>0</v>
      </c>
      <c r="BL221" s="19" t="s">
        <v>246</v>
      </c>
      <c r="BM221" s="152" t="s">
        <v>378</v>
      </c>
    </row>
    <row r="222" spans="1:47" s="2" customFormat="1" ht="11.25">
      <c r="A222" s="34"/>
      <c r="B222" s="35"/>
      <c r="C222" s="34"/>
      <c r="D222" s="154" t="s">
        <v>150</v>
      </c>
      <c r="E222" s="34"/>
      <c r="F222" s="155" t="s">
        <v>379</v>
      </c>
      <c r="G222" s="34"/>
      <c r="H222" s="34"/>
      <c r="I222" s="156"/>
      <c r="J222" s="34"/>
      <c r="K222" s="34"/>
      <c r="L222" s="35"/>
      <c r="M222" s="157"/>
      <c r="N222" s="158"/>
      <c r="O222" s="55"/>
      <c r="P222" s="55"/>
      <c r="Q222" s="55"/>
      <c r="R222" s="55"/>
      <c r="S222" s="55"/>
      <c r="T222" s="56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9" t="s">
        <v>150</v>
      </c>
      <c r="AU222" s="19" t="s">
        <v>82</v>
      </c>
    </row>
    <row r="223" spans="1:65" s="2" customFormat="1" ht="16.5" customHeight="1">
      <c r="A223" s="34"/>
      <c r="B223" s="140"/>
      <c r="C223" s="141" t="s">
        <v>380</v>
      </c>
      <c r="D223" s="141" t="s">
        <v>143</v>
      </c>
      <c r="E223" s="142" t="s">
        <v>381</v>
      </c>
      <c r="F223" s="143" t="s">
        <v>382</v>
      </c>
      <c r="G223" s="144" t="s">
        <v>146</v>
      </c>
      <c r="H223" s="145">
        <v>2.42</v>
      </c>
      <c r="I223" s="146"/>
      <c r="J223" s="147">
        <f>ROUND(I223*H223,2)</f>
        <v>0</v>
      </c>
      <c r="K223" s="143" t="s">
        <v>147</v>
      </c>
      <c r="L223" s="35"/>
      <c r="M223" s="148" t="s">
        <v>3</v>
      </c>
      <c r="N223" s="149" t="s">
        <v>43</v>
      </c>
      <c r="O223" s="55"/>
      <c r="P223" s="150">
        <f>O223*H223</f>
        <v>0</v>
      </c>
      <c r="Q223" s="150">
        <v>0</v>
      </c>
      <c r="R223" s="150">
        <f>Q223*H223</f>
        <v>0</v>
      </c>
      <c r="S223" s="150">
        <v>0.02</v>
      </c>
      <c r="T223" s="151">
        <f>S223*H223</f>
        <v>0.0484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2" t="s">
        <v>246</v>
      </c>
      <c r="AT223" s="152" t="s">
        <v>143</v>
      </c>
      <c r="AU223" s="152" t="s">
        <v>82</v>
      </c>
      <c r="AY223" s="19" t="s">
        <v>141</v>
      </c>
      <c r="BE223" s="153">
        <f>IF(N223="základní",J223,0)</f>
        <v>0</v>
      </c>
      <c r="BF223" s="153">
        <f>IF(N223="snížená",J223,0)</f>
        <v>0</v>
      </c>
      <c r="BG223" s="153">
        <f>IF(N223="zákl. přenesená",J223,0)</f>
        <v>0</v>
      </c>
      <c r="BH223" s="153">
        <f>IF(N223="sníž. přenesená",J223,0)</f>
        <v>0</v>
      </c>
      <c r="BI223" s="153">
        <f>IF(N223="nulová",J223,0)</f>
        <v>0</v>
      </c>
      <c r="BJ223" s="19" t="s">
        <v>80</v>
      </c>
      <c r="BK223" s="153">
        <f>ROUND(I223*H223,2)</f>
        <v>0</v>
      </c>
      <c r="BL223" s="19" t="s">
        <v>246</v>
      </c>
      <c r="BM223" s="152" t="s">
        <v>383</v>
      </c>
    </row>
    <row r="224" spans="1:47" s="2" customFormat="1" ht="11.25">
      <c r="A224" s="34"/>
      <c r="B224" s="35"/>
      <c r="C224" s="34"/>
      <c r="D224" s="154" t="s">
        <v>150</v>
      </c>
      <c r="E224" s="34"/>
      <c r="F224" s="155" t="s">
        <v>384</v>
      </c>
      <c r="G224" s="34"/>
      <c r="H224" s="34"/>
      <c r="I224" s="156"/>
      <c r="J224" s="34"/>
      <c r="K224" s="34"/>
      <c r="L224" s="35"/>
      <c r="M224" s="157"/>
      <c r="N224" s="158"/>
      <c r="O224" s="55"/>
      <c r="P224" s="55"/>
      <c r="Q224" s="55"/>
      <c r="R224" s="55"/>
      <c r="S224" s="55"/>
      <c r="T224" s="56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150</v>
      </c>
      <c r="AU224" s="19" t="s">
        <v>82</v>
      </c>
    </row>
    <row r="225" spans="2:51" s="13" customFormat="1" ht="11.25">
      <c r="B225" s="159"/>
      <c r="D225" s="160" t="s">
        <v>152</v>
      </c>
      <c r="E225" s="161" t="s">
        <v>3</v>
      </c>
      <c r="F225" s="162" t="s">
        <v>385</v>
      </c>
      <c r="H225" s="163">
        <v>2.42</v>
      </c>
      <c r="I225" s="164"/>
      <c r="L225" s="159"/>
      <c r="M225" s="165"/>
      <c r="N225" s="166"/>
      <c r="O225" s="166"/>
      <c r="P225" s="166"/>
      <c r="Q225" s="166"/>
      <c r="R225" s="166"/>
      <c r="S225" s="166"/>
      <c r="T225" s="167"/>
      <c r="AT225" s="161" t="s">
        <v>152</v>
      </c>
      <c r="AU225" s="161" t="s">
        <v>82</v>
      </c>
      <c r="AV225" s="13" t="s">
        <v>82</v>
      </c>
      <c r="AW225" s="13" t="s">
        <v>33</v>
      </c>
      <c r="AX225" s="13" t="s">
        <v>80</v>
      </c>
      <c r="AY225" s="161" t="s">
        <v>141</v>
      </c>
    </row>
    <row r="226" spans="1:65" s="2" customFormat="1" ht="24.2" customHeight="1">
      <c r="A226" s="34"/>
      <c r="B226" s="140"/>
      <c r="C226" s="141" t="s">
        <v>386</v>
      </c>
      <c r="D226" s="141" t="s">
        <v>143</v>
      </c>
      <c r="E226" s="142" t="s">
        <v>387</v>
      </c>
      <c r="F226" s="143" t="s">
        <v>388</v>
      </c>
      <c r="G226" s="144" t="s">
        <v>357</v>
      </c>
      <c r="H226" s="145">
        <v>1</v>
      </c>
      <c r="I226" s="146"/>
      <c r="J226" s="147">
        <f>ROUND(I226*H226,2)</f>
        <v>0</v>
      </c>
      <c r="K226" s="143" t="s">
        <v>147</v>
      </c>
      <c r="L226" s="35"/>
      <c r="M226" s="148" t="s">
        <v>3</v>
      </c>
      <c r="N226" s="149" t="s">
        <v>43</v>
      </c>
      <c r="O226" s="55"/>
      <c r="P226" s="150">
        <f>O226*H226</f>
        <v>0</v>
      </c>
      <c r="Q226" s="150">
        <v>0</v>
      </c>
      <c r="R226" s="150">
        <f>Q226*H226</f>
        <v>0</v>
      </c>
      <c r="S226" s="150">
        <v>0.05</v>
      </c>
      <c r="T226" s="151">
        <f>S226*H226</f>
        <v>0.05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52" t="s">
        <v>246</v>
      </c>
      <c r="AT226" s="152" t="s">
        <v>143</v>
      </c>
      <c r="AU226" s="152" t="s">
        <v>82</v>
      </c>
      <c r="AY226" s="19" t="s">
        <v>141</v>
      </c>
      <c r="BE226" s="153">
        <f>IF(N226="základní",J226,0)</f>
        <v>0</v>
      </c>
      <c r="BF226" s="153">
        <f>IF(N226="snížená",J226,0)</f>
        <v>0</v>
      </c>
      <c r="BG226" s="153">
        <f>IF(N226="zákl. přenesená",J226,0)</f>
        <v>0</v>
      </c>
      <c r="BH226" s="153">
        <f>IF(N226="sníž. přenesená",J226,0)</f>
        <v>0</v>
      </c>
      <c r="BI226" s="153">
        <f>IF(N226="nulová",J226,0)</f>
        <v>0</v>
      </c>
      <c r="BJ226" s="19" t="s">
        <v>80</v>
      </c>
      <c r="BK226" s="153">
        <f>ROUND(I226*H226,2)</f>
        <v>0</v>
      </c>
      <c r="BL226" s="19" t="s">
        <v>246</v>
      </c>
      <c r="BM226" s="152" t="s">
        <v>389</v>
      </c>
    </row>
    <row r="227" spans="1:47" s="2" customFormat="1" ht="11.25">
      <c r="A227" s="34"/>
      <c r="B227" s="35"/>
      <c r="C227" s="34"/>
      <c r="D227" s="154" t="s">
        <v>150</v>
      </c>
      <c r="E227" s="34"/>
      <c r="F227" s="155" t="s">
        <v>390</v>
      </c>
      <c r="G227" s="34"/>
      <c r="H227" s="34"/>
      <c r="I227" s="156"/>
      <c r="J227" s="34"/>
      <c r="K227" s="34"/>
      <c r="L227" s="35"/>
      <c r="M227" s="157"/>
      <c r="N227" s="158"/>
      <c r="O227" s="55"/>
      <c r="P227" s="55"/>
      <c r="Q227" s="55"/>
      <c r="R227" s="55"/>
      <c r="S227" s="55"/>
      <c r="T227" s="56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9" t="s">
        <v>150</v>
      </c>
      <c r="AU227" s="19" t="s">
        <v>82</v>
      </c>
    </row>
    <row r="228" spans="1:65" s="2" customFormat="1" ht="33" customHeight="1">
      <c r="A228" s="34"/>
      <c r="B228" s="140"/>
      <c r="C228" s="141" t="s">
        <v>391</v>
      </c>
      <c r="D228" s="141" t="s">
        <v>143</v>
      </c>
      <c r="E228" s="142" t="s">
        <v>392</v>
      </c>
      <c r="F228" s="143" t="s">
        <v>393</v>
      </c>
      <c r="G228" s="144" t="s">
        <v>394</v>
      </c>
      <c r="H228" s="145">
        <v>892</v>
      </c>
      <c r="I228" s="146"/>
      <c r="J228" s="147">
        <f>ROUND(I228*H228,2)</f>
        <v>0</v>
      </c>
      <c r="K228" s="143" t="s">
        <v>147</v>
      </c>
      <c r="L228" s="35"/>
      <c r="M228" s="148" t="s">
        <v>3</v>
      </c>
      <c r="N228" s="149" t="s">
        <v>43</v>
      </c>
      <c r="O228" s="55"/>
      <c r="P228" s="150">
        <f>O228*H228</f>
        <v>0</v>
      </c>
      <c r="Q228" s="150">
        <v>0</v>
      </c>
      <c r="R228" s="150">
        <f>Q228*H228</f>
        <v>0</v>
      </c>
      <c r="S228" s="150">
        <v>0.001</v>
      </c>
      <c r="T228" s="151">
        <f>S228*H228</f>
        <v>0.892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2" t="s">
        <v>246</v>
      </c>
      <c r="AT228" s="152" t="s">
        <v>143</v>
      </c>
      <c r="AU228" s="152" t="s">
        <v>82</v>
      </c>
      <c r="AY228" s="19" t="s">
        <v>141</v>
      </c>
      <c r="BE228" s="153">
        <f>IF(N228="základní",J228,0)</f>
        <v>0</v>
      </c>
      <c r="BF228" s="153">
        <f>IF(N228="snížená",J228,0)</f>
        <v>0</v>
      </c>
      <c r="BG228" s="153">
        <f>IF(N228="zákl. přenesená",J228,0)</f>
        <v>0</v>
      </c>
      <c r="BH228" s="153">
        <f>IF(N228="sníž. přenesená",J228,0)</f>
        <v>0</v>
      </c>
      <c r="BI228" s="153">
        <f>IF(N228="nulová",J228,0)</f>
        <v>0</v>
      </c>
      <c r="BJ228" s="19" t="s">
        <v>80</v>
      </c>
      <c r="BK228" s="153">
        <f>ROUND(I228*H228,2)</f>
        <v>0</v>
      </c>
      <c r="BL228" s="19" t="s">
        <v>246</v>
      </c>
      <c r="BM228" s="152" t="s">
        <v>395</v>
      </c>
    </row>
    <row r="229" spans="1:47" s="2" customFormat="1" ht="11.25">
      <c r="A229" s="34"/>
      <c r="B229" s="35"/>
      <c r="C229" s="34"/>
      <c r="D229" s="154" t="s">
        <v>150</v>
      </c>
      <c r="E229" s="34"/>
      <c r="F229" s="155" t="s">
        <v>396</v>
      </c>
      <c r="G229" s="34"/>
      <c r="H229" s="34"/>
      <c r="I229" s="156"/>
      <c r="J229" s="34"/>
      <c r="K229" s="34"/>
      <c r="L229" s="35"/>
      <c r="M229" s="157"/>
      <c r="N229" s="158"/>
      <c r="O229" s="55"/>
      <c r="P229" s="55"/>
      <c r="Q229" s="55"/>
      <c r="R229" s="55"/>
      <c r="S229" s="55"/>
      <c r="T229" s="56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9" t="s">
        <v>150</v>
      </c>
      <c r="AU229" s="19" t="s">
        <v>82</v>
      </c>
    </row>
    <row r="230" spans="2:51" s="13" customFormat="1" ht="11.25">
      <c r="B230" s="159"/>
      <c r="D230" s="160" t="s">
        <v>152</v>
      </c>
      <c r="E230" s="161" t="s">
        <v>3</v>
      </c>
      <c r="F230" s="162" t="s">
        <v>397</v>
      </c>
      <c r="H230" s="163">
        <v>760</v>
      </c>
      <c r="I230" s="164"/>
      <c r="L230" s="159"/>
      <c r="M230" s="165"/>
      <c r="N230" s="166"/>
      <c r="O230" s="166"/>
      <c r="P230" s="166"/>
      <c r="Q230" s="166"/>
      <c r="R230" s="166"/>
      <c r="S230" s="166"/>
      <c r="T230" s="167"/>
      <c r="AT230" s="161" t="s">
        <v>152</v>
      </c>
      <c r="AU230" s="161" t="s">
        <v>82</v>
      </c>
      <c r="AV230" s="13" t="s">
        <v>82</v>
      </c>
      <c r="AW230" s="13" t="s">
        <v>33</v>
      </c>
      <c r="AX230" s="13" t="s">
        <v>72</v>
      </c>
      <c r="AY230" s="161" t="s">
        <v>141</v>
      </c>
    </row>
    <row r="231" spans="2:51" s="13" customFormat="1" ht="11.25">
      <c r="B231" s="159"/>
      <c r="D231" s="160" t="s">
        <v>152</v>
      </c>
      <c r="E231" s="161" t="s">
        <v>3</v>
      </c>
      <c r="F231" s="162" t="s">
        <v>398</v>
      </c>
      <c r="H231" s="163">
        <v>54</v>
      </c>
      <c r="I231" s="164"/>
      <c r="L231" s="159"/>
      <c r="M231" s="165"/>
      <c r="N231" s="166"/>
      <c r="O231" s="166"/>
      <c r="P231" s="166"/>
      <c r="Q231" s="166"/>
      <c r="R231" s="166"/>
      <c r="S231" s="166"/>
      <c r="T231" s="167"/>
      <c r="AT231" s="161" t="s">
        <v>152</v>
      </c>
      <c r="AU231" s="161" t="s">
        <v>82</v>
      </c>
      <c r="AV231" s="13" t="s">
        <v>82</v>
      </c>
      <c r="AW231" s="13" t="s">
        <v>33</v>
      </c>
      <c r="AX231" s="13" t="s">
        <v>72</v>
      </c>
      <c r="AY231" s="161" t="s">
        <v>141</v>
      </c>
    </row>
    <row r="232" spans="2:51" s="13" customFormat="1" ht="11.25">
      <c r="B232" s="159"/>
      <c r="D232" s="160" t="s">
        <v>152</v>
      </c>
      <c r="E232" s="161" t="s">
        <v>3</v>
      </c>
      <c r="F232" s="162" t="s">
        <v>399</v>
      </c>
      <c r="H232" s="163">
        <v>78</v>
      </c>
      <c r="I232" s="164"/>
      <c r="L232" s="159"/>
      <c r="M232" s="165"/>
      <c r="N232" s="166"/>
      <c r="O232" s="166"/>
      <c r="P232" s="166"/>
      <c r="Q232" s="166"/>
      <c r="R232" s="166"/>
      <c r="S232" s="166"/>
      <c r="T232" s="167"/>
      <c r="AT232" s="161" t="s">
        <v>152</v>
      </c>
      <c r="AU232" s="161" t="s">
        <v>82</v>
      </c>
      <c r="AV232" s="13" t="s">
        <v>82</v>
      </c>
      <c r="AW232" s="13" t="s">
        <v>33</v>
      </c>
      <c r="AX232" s="13" t="s">
        <v>72</v>
      </c>
      <c r="AY232" s="161" t="s">
        <v>141</v>
      </c>
    </row>
    <row r="233" spans="2:51" s="14" customFormat="1" ht="11.25">
      <c r="B233" s="169"/>
      <c r="D233" s="160" t="s">
        <v>152</v>
      </c>
      <c r="E233" s="170" t="s">
        <v>3</v>
      </c>
      <c r="F233" s="171" t="s">
        <v>219</v>
      </c>
      <c r="H233" s="172">
        <v>892</v>
      </c>
      <c r="I233" s="173"/>
      <c r="L233" s="169"/>
      <c r="M233" s="174"/>
      <c r="N233" s="175"/>
      <c r="O233" s="175"/>
      <c r="P233" s="175"/>
      <c r="Q233" s="175"/>
      <c r="R233" s="175"/>
      <c r="S233" s="175"/>
      <c r="T233" s="176"/>
      <c r="AT233" s="170" t="s">
        <v>152</v>
      </c>
      <c r="AU233" s="170" t="s">
        <v>82</v>
      </c>
      <c r="AV233" s="14" t="s">
        <v>148</v>
      </c>
      <c r="AW233" s="14" t="s">
        <v>33</v>
      </c>
      <c r="AX233" s="14" t="s">
        <v>80</v>
      </c>
      <c r="AY233" s="170" t="s">
        <v>141</v>
      </c>
    </row>
    <row r="234" spans="2:51" s="15" customFormat="1" ht="11.25">
      <c r="B234" s="177"/>
      <c r="D234" s="160" t="s">
        <v>152</v>
      </c>
      <c r="E234" s="178" t="s">
        <v>3</v>
      </c>
      <c r="F234" s="179" t="s">
        <v>400</v>
      </c>
      <c r="H234" s="178" t="s">
        <v>3</v>
      </c>
      <c r="I234" s="180"/>
      <c r="L234" s="177"/>
      <c r="M234" s="181"/>
      <c r="N234" s="182"/>
      <c r="O234" s="182"/>
      <c r="P234" s="182"/>
      <c r="Q234" s="182"/>
      <c r="R234" s="182"/>
      <c r="S234" s="182"/>
      <c r="T234" s="183"/>
      <c r="AT234" s="178" t="s">
        <v>152</v>
      </c>
      <c r="AU234" s="178" t="s">
        <v>82</v>
      </c>
      <c r="AV234" s="15" t="s">
        <v>80</v>
      </c>
      <c r="AW234" s="15" t="s">
        <v>33</v>
      </c>
      <c r="AX234" s="15" t="s">
        <v>72</v>
      </c>
      <c r="AY234" s="178" t="s">
        <v>141</v>
      </c>
    </row>
    <row r="235" spans="2:63" s="12" customFormat="1" ht="25.9" customHeight="1">
      <c r="B235" s="127"/>
      <c r="D235" s="128" t="s">
        <v>71</v>
      </c>
      <c r="E235" s="129" t="s">
        <v>401</v>
      </c>
      <c r="F235" s="129" t="s">
        <v>402</v>
      </c>
      <c r="I235" s="130"/>
      <c r="J235" s="131">
        <f>BK235</f>
        <v>0</v>
      </c>
      <c r="L235" s="127"/>
      <c r="M235" s="132"/>
      <c r="N235" s="133"/>
      <c r="O235" s="133"/>
      <c r="P235" s="134">
        <f>P236</f>
        <v>0</v>
      </c>
      <c r="Q235" s="133"/>
      <c r="R235" s="134">
        <f>R236</f>
        <v>0</v>
      </c>
      <c r="S235" s="133"/>
      <c r="T235" s="135">
        <f>T236</f>
        <v>0</v>
      </c>
      <c r="AR235" s="128" t="s">
        <v>159</v>
      </c>
      <c r="AT235" s="136" t="s">
        <v>71</v>
      </c>
      <c r="AU235" s="136" t="s">
        <v>72</v>
      </c>
      <c r="AY235" s="128" t="s">
        <v>141</v>
      </c>
      <c r="BK235" s="137">
        <f>BK236</f>
        <v>0</v>
      </c>
    </row>
    <row r="236" spans="2:63" s="12" customFormat="1" ht="22.9" customHeight="1">
      <c r="B236" s="127"/>
      <c r="D236" s="128" t="s">
        <v>71</v>
      </c>
      <c r="E236" s="138" t="s">
        <v>403</v>
      </c>
      <c r="F236" s="138" t="s">
        <v>404</v>
      </c>
      <c r="I236" s="130"/>
      <c r="J236" s="139">
        <f>BK236</f>
        <v>0</v>
      </c>
      <c r="L236" s="127"/>
      <c r="M236" s="132"/>
      <c r="N236" s="133"/>
      <c r="O236" s="133"/>
      <c r="P236" s="134">
        <f>SUM(P237:P243)</f>
        <v>0</v>
      </c>
      <c r="Q236" s="133"/>
      <c r="R236" s="134">
        <f>SUM(R237:R243)</f>
        <v>0</v>
      </c>
      <c r="S236" s="133"/>
      <c r="T236" s="135">
        <f>SUM(T237:T243)</f>
        <v>0</v>
      </c>
      <c r="AR236" s="128" t="s">
        <v>159</v>
      </c>
      <c r="AT236" s="136" t="s">
        <v>71</v>
      </c>
      <c r="AU236" s="136" t="s">
        <v>80</v>
      </c>
      <c r="AY236" s="128" t="s">
        <v>141</v>
      </c>
      <c r="BK236" s="137">
        <f>SUM(BK237:BK243)</f>
        <v>0</v>
      </c>
    </row>
    <row r="237" spans="1:65" s="2" customFormat="1" ht="24.2" customHeight="1">
      <c r="A237" s="34"/>
      <c r="B237" s="140"/>
      <c r="C237" s="141" t="s">
        <v>405</v>
      </c>
      <c r="D237" s="141" t="s">
        <v>143</v>
      </c>
      <c r="E237" s="142" t="s">
        <v>406</v>
      </c>
      <c r="F237" s="143" t="s">
        <v>407</v>
      </c>
      <c r="G237" s="144" t="s">
        <v>357</v>
      </c>
      <c r="H237" s="145">
        <v>1</v>
      </c>
      <c r="I237" s="146"/>
      <c r="J237" s="147">
        <f>ROUND(I237*H237,2)</f>
        <v>0</v>
      </c>
      <c r="K237" s="143" t="s">
        <v>147</v>
      </c>
      <c r="L237" s="35"/>
      <c r="M237" s="148" t="s">
        <v>3</v>
      </c>
      <c r="N237" s="149" t="s">
        <v>43</v>
      </c>
      <c r="O237" s="55"/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52" t="s">
        <v>408</v>
      </c>
      <c r="AT237" s="152" t="s">
        <v>143</v>
      </c>
      <c r="AU237" s="152" t="s">
        <v>82</v>
      </c>
      <c r="AY237" s="19" t="s">
        <v>141</v>
      </c>
      <c r="BE237" s="153">
        <f>IF(N237="základní",J237,0)</f>
        <v>0</v>
      </c>
      <c r="BF237" s="153">
        <f>IF(N237="snížená",J237,0)</f>
        <v>0</v>
      </c>
      <c r="BG237" s="153">
        <f>IF(N237="zákl. přenesená",J237,0)</f>
        <v>0</v>
      </c>
      <c r="BH237" s="153">
        <f>IF(N237="sníž. přenesená",J237,0)</f>
        <v>0</v>
      </c>
      <c r="BI237" s="153">
        <f>IF(N237="nulová",J237,0)</f>
        <v>0</v>
      </c>
      <c r="BJ237" s="19" t="s">
        <v>80</v>
      </c>
      <c r="BK237" s="153">
        <f>ROUND(I237*H237,2)</f>
        <v>0</v>
      </c>
      <c r="BL237" s="19" t="s">
        <v>408</v>
      </c>
      <c r="BM237" s="152" t="s">
        <v>409</v>
      </c>
    </row>
    <row r="238" spans="1:47" s="2" customFormat="1" ht="11.25">
      <c r="A238" s="34"/>
      <c r="B238" s="35"/>
      <c r="C238" s="34"/>
      <c r="D238" s="154" t="s">
        <v>150</v>
      </c>
      <c r="E238" s="34"/>
      <c r="F238" s="155" t="s">
        <v>410</v>
      </c>
      <c r="G238" s="34"/>
      <c r="H238" s="34"/>
      <c r="I238" s="156"/>
      <c r="J238" s="34"/>
      <c r="K238" s="34"/>
      <c r="L238" s="35"/>
      <c r="M238" s="157"/>
      <c r="N238" s="158"/>
      <c r="O238" s="55"/>
      <c r="P238" s="55"/>
      <c r="Q238" s="55"/>
      <c r="R238" s="55"/>
      <c r="S238" s="55"/>
      <c r="T238" s="56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9" t="s">
        <v>150</v>
      </c>
      <c r="AU238" s="19" t="s">
        <v>82</v>
      </c>
    </row>
    <row r="239" spans="1:47" s="2" customFormat="1" ht="19.5">
      <c r="A239" s="34"/>
      <c r="B239" s="35"/>
      <c r="C239" s="34"/>
      <c r="D239" s="160" t="s">
        <v>200</v>
      </c>
      <c r="E239" s="34"/>
      <c r="F239" s="168" t="s">
        <v>411</v>
      </c>
      <c r="G239" s="34"/>
      <c r="H239" s="34"/>
      <c r="I239" s="156"/>
      <c r="J239" s="34"/>
      <c r="K239" s="34"/>
      <c r="L239" s="35"/>
      <c r="M239" s="157"/>
      <c r="N239" s="158"/>
      <c r="O239" s="55"/>
      <c r="P239" s="55"/>
      <c r="Q239" s="55"/>
      <c r="R239" s="55"/>
      <c r="S239" s="55"/>
      <c r="T239" s="56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9" t="s">
        <v>200</v>
      </c>
      <c r="AU239" s="19" t="s">
        <v>82</v>
      </c>
    </row>
    <row r="240" spans="2:51" s="13" customFormat="1" ht="11.25">
      <c r="B240" s="159"/>
      <c r="D240" s="160" t="s">
        <v>152</v>
      </c>
      <c r="E240" s="161" t="s">
        <v>3</v>
      </c>
      <c r="F240" s="162" t="s">
        <v>412</v>
      </c>
      <c r="H240" s="163">
        <v>1</v>
      </c>
      <c r="I240" s="164"/>
      <c r="L240" s="159"/>
      <c r="M240" s="165"/>
      <c r="N240" s="166"/>
      <c r="O240" s="166"/>
      <c r="P240" s="166"/>
      <c r="Q240" s="166"/>
      <c r="R240" s="166"/>
      <c r="S240" s="166"/>
      <c r="T240" s="167"/>
      <c r="AT240" s="161" t="s">
        <v>152</v>
      </c>
      <c r="AU240" s="161" t="s">
        <v>82</v>
      </c>
      <c r="AV240" s="13" t="s">
        <v>82</v>
      </c>
      <c r="AW240" s="13" t="s">
        <v>33</v>
      </c>
      <c r="AX240" s="13" t="s">
        <v>80</v>
      </c>
      <c r="AY240" s="161" t="s">
        <v>141</v>
      </c>
    </row>
    <row r="241" spans="1:65" s="2" customFormat="1" ht="24.2" customHeight="1">
      <c r="A241" s="34"/>
      <c r="B241" s="140"/>
      <c r="C241" s="141" t="s">
        <v>413</v>
      </c>
      <c r="D241" s="141" t="s">
        <v>143</v>
      </c>
      <c r="E241" s="142" t="s">
        <v>414</v>
      </c>
      <c r="F241" s="143" t="s">
        <v>415</v>
      </c>
      <c r="G241" s="144" t="s">
        <v>357</v>
      </c>
      <c r="H241" s="145">
        <v>1</v>
      </c>
      <c r="I241" s="146"/>
      <c r="J241" s="147">
        <f>ROUND(I241*H241,2)</f>
        <v>0</v>
      </c>
      <c r="K241" s="143" t="s">
        <v>3</v>
      </c>
      <c r="L241" s="35"/>
      <c r="M241" s="148" t="s">
        <v>3</v>
      </c>
      <c r="N241" s="149" t="s">
        <v>43</v>
      </c>
      <c r="O241" s="55"/>
      <c r="P241" s="150">
        <f>O241*H241</f>
        <v>0</v>
      </c>
      <c r="Q241" s="150">
        <v>0</v>
      </c>
      <c r="R241" s="150">
        <f>Q241*H241</f>
        <v>0</v>
      </c>
      <c r="S241" s="150">
        <v>0</v>
      </c>
      <c r="T241" s="151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2" t="s">
        <v>408</v>
      </c>
      <c r="AT241" s="152" t="s">
        <v>143</v>
      </c>
      <c r="AU241" s="152" t="s">
        <v>82</v>
      </c>
      <c r="AY241" s="19" t="s">
        <v>141</v>
      </c>
      <c r="BE241" s="153">
        <f>IF(N241="základní",J241,0)</f>
        <v>0</v>
      </c>
      <c r="BF241" s="153">
        <f>IF(N241="snížená",J241,0)</f>
        <v>0</v>
      </c>
      <c r="BG241" s="153">
        <f>IF(N241="zákl. přenesená",J241,0)</f>
        <v>0</v>
      </c>
      <c r="BH241" s="153">
        <f>IF(N241="sníž. přenesená",J241,0)</f>
        <v>0</v>
      </c>
      <c r="BI241" s="153">
        <f>IF(N241="nulová",J241,0)</f>
        <v>0</v>
      </c>
      <c r="BJ241" s="19" t="s">
        <v>80</v>
      </c>
      <c r="BK241" s="153">
        <f>ROUND(I241*H241,2)</f>
        <v>0</v>
      </c>
      <c r="BL241" s="19" t="s">
        <v>408</v>
      </c>
      <c r="BM241" s="152" t="s">
        <v>416</v>
      </c>
    </row>
    <row r="242" spans="1:47" s="2" customFormat="1" ht="19.5">
      <c r="A242" s="34"/>
      <c r="B242" s="35"/>
      <c r="C242" s="34"/>
      <c r="D242" s="160" t="s">
        <v>200</v>
      </c>
      <c r="E242" s="34"/>
      <c r="F242" s="168" t="s">
        <v>417</v>
      </c>
      <c r="G242" s="34"/>
      <c r="H242" s="34"/>
      <c r="I242" s="156"/>
      <c r="J242" s="34"/>
      <c r="K242" s="34"/>
      <c r="L242" s="35"/>
      <c r="M242" s="157"/>
      <c r="N242" s="158"/>
      <c r="O242" s="55"/>
      <c r="P242" s="55"/>
      <c r="Q242" s="55"/>
      <c r="R242" s="55"/>
      <c r="S242" s="55"/>
      <c r="T242" s="56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9" t="s">
        <v>200</v>
      </c>
      <c r="AU242" s="19" t="s">
        <v>82</v>
      </c>
    </row>
    <row r="243" spans="2:51" s="13" customFormat="1" ht="11.25">
      <c r="B243" s="159"/>
      <c r="D243" s="160" t="s">
        <v>152</v>
      </c>
      <c r="E243" s="161" t="s">
        <v>3</v>
      </c>
      <c r="F243" s="162" t="s">
        <v>418</v>
      </c>
      <c r="H243" s="163">
        <v>1</v>
      </c>
      <c r="I243" s="164"/>
      <c r="L243" s="159"/>
      <c r="M243" s="184"/>
      <c r="N243" s="185"/>
      <c r="O243" s="185"/>
      <c r="P243" s="185"/>
      <c r="Q243" s="185"/>
      <c r="R243" s="185"/>
      <c r="S243" s="185"/>
      <c r="T243" s="186"/>
      <c r="AT243" s="161" t="s">
        <v>152</v>
      </c>
      <c r="AU243" s="161" t="s">
        <v>82</v>
      </c>
      <c r="AV243" s="13" t="s">
        <v>82</v>
      </c>
      <c r="AW243" s="13" t="s">
        <v>33</v>
      </c>
      <c r="AX243" s="13" t="s">
        <v>80</v>
      </c>
      <c r="AY243" s="161" t="s">
        <v>141</v>
      </c>
    </row>
    <row r="244" spans="1:31" s="2" customFormat="1" ht="6.95" customHeight="1">
      <c r="A244" s="34"/>
      <c r="B244" s="44"/>
      <c r="C244" s="45"/>
      <c r="D244" s="45"/>
      <c r="E244" s="45"/>
      <c r="F244" s="45"/>
      <c r="G244" s="45"/>
      <c r="H244" s="45"/>
      <c r="I244" s="45"/>
      <c r="J244" s="45"/>
      <c r="K244" s="45"/>
      <c r="L244" s="35"/>
      <c r="M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</row>
  </sheetData>
  <autoFilter ref="C91:K243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3_01/111212215"/>
    <hyperlink ref="F99" r:id="rId2" display="https://podminky.urs.cz/item/CS_URS_2023_01/111301111"/>
    <hyperlink ref="F102" r:id="rId3" display="https://podminky.urs.cz/item/CS_URS_2023_01/121151113"/>
    <hyperlink ref="F105" r:id="rId4" display="https://podminky.urs.cz/item/CS_URS_2023_01/122211101"/>
    <hyperlink ref="F108" r:id="rId5" display="https://podminky.urs.cz/item/CS_URS_2023_01/122251104"/>
    <hyperlink ref="F112" r:id="rId6" display="https://podminky.urs.cz/item/CS_URS_2023_01/131213712"/>
    <hyperlink ref="F115" r:id="rId7" display="https://podminky.urs.cz/item/CS_URS_2023_01/131251204"/>
    <hyperlink ref="F119" r:id="rId8" display="https://podminky.urs.cz/item/CS_URS_2023_01/162351103"/>
    <hyperlink ref="F122" r:id="rId9" display="https://podminky.urs.cz/item/CS_URS_2023_01/162451106"/>
    <hyperlink ref="F127" r:id="rId10" display="https://podminky.urs.cz/item/CS_URS_2023_01/850311811"/>
    <hyperlink ref="F131" r:id="rId11" display="https://podminky.urs.cz/item/CS_URS_2023_01/961055111"/>
    <hyperlink ref="F136" r:id="rId12" display="https://podminky.urs.cz/item/CS_URS_2023_01/962032231"/>
    <hyperlink ref="F139" r:id="rId13" display="https://podminky.urs.cz/item/CS_URS_2023_01/962052211"/>
    <hyperlink ref="F144" r:id="rId14" display="https://podminky.urs.cz/item/CS_URS_2023_01/963042819"/>
    <hyperlink ref="F147" r:id="rId15" display="https://podminky.urs.cz/item/CS_URS_2023_01/963051113"/>
    <hyperlink ref="F153" r:id="rId16" display="https://podminky.urs.cz/item/CS_URS_2023_01/977151111"/>
    <hyperlink ref="F156" r:id="rId17" display="https://podminky.urs.cz/item/CS_URS_2023_01/977151119"/>
    <hyperlink ref="F159" r:id="rId18" display="https://podminky.urs.cz/item/CS_URS_2023_01/977151126"/>
    <hyperlink ref="F164" r:id="rId19" display="https://podminky.urs.cz/item/CS_URS_2023_01/977151125"/>
    <hyperlink ref="F176" r:id="rId20" display="https://podminky.urs.cz/item/CS_URS_2023_01/997006002"/>
    <hyperlink ref="F178" r:id="rId21" display="https://podminky.urs.cz/item/CS_URS_2023_01/997013501"/>
    <hyperlink ref="F180" r:id="rId22" display="https://podminky.urs.cz/item/CS_URS_2023_01/997013509"/>
    <hyperlink ref="F184" r:id="rId23" display="https://podminky.urs.cz/item/CS_URS_2023_01/997013602"/>
    <hyperlink ref="F187" r:id="rId24" display="https://podminky.urs.cz/item/CS_URS_2023_01/997013603"/>
    <hyperlink ref="F190" r:id="rId25" display="https://podminky.urs.cz/item/CS_URS_2023_01/997013631"/>
    <hyperlink ref="F193" r:id="rId26" display="https://podminky.urs.cz/item/CS_URS_2023_01/997013645"/>
    <hyperlink ref="F198" r:id="rId27" display="https://podminky.urs.cz/item/CS_URS_2023_01/712340832"/>
    <hyperlink ref="F205" r:id="rId28" display="https://podminky.urs.cz/item/CS_URS_2023_01/715101814"/>
    <hyperlink ref="F213" r:id="rId29" display="https://podminky.urs.cz/item/CS_URS_2023_01/741211843"/>
    <hyperlink ref="F216" r:id="rId30" display="https://podminky.urs.cz/item/CS_URS_2023_01/764001821"/>
    <hyperlink ref="F220" r:id="rId31" display="https://podminky.urs.cz/item/CS_URS_2023_01/767161813"/>
    <hyperlink ref="F222" r:id="rId32" display="https://podminky.urs.cz/item/CS_URS_2023_01/767641800"/>
    <hyperlink ref="F224" r:id="rId33" display="https://podminky.urs.cz/item/CS_URS_2023_01/767661811"/>
    <hyperlink ref="F227" r:id="rId34" display="https://podminky.urs.cz/item/CS_URS_2023_01/767833802"/>
    <hyperlink ref="F229" r:id="rId35" display="https://podminky.urs.cz/item/CS_URS_2023_01/767996801"/>
    <hyperlink ref="F238" r:id="rId36" display="https://podminky.urs.cz/item/CS_URS_2023_01/218204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81"/>
  <sheetViews>
    <sheetView showGridLines="0" tabSelected="1" workbookViewId="0" topLeftCell="A317">
      <selection activeCell="F332" sqref="F33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40" t="s">
        <v>6</v>
      </c>
      <c r="M2" s="325"/>
      <c r="N2" s="325"/>
      <c r="O2" s="325"/>
      <c r="P2" s="325"/>
      <c r="Q2" s="325"/>
      <c r="R2" s="325"/>
      <c r="S2" s="325"/>
      <c r="T2" s="325"/>
      <c r="U2" s="325"/>
      <c r="V2" s="325"/>
      <c r="AT2" s="19" t="s">
        <v>85</v>
      </c>
      <c r="AZ2" s="90" t="s">
        <v>419</v>
      </c>
      <c r="BA2" s="90" t="s">
        <v>420</v>
      </c>
      <c r="BB2" s="90" t="s">
        <v>146</v>
      </c>
      <c r="BC2" s="90" t="s">
        <v>421</v>
      </c>
      <c r="BD2" s="90" t="s">
        <v>82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  <c r="AZ3" s="90" t="s">
        <v>422</v>
      </c>
      <c r="BA3" s="90" t="s">
        <v>423</v>
      </c>
      <c r="BB3" s="90" t="s">
        <v>146</v>
      </c>
      <c r="BC3" s="90" t="s">
        <v>424</v>
      </c>
      <c r="BD3" s="90" t="s">
        <v>82</v>
      </c>
    </row>
    <row r="4" spans="2:56" s="1" customFormat="1" ht="24.95" customHeight="1">
      <c r="B4" s="22"/>
      <c r="D4" s="23" t="s">
        <v>106</v>
      </c>
      <c r="L4" s="22"/>
      <c r="M4" s="91" t="s">
        <v>11</v>
      </c>
      <c r="AT4" s="19" t="s">
        <v>4</v>
      </c>
      <c r="AZ4" s="90" t="s">
        <v>425</v>
      </c>
      <c r="BA4" s="90" t="s">
        <v>426</v>
      </c>
      <c r="BB4" s="90" t="s">
        <v>146</v>
      </c>
      <c r="BC4" s="90" t="s">
        <v>427</v>
      </c>
      <c r="BD4" s="90" t="s">
        <v>82</v>
      </c>
    </row>
    <row r="5" spans="2:56" s="1" customFormat="1" ht="6.95" customHeight="1">
      <c r="B5" s="22"/>
      <c r="L5" s="22"/>
      <c r="AZ5" s="90" t="s">
        <v>428</v>
      </c>
      <c r="BA5" s="90" t="s">
        <v>429</v>
      </c>
      <c r="BB5" s="90" t="s">
        <v>146</v>
      </c>
      <c r="BC5" s="90" t="s">
        <v>430</v>
      </c>
      <c r="BD5" s="90" t="s">
        <v>82</v>
      </c>
    </row>
    <row r="6" spans="2:56" s="1" customFormat="1" ht="12" customHeight="1">
      <c r="B6" s="22"/>
      <c r="D6" s="29" t="s">
        <v>17</v>
      </c>
      <c r="L6" s="22"/>
      <c r="AZ6" s="90" t="s">
        <v>431</v>
      </c>
      <c r="BA6" s="90" t="s">
        <v>432</v>
      </c>
      <c r="BB6" s="90" t="s">
        <v>146</v>
      </c>
      <c r="BC6" s="90" t="s">
        <v>433</v>
      </c>
      <c r="BD6" s="90" t="s">
        <v>82</v>
      </c>
    </row>
    <row r="7" spans="2:56" s="1" customFormat="1" ht="16.5" customHeight="1">
      <c r="B7" s="22"/>
      <c r="E7" s="341" t="str">
        <f>'Rekapitulace stavby'!K6</f>
        <v>Hrdlořezy, vodojem - stavební úpravy - oprava 30.1.</v>
      </c>
      <c r="F7" s="342"/>
      <c r="G7" s="342"/>
      <c r="H7" s="342"/>
      <c r="L7" s="22"/>
      <c r="AZ7" s="90" t="s">
        <v>434</v>
      </c>
      <c r="BA7" s="90" t="s">
        <v>435</v>
      </c>
      <c r="BB7" s="90" t="s">
        <v>146</v>
      </c>
      <c r="BC7" s="90" t="s">
        <v>436</v>
      </c>
      <c r="BD7" s="90" t="s">
        <v>82</v>
      </c>
    </row>
    <row r="8" spans="1:56" s="2" customFormat="1" ht="12" customHeight="1">
      <c r="A8" s="34"/>
      <c r="B8" s="35"/>
      <c r="C8" s="34"/>
      <c r="D8" s="29" t="s">
        <v>107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90" t="s">
        <v>437</v>
      </c>
      <c r="BA8" s="90" t="s">
        <v>438</v>
      </c>
      <c r="BB8" s="90" t="s">
        <v>146</v>
      </c>
      <c r="BC8" s="90" t="s">
        <v>439</v>
      </c>
      <c r="BD8" s="90" t="s">
        <v>82</v>
      </c>
    </row>
    <row r="9" spans="1:31" s="2" customFormat="1" ht="16.5" customHeight="1">
      <c r="A9" s="34"/>
      <c r="B9" s="35"/>
      <c r="C9" s="34"/>
      <c r="D9" s="34"/>
      <c r="E9" s="303" t="s">
        <v>440</v>
      </c>
      <c r="F9" s="343"/>
      <c r="G9" s="343"/>
      <c r="H9" s="343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4. 1. 2023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4" t="str">
        <f>'Rekapitulace stavby'!E14</f>
        <v>Vyplň údaj</v>
      </c>
      <c r="F18" s="324"/>
      <c r="G18" s="324"/>
      <c r="H18" s="324"/>
      <c r="I18" s="29" t="s">
        <v>28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3"/>
      <c r="B27" s="94"/>
      <c r="C27" s="93"/>
      <c r="D27" s="93"/>
      <c r="E27" s="329" t="s">
        <v>3</v>
      </c>
      <c r="F27" s="329"/>
      <c r="G27" s="329"/>
      <c r="H27" s="329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6" t="s">
        <v>38</v>
      </c>
      <c r="E30" s="34"/>
      <c r="F30" s="34"/>
      <c r="G30" s="34"/>
      <c r="H30" s="34"/>
      <c r="I30" s="34"/>
      <c r="J30" s="68">
        <f>ROUND(J100,2)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42</v>
      </c>
      <c r="E33" s="29" t="s">
        <v>43</v>
      </c>
      <c r="F33" s="98">
        <f>ROUND((SUM(BE100:BE680)),2)</f>
        <v>0</v>
      </c>
      <c r="G33" s="34"/>
      <c r="H33" s="34"/>
      <c r="I33" s="99">
        <v>0.21</v>
      </c>
      <c r="J33" s="98">
        <f>ROUND(((SUM(BE100:BE680))*I33),2)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8">
        <f>ROUND((SUM(BF100:BF680)),2)</f>
        <v>0</v>
      </c>
      <c r="G34" s="34"/>
      <c r="H34" s="34"/>
      <c r="I34" s="99">
        <v>0.15</v>
      </c>
      <c r="J34" s="98">
        <f>ROUND(((SUM(BF100:BF680))*I34),2)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8">
        <f>ROUND((SUM(BG100:BG680)),2)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8">
        <f>ROUND((SUM(BH100:BH680)),2)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8">
        <f>ROUND((SUM(BI100:BI680)),2)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0"/>
      <c r="D39" s="101" t="s">
        <v>48</v>
      </c>
      <c r="E39" s="57"/>
      <c r="F39" s="57"/>
      <c r="G39" s="102" t="s">
        <v>49</v>
      </c>
      <c r="H39" s="103" t="s">
        <v>50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109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41" t="str">
        <f>E7</f>
        <v>Hrdlořezy, vodojem - stavební úpravy - oprava 30.1.</v>
      </c>
      <c r="F48" s="342"/>
      <c r="G48" s="342"/>
      <c r="H48" s="342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107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03" t="str">
        <f>E9</f>
        <v>02 - SO 02 - Stavební část</v>
      </c>
      <c r="F50" s="343"/>
      <c r="G50" s="343"/>
      <c r="H50" s="343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Hrdlořezy</v>
      </c>
      <c r="G52" s="34"/>
      <c r="H52" s="34"/>
      <c r="I52" s="29" t="s">
        <v>23</v>
      </c>
      <c r="J52" s="52" t="str">
        <f>IF(J12="","",J12)</f>
        <v>4. 1. 2023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15" customHeight="1">
      <c r="A54" s="34"/>
      <c r="B54" s="35"/>
      <c r="C54" s="29" t="s">
        <v>25</v>
      </c>
      <c r="D54" s="34"/>
      <c r="E54" s="34"/>
      <c r="F54" s="27" t="str">
        <f>E15</f>
        <v>VaK Mladá Boleslav, a.s.</v>
      </c>
      <c r="G54" s="34"/>
      <c r="H54" s="34"/>
      <c r="I54" s="29" t="s">
        <v>31</v>
      </c>
      <c r="J54" s="32" t="str">
        <f>E21</f>
        <v>Vodohospodářské inženýrské služby,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Ing. Josef Němeček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110</v>
      </c>
      <c r="D57" s="100"/>
      <c r="E57" s="100"/>
      <c r="F57" s="100"/>
      <c r="G57" s="100"/>
      <c r="H57" s="100"/>
      <c r="I57" s="100"/>
      <c r="J57" s="107" t="s">
        <v>111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8" t="s">
        <v>70</v>
      </c>
      <c r="D59" s="34"/>
      <c r="E59" s="34"/>
      <c r="F59" s="34"/>
      <c r="G59" s="34"/>
      <c r="H59" s="34"/>
      <c r="I59" s="34"/>
      <c r="J59" s="68">
        <f>J100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112</v>
      </c>
    </row>
    <row r="60" spans="2:12" s="9" customFormat="1" ht="24.95" customHeight="1">
      <c r="B60" s="109"/>
      <c r="D60" s="110" t="s">
        <v>113</v>
      </c>
      <c r="E60" s="111"/>
      <c r="F60" s="111"/>
      <c r="G60" s="111"/>
      <c r="H60" s="111"/>
      <c r="I60" s="111"/>
      <c r="J60" s="112">
        <f>J101</f>
        <v>0</v>
      </c>
      <c r="L60" s="109"/>
    </row>
    <row r="61" spans="2:12" s="10" customFormat="1" ht="19.9" customHeight="1">
      <c r="B61" s="113"/>
      <c r="D61" s="114" t="s">
        <v>441</v>
      </c>
      <c r="E61" s="115"/>
      <c r="F61" s="115"/>
      <c r="G61" s="115"/>
      <c r="H61" s="115"/>
      <c r="I61" s="115"/>
      <c r="J61" s="116">
        <f>J102</f>
        <v>0</v>
      </c>
      <c r="L61" s="113"/>
    </row>
    <row r="62" spans="2:12" s="10" customFormat="1" ht="19.9" customHeight="1">
      <c r="B62" s="113"/>
      <c r="D62" s="114" t="s">
        <v>442</v>
      </c>
      <c r="E62" s="115"/>
      <c r="F62" s="115"/>
      <c r="G62" s="115"/>
      <c r="H62" s="115"/>
      <c r="I62" s="115"/>
      <c r="J62" s="116">
        <f>J127</f>
        <v>0</v>
      </c>
      <c r="L62" s="113"/>
    </row>
    <row r="63" spans="2:12" s="10" customFormat="1" ht="19.9" customHeight="1">
      <c r="B63" s="113"/>
      <c r="D63" s="114" t="s">
        <v>443</v>
      </c>
      <c r="E63" s="115"/>
      <c r="F63" s="115"/>
      <c r="G63" s="115"/>
      <c r="H63" s="115"/>
      <c r="I63" s="115"/>
      <c r="J63" s="116">
        <f>J199</f>
        <v>0</v>
      </c>
      <c r="L63" s="113"/>
    </row>
    <row r="64" spans="2:12" s="10" customFormat="1" ht="19.9" customHeight="1">
      <c r="B64" s="113"/>
      <c r="D64" s="114" t="s">
        <v>444</v>
      </c>
      <c r="E64" s="115"/>
      <c r="F64" s="115"/>
      <c r="G64" s="115"/>
      <c r="H64" s="115"/>
      <c r="I64" s="115"/>
      <c r="J64" s="116">
        <f>J222</f>
        <v>0</v>
      </c>
      <c r="L64" s="113"/>
    </row>
    <row r="65" spans="2:12" s="10" customFormat="1" ht="19.9" customHeight="1">
      <c r="B65" s="113"/>
      <c r="D65" s="114" t="s">
        <v>115</v>
      </c>
      <c r="E65" s="115"/>
      <c r="F65" s="115"/>
      <c r="G65" s="115"/>
      <c r="H65" s="115"/>
      <c r="I65" s="115"/>
      <c r="J65" s="116">
        <f>J243</f>
        <v>0</v>
      </c>
      <c r="L65" s="113"/>
    </row>
    <row r="66" spans="2:12" s="10" customFormat="1" ht="19.9" customHeight="1">
      <c r="B66" s="113"/>
      <c r="D66" s="114" t="s">
        <v>116</v>
      </c>
      <c r="E66" s="115"/>
      <c r="F66" s="115"/>
      <c r="G66" s="115"/>
      <c r="H66" s="115"/>
      <c r="I66" s="115"/>
      <c r="J66" s="116">
        <f>J263</f>
        <v>0</v>
      </c>
      <c r="L66" s="113"/>
    </row>
    <row r="67" spans="2:12" s="10" customFormat="1" ht="19.9" customHeight="1">
      <c r="B67" s="113"/>
      <c r="D67" s="114" t="s">
        <v>445</v>
      </c>
      <c r="E67" s="115"/>
      <c r="F67" s="115"/>
      <c r="G67" s="115"/>
      <c r="H67" s="115"/>
      <c r="I67" s="115"/>
      <c r="J67" s="116">
        <f>J326</f>
        <v>0</v>
      </c>
      <c r="L67" s="113"/>
    </row>
    <row r="68" spans="2:12" s="9" customFormat="1" ht="24.95" customHeight="1">
      <c r="B68" s="109"/>
      <c r="D68" s="110" t="s">
        <v>118</v>
      </c>
      <c r="E68" s="111"/>
      <c r="F68" s="111"/>
      <c r="G68" s="111"/>
      <c r="H68" s="111"/>
      <c r="I68" s="111"/>
      <c r="J68" s="112">
        <f>J328</f>
        <v>0</v>
      </c>
      <c r="L68" s="109"/>
    </row>
    <row r="69" spans="2:12" s="10" customFormat="1" ht="19.9" customHeight="1">
      <c r="B69" s="113"/>
      <c r="D69" s="114" t="s">
        <v>446</v>
      </c>
      <c r="E69" s="115"/>
      <c r="F69" s="115"/>
      <c r="G69" s="115"/>
      <c r="H69" s="115"/>
      <c r="I69" s="115"/>
      <c r="J69" s="116">
        <f>J329</f>
        <v>0</v>
      </c>
      <c r="L69" s="113"/>
    </row>
    <row r="70" spans="2:12" s="10" customFormat="1" ht="19.9" customHeight="1">
      <c r="B70" s="113"/>
      <c r="D70" s="114" t="s">
        <v>447</v>
      </c>
      <c r="E70" s="115"/>
      <c r="F70" s="115"/>
      <c r="G70" s="115"/>
      <c r="H70" s="115"/>
      <c r="I70" s="115"/>
      <c r="J70" s="116">
        <f>J395</f>
        <v>0</v>
      </c>
      <c r="L70" s="113"/>
    </row>
    <row r="71" spans="2:12" s="10" customFormat="1" ht="19.9" customHeight="1">
      <c r="B71" s="113"/>
      <c r="D71" s="114" t="s">
        <v>448</v>
      </c>
      <c r="E71" s="115"/>
      <c r="F71" s="115"/>
      <c r="G71" s="115"/>
      <c r="H71" s="115"/>
      <c r="I71" s="115"/>
      <c r="J71" s="116">
        <f>J437</f>
        <v>0</v>
      </c>
      <c r="L71" s="113"/>
    </row>
    <row r="72" spans="2:12" s="10" customFormat="1" ht="19.9" customHeight="1">
      <c r="B72" s="113"/>
      <c r="D72" s="114" t="s">
        <v>449</v>
      </c>
      <c r="E72" s="115"/>
      <c r="F72" s="115"/>
      <c r="G72" s="115"/>
      <c r="H72" s="115"/>
      <c r="I72" s="115"/>
      <c r="J72" s="116">
        <f>J461</f>
        <v>0</v>
      </c>
      <c r="L72" s="113"/>
    </row>
    <row r="73" spans="2:12" s="10" customFormat="1" ht="19.9" customHeight="1">
      <c r="B73" s="113"/>
      <c r="D73" s="114" t="s">
        <v>122</v>
      </c>
      <c r="E73" s="115"/>
      <c r="F73" s="115"/>
      <c r="G73" s="115"/>
      <c r="H73" s="115"/>
      <c r="I73" s="115"/>
      <c r="J73" s="116">
        <f>J548</f>
        <v>0</v>
      </c>
      <c r="L73" s="113"/>
    </row>
    <row r="74" spans="2:12" s="10" customFormat="1" ht="19.9" customHeight="1">
      <c r="B74" s="113"/>
      <c r="D74" s="114" t="s">
        <v>450</v>
      </c>
      <c r="E74" s="115"/>
      <c r="F74" s="115"/>
      <c r="G74" s="115"/>
      <c r="H74" s="115"/>
      <c r="I74" s="115"/>
      <c r="J74" s="116">
        <f>J559</f>
        <v>0</v>
      </c>
      <c r="L74" s="113"/>
    </row>
    <row r="75" spans="2:12" s="10" customFormat="1" ht="19.9" customHeight="1">
      <c r="B75" s="113"/>
      <c r="D75" s="114" t="s">
        <v>451</v>
      </c>
      <c r="E75" s="115"/>
      <c r="F75" s="115"/>
      <c r="G75" s="115"/>
      <c r="H75" s="115"/>
      <c r="I75" s="115"/>
      <c r="J75" s="116">
        <f>J584</f>
        <v>0</v>
      </c>
      <c r="L75" s="113"/>
    </row>
    <row r="76" spans="2:12" s="10" customFormat="1" ht="19.9" customHeight="1">
      <c r="B76" s="113"/>
      <c r="D76" s="114" t="s">
        <v>123</v>
      </c>
      <c r="E76" s="115"/>
      <c r="F76" s="115"/>
      <c r="G76" s="115"/>
      <c r="H76" s="115"/>
      <c r="I76" s="115"/>
      <c r="J76" s="116">
        <f>J592</f>
        <v>0</v>
      </c>
      <c r="L76" s="113"/>
    </row>
    <row r="77" spans="2:12" s="10" customFormat="1" ht="19.9" customHeight="1">
      <c r="B77" s="113"/>
      <c r="D77" s="114" t="s">
        <v>452</v>
      </c>
      <c r="E77" s="115"/>
      <c r="F77" s="115"/>
      <c r="G77" s="115"/>
      <c r="H77" s="115"/>
      <c r="I77" s="115"/>
      <c r="J77" s="116">
        <f>J634</f>
        <v>0</v>
      </c>
      <c r="L77" s="113"/>
    </row>
    <row r="78" spans="2:12" s="10" customFormat="1" ht="19.9" customHeight="1">
      <c r="B78" s="113"/>
      <c r="D78" s="114" t="s">
        <v>453</v>
      </c>
      <c r="E78" s="115"/>
      <c r="F78" s="115"/>
      <c r="G78" s="115"/>
      <c r="H78" s="115"/>
      <c r="I78" s="115"/>
      <c r="J78" s="116">
        <f>J651</f>
        <v>0</v>
      </c>
      <c r="L78" s="113"/>
    </row>
    <row r="79" spans="2:12" s="10" customFormat="1" ht="19.9" customHeight="1">
      <c r="B79" s="113"/>
      <c r="D79" s="114" t="s">
        <v>454</v>
      </c>
      <c r="E79" s="115"/>
      <c r="F79" s="115"/>
      <c r="G79" s="115"/>
      <c r="H79" s="115"/>
      <c r="I79" s="115"/>
      <c r="J79" s="116">
        <f>J665</f>
        <v>0</v>
      </c>
      <c r="L79" s="113"/>
    </row>
    <row r="80" spans="2:12" s="10" customFormat="1" ht="19.9" customHeight="1">
      <c r="B80" s="113"/>
      <c r="D80" s="114" t="s">
        <v>455</v>
      </c>
      <c r="E80" s="115"/>
      <c r="F80" s="115"/>
      <c r="G80" s="115"/>
      <c r="H80" s="115"/>
      <c r="I80" s="115"/>
      <c r="J80" s="116">
        <f>J674</f>
        <v>0</v>
      </c>
      <c r="L80" s="113"/>
    </row>
    <row r="81" spans="1:31" s="2" customFormat="1" ht="21.7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9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6" spans="1:31" s="2" customFormat="1" ht="6.95" customHeight="1">
      <c r="A86" s="34"/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9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24.95" customHeight="1">
      <c r="A87" s="34"/>
      <c r="B87" s="35"/>
      <c r="C87" s="23" t="s">
        <v>126</v>
      </c>
      <c r="D87" s="34"/>
      <c r="E87" s="34"/>
      <c r="F87" s="34"/>
      <c r="G87" s="34"/>
      <c r="H87" s="34"/>
      <c r="I87" s="34"/>
      <c r="J87" s="34"/>
      <c r="K87" s="34"/>
      <c r="L87" s="9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17</v>
      </c>
      <c r="D89" s="34"/>
      <c r="E89" s="34"/>
      <c r="F89" s="34"/>
      <c r="G89" s="34"/>
      <c r="H89" s="34"/>
      <c r="I89" s="34"/>
      <c r="J89" s="34"/>
      <c r="K89" s="34"/>
      <c r="L89" s="9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6.5" customHeight="1">
      <c r="A90" s="34"/>
      <c r="B90" s="35"/>
      <c r="C90" s="34"/>
      <c r="D90" s="34"/>
      <c r="E90" s="341" t="str">
        <f>E7</f>
        <v>Hrdlořezy, vodojem - stavební úpravy - oprava 30.1.</v>
      </c>
      <c r="F90" s="342"/>
      <c r="G90" s="342"/>
      <c r="H90" s="342"/>
      <c r="I90" s="34"/>
      <c r="J90" s="34"/>
      <c r="K90" s="34"/>
      <c r="L90" s="9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107</v>
      </c>
      <c r="D91" s="34"/>
      <c r="E91" s="34"/>
      <c r="F91" s="34"/>
      <c r="G91" s="34"/>
      <c r="H91" s="34"/>
      <c r="I91" s="34"/>
      <c r="J91" s="34"/>
      <c r="K91" s="34"/>
      <c r="L91" s="9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6.5" customHeight="1">
      <c r="A92" s="34"/>
      <c r="B92" s="35"/>
      <c r="C92" s="34"/>
      <c r="D92" s="34"/>
      <c r="E92" s="303" t="str">
        <f>E9</f>
        <v>02 - SO 02 - Stavební část</v>
      </c>
      <c r="F92" s="343"/>
      <c r="G92" s="343"/>
      <c r="H92" s="343"/>
      <c r="I92" s="34"/>
      <c r="J92" s="34"/>
      <c r="K92" s="34"/>
      <c r="L92" s="9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6.95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9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2" customHeight="1">
      <c r="A94" s="34"/>
      <c r="B94" s="35"/>
      <c r="C94" s="29" t="s">
        <v>21</v>
      </c>
      <c r="D94" s="34"/>
      <c r="E94" s="34"/>
      <c r="F94" s="27" t="str">
        <f>F12</f>
        <v>Hrdlořezy</v>
      </c>
      <c r="G94" s="34"/>
      <c r="H94" s="34"/>
      <c r="I94" s="29" t="s">
        <v>23</v>
      </c>
      <c r="J94" s="52" t="str">
        <f>IF(J12="","",J12)</f>
        <v>4. 1. 2023</v>
      </c>
      <c r="K94" s="34"/>
      <c r="L94" s="9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6.95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9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40.15" customHeight="1">
      <c r="A96" s="34"/>
      <c r="B96" s="35"/>
      <c r="C96" s="29" t="s">
        <v>25</v>
      </c>
      <c r="D96" s="34"/>
      <c r="E96" s="34"/>
      <c r="F96" s="27" t="str">
        <f>E15</f>
        <v>VaK Mladá Boleslav, a.s.</v>
      </c>
      <c r="G96" s="34"/>
      <c r="H96" s="34"/>
      <c r="I96" s="29" t="s">
        <v>31</v>
      </c>
      <c r="J96" s="32" t="str">
        <f>E21</f>
        <v>Vodohospodářské inženýrské služby, a.s.</v>
      </c>
      <c r="K96" s="34"/>
      <c r="L96" s="9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5.2" customHeight="1">
      <c r="A97" s="34"/>
      <c r="B97" s="35"/>
      <c r="C97" s="29" t="s">
        <v>29</v>
      </c>
      <c r="D97" s="34"/>
      <c r="E97" s="34"/>
      <c r="F97" s="27" t="str">
        <f>IF(E18="","",E18)</f>
        <v>Vyplň údaj</v>
      </c>
      <c r="G97" s="34"/>
      <c r="H97" s="34"/>
      <c r="I97" s="29" t="s">
        <v>34</v>
      </c>
      <c r="J97" s="32" t="str">
        <f>E24</f>
        <v>Ing. Josef Němeček</v>
      </c>
      <c r="K97" s="34"/>
      <c r="L97" s="92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10.35" customHeight="1">
      <c r="A98" s="34"/>
      <c r="B98" s="35"/>
      <c r="C98" s="34"/>
      <c r="D98" s="34"/>
      <c r="E98" s="34"/>
      <c r="F98" s="34"/>
      <c r="G98" s="34"/>
      <c r="H98" s="34"/>
      <c r="I98" s="34"/>
      <c r="J98" s="34"/>
      <c r="K98" s="34"/>
      <c r="L98" s="92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11" customFormat="1" ht="29.25" customHeight="1">
      <c r="A99" s="117"/>
      <c r="B99" s="118"/>
      <c r="C99" s="119" t="s">
        <v>127</v>
      </c>
      <c r="D99" s="120" t="s">
        <v>57</v>
      </c>
      <c r="E99" s="120" t="s">
        <v>53</v>
      </c>
      <c r="F99" s="120" t="s">
        <v>54</v>
      </c>
      <c r="G99" s="120" t="s">
        <v>128</v>
      </c>
      <c r="H99" s="120" t="s">
        <v>129</v>
      </c>
      <c r="I99" s="120" t="s">
        <v>130</v>
      </c>
      <c r="J99" s="120" t="s">
        <v>111</v>
      </c>
      <c r="K99" s="121" t="s">
        <v>131</v>
      </c>
      <c r="L99" s="122"/>
      <c r="M99" s="59" t="s">
        <v>3</v>
      </c>
      <c r="N99" s="60" t="s">
        <v>42</v>
      </c>
      <c r="O99" s="60" t="s">
        <v>132</v>
      </c>
      <c r="P99" s="60" t="s">
        <v>133</v>
      </c>
      <c r="Q99" s="60" t="s">
        <v>134</v>
      </c>
      <c r="R99" s="60" t="s">
        <v>135</v>
      </c>
      <c r="S99" s="60" t="s">
        <v>136</v>
      </c>
      <c r="T99" s="61" t="s">
        <v>137</v>
      </c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</row>
    <row r="100" spans="1:63" s="2" customFormat="1" ht="22.9" customHeight="1">
      <c r="A100" s="34"/>
      <c r="B100" s="35"/>
      <c r="C100" s="66" t="s">
        <v>138</v>
      </c>
      <c r="D100" s="34"/>
      <c r="E100" s="34"/>
      <c r="F100" s="34"/>
      <c r="G100" s="34"/>
      <c r="H100" s="34"/>
      <c r="I100" s="34"/>
      <c r="J100" s="123">
        <f>BK100</f>
        <v>0</v>
      </c>
      <c r="K100" s="34"/>
      <c r="L100" s="35"/>
      <c r="M100" s="62"/>
      <c r="N100" s="53"/>
      <c r="O100" s="63"/>
      <c r="P100" s="124">
        <f>P101+P328</f>
        <v>0</v>
      </c>
      <c r="Q100" s="63"/>
      <c r="R100" s="124">
        <f>R101+R328</f>
        <v>387.88111911</v>
      </c>
      <c r="S100" s="63"/>
      <c r="T100" s="125">
        <f>T101+T328</f>
        <v>11.592490000000002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71</v>
      </c>
      <c r="AU100" s="19" t="s">
        <v>112</v>
      </c>
      <c r="BK100" s="126">
        <f>BK101+BK328</f>
        <v>0</v>
      </c>
    </row>
    <row r="101" spans="2:63" s="12" customFormat="1" ht="25.9" customHeight="1">
      <c r="B101" s="127"/>
      <c r="D101" s="128" t="s">
        <v>71</v>
      </c>
      <c r="E101" s="129" t="s">
        <v>139</v>
      </c>
      <c r="F101" s="129" t="s">
        <v>140</v>
      </c>
      <c r="I101" s="130"/>
      <c r="J101" s="131">
        <f>BK101</f>
        <v>0</v>
      </c>
      <c r="L101" s="127"/>
      <c r="M101" s="132"/>
      <c r="N101" s="133"/>
      <c r="O101" s="133"/>
      <c r="P101" s="134">
        <f>P102+P127+P199+P222+P243+P263+P326</f>
        <v>0</v>
      </c>
      <c r="Q101" s="133"/>
      <c r="R101" s="134">
        <f>R102+R127+R199+R222+R243+R263+R326</f>
        <v>375.25066046</v>
      </c>
      <c r="S101" s="133"/>
      <c r="T101" s="135">
        <f>T102+T127+T199+T222+T243+T263+T326</f>
        <v>11.592490000000002</v>
      </c>
      <c r="AR101" s="128" t="s">
        <v>80</v>
      </c>
      <c r="AT101" s="136" t="s">
        <v>71</v>
      </c>
      <c r="AU101" s="136" t="s">
        <v>72</v>
      </c>
      <c r="AY101" s="128" t="s">
        <v>141</v>
      </c>
      <c r="BK101" s="137">
        <f>BK102+BK127+BK199+BK222+BK243+BK263+BK326</f>
        <v>0</v>
      </c>
    </row>
    <row r="102" spans="2:63" s="12" customFormat="1" ht="22.9" customHeight="1">
      <c r="B102" s="127"/>
      <c r="D102" s="128" t="s">
        <v>71</v>
      </c>
      <c r="E102" s="138" t="s">
        <v>82</v>
      </c>
      <c r="F102" s="138" t="s">
        <v>456</v>
      </c>
      <c r="I102" s="130"/>
      <c r="J102" s="139">
        <f>BK102</f>
        <v>0</v>
      </c>
      <c r="L102" s="127"/>
      <c r="M102" s="132"/>
      <c r="N102" s="133"/>
      <c r="O102" s="133"/>
      <c r="P102" s="134">
        <f>SUM(P103:P126)</f>
        <v>0</v>
      </c>
      <c r="Q102" s="133"/>
      <c r="R102" s="134">
        <f>SUM(R103:R126)</f>
        <v>24.67987824</v>
      </c>
      <c r="S102" s="133"/>
      <c r="T102" s="135">
        <f>SUM(T103:T126)</f>
        <v>0</v>
      </c>
      <c r="AR102" s="128" t="s">
        <v>80</v>
      </c>
      <c r="AT102" s="136" t="s">
        <v>71</v>
      </c>
      <c r="AU102" s="136" t="s">
        <v>80</v>
      </c>
      <c r="AY102" s="128" t="s">
        <v>141</v>
      </c>
      <c r="BK102" s="137">
        <f>SUM(BK103:BK126)</f>
        <v>0</v>
      </c>
    </row>
    <row r="103" spans="1:65" s="2" customFormat="1" ht="44.25" customHeight="1">
      <c r="A103" s="34"/>
      <c r="B103" s="140"/>
      <c r="C103" s="141" t="s">
        <v>80</v>
      </c>
      <c r="D103" s="141" t="s">
        <v>143</v>
      </c>
      <c r="E103" s="142" t="s">
        <v>457</v>
      </c>
      <c r="F103" s="143" t="s">
        <v>458</v>
      </c>
      <c r="G103" s="144" t="s">
        <v>146</v>
      </c>
      <c r="H103" s="145">
        <v>109.991</v>
      </c>
      <c r="I103" s="146"/>
      <c r="J103" s="147">
        <f>ROUND(I103*H103,2)</f>
        <v>0</v>
      </c>
      <c r="K103" s="143" t="s">
        <v>147</v>
      </c>
      <c r="L103" s="35"/>
      <c r="M103" s="148" t="s">
        <v>3</v>
      </c>
      <c r="N103" s="149" t="s">
        <v>43</v>
      </c>
      <c r="O103" s="55"/>
      <c r="P103" s="150">
        <f>O103*H103</f>
        <v>0</v>
      </c>
      <c r="Q103" s="150">
        <v>0.00022</v>
      </c>
      <c r="R103" s="150">
        <f>Q103*H103</f>
        <v>0.02419802</v>
      </c>
      <c r="S103" s="150">
        <v>0</v>
      </c>
      <c r="T103" s="151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2" t="s">
        <v>148</v>
      </c>
      <c r="AT103" s="152" t="s">
        <v>143</v>
      </c>
      <c r="AU103" s="152" t="s">
        <v>82</v>
      </c>
      <c r="AY103" s="19" t="s">
        <v>141</v>
      </c>
      <c r="BE103" s="153">
        <f>IF(N103="základní",J103,0)</f>
        <v>0</v>
      </c>
      <c r="BF103" s="153">
        <f>IF(N103="snížená",J103,0)</f>
        <v>0</v>
      </c>
      <c r="BG103" s="153">
        <f>IF(N103="zákl. přenesená",J103,0)</f>
        <v>0</v>
      </c>
      <c r="BH103" s="153">
        <f>IF(N103="sníž. přenesená",J103,0)</f>
        <v>0</v>
      </c>
      <c r="BI103" s="153">
        <f>IF(N103="nulová",J103,0)</f>
        <v>0</v>
      </c>
      <c r="BJ103" s="19" t="s">
        <v>80</v>
      </c>
      <c r="BK103" s="153">
        <f>ROUND(I103*H103,2)</f>
        <v>0</v>
      </c>
      <c r="BL103" s="19" t="s">
        <v>148</v>
      </c>
      <c r="BM103" s="152" t="s">
        <v>459</v>
      </c>
    </row>
    <row r="104" spans="1:47" s="2" customFormat="1" ht="11.25">
      <c r="A104" s="34"/>
      <c r="B104" s="35"/>
      <c r="C104" s="34"/>
      <c r="D104" s="154" t="s">
        <v>150</v>
      </c>
      <c r="E104" s="34"/>
      <c r="F104" s="155" t="s">
        <v>460</v>
      </c>
      <c r="G104" s="34"/>
      <c r="H104" s="34"/>
      <c r="I104" s="156"/>
      <c r="J104" s="34"/>
      <c r="K104" s="34"/>
      <c r="L104" s="35"/>
      <c r="M104" s="157"/>
      <c r="N104" s="158"/>
      <c r="O104" s="55"/>
      <c r="P104" s="55"/>
      <c r="Q104" s="55"/>
      <c r="R104" s="55"/>
      <c r="S104" s="55"/>
      <c r="T104" s="5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9" t="s">
        <v>150</v>
      </c>
      <c r="AU104" s="19" t="s">
        <v>82</v>
      </c>
    </row>
    <row r="105" spans="2:51" s="13" customFormat="1" ht="11.25">
      <c r="B105" s="159"/>
      <c r="D105" s="160" t="s">
        <v>152</v>
      </c>
      <c r="E105" s="161" t="s">
        <v>3</v>
      </c>
      <c r="F105" s="162" t="s">
        <v>461</v>
      </c>
      <c r="H105" s="163">
        <v>63.617</v>
      </c>
      <c r="I105" s="164"/>
      <c r="L105" s="159"/>
      <c r="M105" s="165"/>
      <c r="N105" s="166"/>
      <c r="O105" s="166"/>
      <c r="P105" s="166"/>
      <c r="Q105" s="166"/>
      <c r="R105" s="166"/>
      <c r="S105" s="166"/>
      <c r="T105" s="167"/>
      <c r="AT105" s="161" t="s">
        <v>152</v>
      </c>
      <c r="AU105" s="161" t="s">
        <v>82</v>
      </c>
      <c r="AV105" s="13" t="s">
        <v>82</v>
      </c>
      <c r="AW105" s="13" t="s">
        <v>33</v>
      </c>
      <c r="AX105" s="13" t="s">
        <v>72</v>
      </c>
      <c r="AY105" s="161" t="s">
        <v>141</v>
      </c>
    </row>
    <row r="106" spans="2:51" s="13" customFormat="1" ht="11.25">
      <c r="B106" s="159"/>
      <c r="D106" s="160" t="s">
        <v>152</v>
      </c>
      <c r="E106" s="161" t="s">
        <v>3</v>
      </c>
      <c r="F106" s="162" t="s">
        <v>462</v>
      </c>
      <c r="H106" s="163">
        <v>28.274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152</v>
      </c>
      <c r="AU106" s="161" t="s">
        <v>82</v>
      </c>
      <c r="AV106" s="13" t="s">
        <v>82</v>
      </c>
      <c r="AW106" s="13" t="s">
        <v>33</v>
      </c>
      <c r="AX106" s="13" t="s">
        <v>72</v>
      </c>
      <c r="AY106" s="161" t="s">
        <v>141</v>
      </c>
    </row>
    <row r="107" spans="2:51" s="13" customFormat="1" ht="11.25">
      <c r="B107" s="159"/>
      <c r="D107" s="160" t="s">
        <v>152</v>
      </c>
      <c r="E107" s="161" t="s">
        <v>3</v>
      </c>
      <c r="F107" s="162" t="s">
        <v>463</v>
      </c>
      <c r="H107" s="163">
        <v>18.1</v>
      </c>
      <c r="I107" s="164"/>
      <c r="L107" s="159"/>
      <c r="M107" s="165"/>
      <c r="N107" s="166"/>
      <c r="O107" s="166"/>
      <c r="P107" s="166"/>
      <c r="Q107" s="166"/>
      <c r="R107" s="166"/>
      <c r="S107" s="166"/>
      <c r="T107" s="167"/>
      <c r="AT107" s="161" t="s">
        <v>152</v>
      </c>
      <c r="AU107" s="161" t="s">
        <v>82</v>
      </c>
      <c r="AV107" s="13" t="s">
        <v>82</v>
      </c>
      <c r="AW107" s="13" t="s">
        <v>33</v>
      </c>
      <c r="AX107" s="13" t="s">
        <v>72</v>
      </c>
      <c r="AY107" s="161" t="s">
        <v>141</v>
      </c>
    </row>
    <row r="108" spans="2:51" s="14" customFormat="1" ht="11.25">
      <c r="B108" s="169"/>
      <c r="D108" s="160" t="s">
        <v>152</v>
      </c>
      <c r="E108" s="170" t="s">
        <v>3</v>
      </c>
      <c r="F108" s="171" t="s">
        <v>219</v>
      </c>
      <c r="H108" s="172">
        <v>109.991</v>
      </c>
      <c r="I108" s="173"/>
      <c r="L108" s="169"/>
      <c r="M108" s="174"/>
      <c r="N108" s="175"/>
      <c r="O108" s="175"/>
      <c r="P108" s="175"/>
      <c r="Q108" s="175"/>
      <c r="R108" s="175"/>
      <c r="S108" s="175"/>
      <c r="T108" s="176"/>
      <c r="AT108" s="170" t="s">
        <v>152</v>
      </c>
      <c r="AU108" s="170" t="s">
        <v>82</v>
      </c>
      <c r="AV108" s="14" t="s">
        <v>148</v>
      </c>
      <c r="AW108" s="14" t="s">
        <v>33</v>
      </c>
      <c r="AX108" s="14" t="s">
        <v>80</v>
      </c>
      <c r="AY108" s="170" t="s">
        <v>141</v>
      </c>
    </row>
    <row r="109" spans="1:65" s="2" customFormat="1" ht="24.2" customHeight="1">
      <c r="A109" s="34"/>
      <c r="B109" s="140"/>
      <c r="C109" s="187" t="s">
        <v>82</v>
      </c>
      <c r="D109" s="187" t="s">
        <v>401</v>
      </c>
      <c r="E109" s="188" t="s">
        <v>464</v>
      </c>
      <c r="F109" s="189" t="s">
        <v>465</v>
      </c>
      <c r="G109" s="190" t="s">
        <v>146</v>
      </c>
      <c r="H109" s="191">
        <v>129.789</v>
      </c>
      <c r="I109" s="192"/>
      <c r="J109" s="193">
        <f>ROUND(I109*H109,2)</f>
        <v>0</v>
      </c>
      <c r="K109" s="189" t="s">
        <v>147</v>
      </c>
      <c r="L109" s="194"/>
      <c r="M109" s="195" t="s">
        <v>3</v>
      </c>
      <c r="N109" s="196" t="s">
        <v>43</v>
      </c>
      <c r="O109" s="55"/>
      <c r="P109" s="150">
        <f>O109*H109</f>
        <v>0</v>
      </c>
      <c r="Q109" s="150">
        <v>0.0003</v>
      </c>
      <c r="R109" s="150">
        <f>Q109*H109</f>
        <v>0.03893669999999999</v>
      </c>
      <c r="S109" s="150">
        <v>0</v>
      </c>
      <c r="T109" s="151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2" t="s">
        <v>189</v>
      </c>
      <c r="AT109" s="152" t="s">
        <v>401</v>
      </c>
      <c r="AU109" s="152" t="s">
        <v>82</v>
      </c>
      <c r="AY109" s="19" t="s">
        <v>141</v>
      </c>
      <c r="BE109" s="153">
        <f>IF(N109="základní",J109,0)</f>
        <v>0</v>
      </c>
      <c r="BF109" s="153">
        <f>IF(N109="snížená",J109,0)</f>
        <v>0</v>
      </c>
      <c r="BG109" s="153">
        <f>IF(N109="zákl. přenesená",J109,0)</f>
        <v>0</v>
      </c>
      <c r="BH109" s="153">
        <f>IF(N109="sníž. přenesená",J109,0)</f>
        <v>0</v>
      </c>
      <c r="BI109" s="153">
        <f>IF(N109="nulová",J109,0)</f>
        <v>0</v>
      </c>
      <c r="BJ109" s="19" t="s">
        <v>80</v>
      </c>
      <c r="BK109" s="153">
        <f>ROUND(I109*H109,2)</f>
        <v>0</v>
      </c>
      <c r="BL109" s="19" t="s">
        <v>148</v>
      </c>
      <c r="BM109" s="152" t="s">
        <v>466</v>
      </c>
    </row>
    <row r="110" spans="2:51" s="13" customFormat="1" ht="11.25">
      <c r="B110" s="159"/>
      <c r="D110" s="160" t="s">
        <v>152</v>
      </c>
      <c r="F110" s="162" t="s">
        <v>467</v>
      </c>
      <c r="H110" s="163">
        <v>129.789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152</v>
      </c>
      <c r="AU110" s="161" t="s">
        <v>82</v>
      </c>
      <c r="AV110" s="13" t="s">
        <v>82</v>
      </c>
      <c r="AW110" s="13" t="s">
        <v>4</v>
      </c>
      <c r="AX110" s="13" t="s">
        <v>80</v>
      </c>
      <c r="AY110" s="161" t="s">
        <v>141</v>
      </c>
    </row>
    <row r="111" spans="1:65" s="2" customFormat="1" ht="37.9" customHeight="1">
      <c r="A111" s="34"/>
      <c r="B111" s="140"/>
      <c r="C111" s="141" t="s">
        <v>159</v>
      </c>
      <c r="D111" s="141" t="s">
        <v>143</v>
      </c>
      <c r="E111" s="142" t="s">
        <v>468</v>
      </c>
      <c r="F111" s="143" t="s">
        <v>469</v>
      </c>
      <c r="G111" s="144" t="s">
        <v>101</v>
      </c>
      <c r="H111" s="145">
        <v>7.875</v>
      </c>
      <c r="I111" s="146"/>
      <c r="J111" s="147">
        <f>ROUND(I111*H111,2)</f>
        <v>0</v>
      </c>
      <c r="K111" s="143" t="s">
        <v>147</v>
      </c>
      <c r="L111" s="35"/>
      <c r="M111" s="148" t="s">
        <v>3</v>
      </c>
      <c r="N111" s="149" t="s">
        <v>43</v>
      </c>
      <c r="O111" s="55"/>
      <c r="P111" s="150">
        <f>O111*H111</f>
        <v>0</v>
      </c>
      <c r="Q111" s="150">
        <v>2.16</v>
      </c>
      <c r="R111" s="150">
        <f>Q111*H111</f>
        <v>17.01</v>
      </c>
      <c r="S111" s="150">
        <v>0</v>
      </c>
      <c r="T111" s="151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2" t="s">
        <v>148</v>
      </c>
      <c r="AT111" s="152" t="s">
        <v>143</v>
      </c>
      <c r="AU111" s="152" t="s">
        <v>82</v>
      </c>
      <c r="AY111" s="19" t="s">
        <v>141</v>
      </c>
      <c r="BE111" s="153">
        <f>IF(N111="základní",J111,0)</f>
        <v>0</v>
      </c>
      <c r="BF111" s="153">
        <f>IF(N111="snížená",J111,0)</f>
        <v>0</v>
      </c>
      <c r="BG111" s="153">
        <f>IF(N111="zákl. přenesená",J111,0)</f>
        <v>0</v>
      </c>
      <c r="BH111" s="153">
        <f>IF(N111="sníž. přenesená",J111,0)</f>
        <v>0</v>
      </c>
      <c r="BI111" s="153">
        <f>IF(N111="nulová",J111,0)</f>
        <v>0</v>
      </c>
      <c r="BJ111" s="19" t="s">
        <v>80</v>
      </c>
      <c r="BK111" s="153">
        <f>ROUND(I111*H111,2)</f>
        <v>0</v>
      </c>
      <c r="BL111" s="19" t="s">
        <v>148</v>
      </c>
      <c r="BM111" s="152" t="s">
        <v>470</v>
      </c>
    </row>
    <row r="112" spans="1:47" s="2" customFormat="1" ht="11.25">
      <c r="A112" s="34"/>
      <c r="B112" s="35"/>
      <c r="C112" s="34"/>
      <c r="D112" s="154" t="s">
        <v>150</v>
      </c>
      <c r="E112" s="34"/>
      <c r="F112" s="155" t="s">
        <v>471</v>
      </c>
      <c r="G112" s="34"/>
      <c r="H112" s="34"/>
      <c r="I112" s="156"/>
      <c r="J112" s="34"/>
      <c r="K112" s="34"/>
      <c r="L112" s="35"/>
      <c r="M112" s="157"/>
      <c r="N112" s="158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150</v>
      </c>
      <c r="AU112" s="19" t="s">
        <v>82</v>
      </c>
    </row>
    <row r="113" spans="2:51" s="13" customFormat="1" ht="11.25">
      <c r="B113" s="159"/>
      <c r="D113" s="160" t="s">
        <v>152</v>
      </c>
      <c r="E113" s="161" t="s">
        <v>3</v>
      </c>
      <c r="F113" s="162" t="s">
        <v>472</v>
      </c>
      <c r="H113" s="163">
        <v>7.875</v>
      </c>
      <c r="I113" s="164"/>
      <c r="L113" s="159"/>
      <c r="M113" s="165"/>
      <c r="N113" s="166"/>
      <c r="O113" s="166"/>
      <c r="P113" s="166"/>
      <c r="Q113" s="166"/>
      <c r="R113" s="166"/>
      <c r="S113" s="166"/>
      <c r="T113" s="167"/>
      <c r="AT113" s="161" t="s">
        <v>152</v>
      </c>
      <c r="AU113" s="161" t="s">
        <v>82</v>
      </c>
      <c r="AV113" s="13" t="s">
        <v>82</v>
      </c>
      <c r="AW113" s="13" t="s">
        <v>33</v>
      </c>
      <c r="AX113" s="13" t="s">
        <v>80</v>
      </c>
      <c r="AY113" s="161" t="s">
        <v>141</v>
      </c>
    </row>
    <row r="114" spans="1:65" s="2" customFormat="1" ht="24.2" customHeight="1">
      <c r="A114" s="34"/>
      <c r="B114" s="140"/>
      <c r="C114" s="141" t="s">
        <v>148</v>
      </c>
      <c r="D114" s="141" t="s">
        <v>143</v>
      </c>
      <c r="E114" s="142" t="s">
        <v>473</v>
      </c>
      <c r="F114" s="143" t="s">
        <v>474</v>
      </c>
      <c r="G114" s="144" t="s">
        <v>101</v>
      </c>
      <c r="H114" s="145">
        <v>1.295</v>
      </c>
      <c r="I114" s="146"/>
      <c r="J114" s="147">
        <f>ROUND(I114*H114,2)</f>
        <v>0</v>
      </c>
      <c r="K114" s="143" t="s">
        <v>147</v>
      </c>
      <c r="L114" s="35"/>
      <c r="M114" s="148" t="s">
        <v>3</v>
      </c>
      <c r="N114" s="149" t="s">
        <v>43</v>
      </c>
      <c r="O114" s="55"/>
      <c r="P114" s="150">
        <f>O114*H114</f>
        <v>0</v>
      </c>
      <c r="Q114" s="150">
        <v>2.30102</v>
      </c>
      <c r="R114" s="150">
        <f>Q114*H114</f>
        <v>2.9798208999999996</v>
      </c>
      <c r="S114" s="150">
        <v>0</v>
      </c>
      <c r="T114" s="151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2" t="s">
        <v>148</v>
      </c>
      <c r="AT114" s="152" t="s">
        <v>143</v>
      </c>
      <c r="AU114" s="152" t="s">
        <v>82</v>
      </c>
      <c r="AY114" s="19" t="s">
        <v>141</v>
      </c>
      <c r="BE114" s="153">
        <f>IF(N114="základní",J114,0)</f>
        <v>0</v>
      </c>
      <c r="BF114" s="153">
        <f>IF(N114="snížená",J114,0)</f>
        <v>0</v>
      </c>
      <c r="BG114" s="153">
        <f>IF(N114="zákl. přenesená",J114,0)</f>
        <v>0</v>
      </c>
      <c r="BH114" s="153">
        <f>IF(N114="sníž. přenesená",J114,0)</f>
        <v>0</v>
      </c>
      <c r="BI114" s="153">
        <f>IF(N114="nulová",J114,0)</f>
        <v>0</v>
      </c>
      <c r="BJ114" s="19" t="s">
        <v>80</v>
      </c>
      <c r="BK114" s="153">
        <f>ROUND(I114*H114,2)</f>
        <v>0</v>
      </c>
      <c r="BL114" s="19" t="s">
        <v>148</v>
      </c>
      <c r="BM114" s="152" t="s">
        <v>475</v>
      </c>
    </row>
    <row r="115" spans="1:47" s="2" customFormat="1" ht="11.25">
      <c r="A115" s="34"/>
      <c r="B115" s="35"/>
      <c r="C115" s="34"/>
      <c r="D115" s="154" t="s">
        <v>150</v>
      </c>
      <c r="E115" s="34"/>
      <c r="F115" s="155" t="s">
        <v>476</v>
      </c>
      <c r="G115" s="34"/>
      <c r="H115" s="34"/>
      <c r="I115" s="156"/>
      <c r="J115" s="34"/>
      <c r="K115" s="34"/>
      <c r="L115" s="35"/>
      <c r="M115" s="157"/>
      <c r="N115" s="158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150</v>
      </c>
      <c r="AU115" s="19" t="s">
        <v>82</v>
      </c>
    </row>
    <row r="116" spans="2:51" s="13" customFormat="1" ht="11.25">
      <c r="B116" s="159"/>
      <c r="D116" s="160" t="s">
        <v>152</v>
      </c>
      <c r="E116" s="161" t="s">
        <v>3</v>
      </c>
      <c r="F116" s="162" t="s">
        <v>477</v>
      </c>
      <c r="H116" s="163">
        <v>1.295</v>
      </c>
      <c r="I116" s="164"/>
      <c r="L116" s="159"/>
      <c r="M116" s="165"/>
      <c r="N116" s="166"/>
      <c r="O116" s="166"/>
      <c r="P116" s="166"/>
      <c r="Q116" s="166"/>
      <c r="R116" s="166"/>
      <c r="S116" s="166"/>
      <c r="T116" s="167"/>
      <c r="AT116" s="161" t="s">
        <v>152</v>
      </c>
      <c r="AU116" s="161" t="s">
        <v>82</v>
      </c>
      <c r="AV116" s="13" t="s">
        <v>82</v>
      </c>
      <c r="AW116" s="13" t="s">
        <v>33</v>
      </c>
      <c r="AX116" s="13" t="s">
        <v>80</v>
      </c>
      <c r="AY116" s="161" t="s">
        <v>141</v>
      </c>
    </row>
    <row r="117" spans="1:65" s="2" customFormat="1" ht="24.2" customHeight="1">
      <c r="A117" s="34"/>
      <c r="B117" s="140"/>
      <c r="C117" s="141" t="s">
        <v>169</v>
      </c>
      <c r="D117" s="141" t="s">
        <v>143</v>
      </c>
      <c r="E117" s="142" t="s">
        <v>478</v>
      </c>
      <c r="F117" s="143" t="s">
        <v>479</v>
      </c>
      <c r="G117" s="144" t="s">
        <v>101</v>
      </c>
      <c r="H117" s="145">
        <v>2.005</v>
      </c>
      <c r="I117" s="146"/>
      <c r="J117" s="147">
        <f>ROUND(I117*H117,2)</f>
        <v>0</v>
      </c>
      <c r="K117" s="143" t="s">
        <v>147</v>
      </c>
      <c r="L117" s="35"/>
      <c r="M117" s="148" t="s">
        <v>3</v>
      </c>
      <c r="N117" s="149" t="s">
        <v>43</v>
      </c>
      <c r="O117" s="55"/>
      <c r="P117" s="150">
        <f>O117*H117</f>
        <v>0</v>
      </c>
      <c r="Q117" s="150">
        <v>2.30102</v>
      </c>
      <c r="R117" s="150">
        <f>Q117*H117</f>
        <v>4.6135451</v>
      </c>
      <c r="S117" s="150">
        <v>0</v>
      </c>
      <c r="T117" s="151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2" t="s">
        <v>148</v>
      </c>
      <c r="AT117" s="152" t="s">
        <v>143</v>
      </c>
      <c r="AU117" s="152" t="s">
        <v>82</v>
      </c>
      <c r="AY117" s="19" t="s">
        <v>141</v>
      </c>
      <c r="BE117" s="153">
        <f>IF(N117="základní",J117,0)</f>
        <v>0</v>
      </c>
      <c r="BF117" s="153">
        <f>IF(N117="snížená",J117,0)</f>
        <v>0</v>
      </c>
      <c r="BG117" s="153">
        <f>IF(N117="zákl. přenesená",J117,0)</f>
        <v>0</v>
      </c>
      <c r="BH117" s="153">
        <f>IF(N117="sníž. přenesená",J117,0)</f>
        <v>0</v>
      </c>
      <c r="BI117" s="153">
        <f>IF(N117="nulová",J117,0)</f>
        <v>0</v>
      </c>
      <c r="BJ117" s="19" t="s">
        <v>80</v>
      </c>
      <c r="BK117" s="153">
        <f>ROUND(I117*H117,2)</f>
        <v>0</v>
      </c>
      <c r="BL117" s="19" t="s">
        <v>148</v>
      </c>
      <c r="BM117" s="152" t="s">
        <v>480</v>
      </c>
    </row>
    <row r="118" spans="1:47" s="2" customFormat="1" ht="11.25">
      <c r="A118" s="34"/>
      <c r="B118" s="35"/>
      <c r="C118" s="34"/>
      <c r="D118" s="154" t="s">
        <v>150</v>
      </c>
      <c r="E118" s="34"/>
      <c r="F118" s="155" t="s">
        <v>481</v>
      </c>
      <c r="G118" s="34"/>
      <c r="H118" s="34"/>
      <c r="I118" s="156"/>
      <c r="J118" s="34"/>
      <c r="K118" s="34"/>
      <c r="L118" s="35"/>
      <c r="M118" s="157"/>
      <c r="N118" s="158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150</v>
      </c>
      <c r="AU118" s="19" t="s">
        <v>82</v>
      </c>
    </row>
    <row r="119" spans="2:51" s="13" customFormat="1" ht="22.5">
      <c r="B119" s="159"/>
      <c r="D119" s="160" t="s">
        <v>152</v>
      </c>
      <c r="E119" s="161" t="s">
        <v>3</v>
      </c>
      <c r="F119" s="162" t="s">
        <v>482</v>
      </c>
      <c r="H119" s="163">
        <v>2.005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152</v>
      </c>
      <c r="AU119" s="161" t="s">
        <v>82</v>
      </c>
      <c r="AV119" s="13" t="s">
        <v>82</v>
      </c>
      <c r="AW119" s="13" t="s">
        <v>33</v>
      </c>
      <c r="AX119" s="13" t="s">
        <v>80</v>
      </c>
      <c r="AY119" s="161" t="s">
        <v>141</v>
      </c>
    </row>
    <row r="120" spans="1:65" s="2" customFormat="1" ht="16.5" customHeight="1">
      <c r="A120" s="34"/>
      <c r="B120" s="140"/>
      <c r="C120" s="141" t="s">
        <v>176</v>
      </c>
      <c r="D120" s="141" t="s">
        <v>143</v>
      </c>
      <c r="E120" s="142" t="s">
        <v>483</v>
      </c>
      <c r="F120" s="143" t="s">
        <v>484</v>
      </c>
      <c r="G120" s="144" t="s">
        <v>146</v>
      </c>
      <c r="H120" s="145">
        <v>5.416</v>
      </c>
      <c r="I120" s="146"/>
      <c r="J120" s="147">
        <f>ROUND(I120*H120,2)</f>
        <v>0</v>
      </c>
      <c r="K120" s="143" t="s">
        <v>147</v>
      </c>
      <c r="L120" s="35"/>
      <c r="M120" s="148" t="s">
        <v>3</v>
      </c>
      <c r="N120" s="149" t="s">
        <v>43</v>
      </c>
      <c r="O120" s="55"/>
      <c r="P120" s="150">
        <f>O120*H120</f>
        <v>0</v>
      </c>
      <c r="Q120" s="150">
        <v>0.00247</v>
      </c>
      <c r="R120" s="150">
        <f>Q120*H120</f>
        <v>0.01337752</v>
      </c>
      <c r="S120" s="150">
        <v>0</v>
      </c>
      <c r="T120" s="151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2" t="s">
        <v>148</v>
      </c>
      <c r="AT120" s="152" t="s">
        <v>143</v>
      </c>
      <c r="AU120" s="152" t="s">
        <v>82</v>
      </c>
      <c r="AY120" s="19" t="s">
        <v>141</v>
      </c>
      <c r="BE120" s="153">
        <f>IF(N120="základní",J120,0)</f>
        <v>0</v>
      </c>
      <c r="BF120" s="153">
        <f>IF(N120="snížená",J120,0)</f>
        <v>0</v>
      </c>
      <c r="BG120" s="153">
        <f>IF(N120="zákl. přenesená",J120,0)</f>
        <v>0</v>
      </c>
      <c r="BH120" s="153">
        <f>IF(N120="sníž. přenesená",J120,0)</f>
        <v>0</v>
      </c>
      <c r="BI120" s="153">
        <f>IF(N120="nulová",J120,0)</f>
        <v>0</v>
      </c>
      <c r="BJ120" s="19" t="s">
        <v>80</v>
      </c>
      <c r="BK120" s="153">
        <f>ROUND(I120*H120,2)</f>
        <v>0</v>
      </c>
      <c r="BL120" s="19" t="s">
        <v>148</v>
      </c>
      <c r="BM120" s="152" t="s">
        <v>485</v>
      </c>
    </row>
    <row r="121" spans="1:47" s="2" customFormat="1" ht="11.25">
      <c r="A121" s="34"/>
      <c r="B121" s="35"/>
      <c r="C121" s="34"/>
      <c r="D121" s="154" t="s">
        <v>150</v>
      </c>
      <c r="E121" s="34"/>
      <c r="F121" s="155" t="s">
        <v>486</v>
      </c>
      <c r="G121" s="34"/>
      <c r="H121" s="34"/>
      <c r="I121" s="156"/>
      <c r="J121" s="34"/>
      <c r="K121" s="34"/>
      <c r="L121" s="35"/>
      <c r="M121" s="157"/>
      <c r="N121" s="158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150</v>
      </c>
      <c r="AU121" s="19" t="s">
        <v>82</v>
      </c>
    </row>
    <row r="122" spans="2:51" s="13" customFormat="1" ht="11.25">
      <c r="B122" s="159"/>
      <c r="D122" s="160" t="s">
        <v>152</v>
      </c>
      <c r="E122" s="161" t="s">
        <v>3</v>
      </c>
      <c r="F122" s="162" t="s">
        <v>487</v>
      </c>
      <c r="H122" s="163">
        <v>1.44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152</v>
      </c>
      <c r="AU122" s="161" t="s">
        <v>82</v>
      </c>
      <c r="AV122" s="13" t="s">
        <v>82</v>
      </c>
      <c r="AW122" s="13" t="s">
        <v>33</v>
      </c>
      <c r="AX122" s="13" t="s">
        <v>72</v>
      </c>
      <c r="AY122" s="161" t="s">
        <v>141</v>
      </c>
    </row>
    <row r="123" spans="2:51" s="13" customFormat="1" ht="11.25">
      <c r="B123" s="159"/>
      <c r="D123" s="160" t="s">
        <v>152</v>
      </c>
      <c r="E123" s="161" t="s">
        <v>3</v>
      </c>
      <c r="F123" s="162" t="s">
        <v>488</v>
      </c>
      <c r="H123" s="163">
        <v>3.976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152</v>
      </c>
      <c r="AU123" s="161" t="s">
        <v>82</v>
      </c>
      <c r="AV123" s="13" t="s">
        <v>82</v>
      </c>
      <c r="AW123" s="13" t="s">
        <v>33</v>
      </c>
      <c r="AX123" s="13" t="s">
        <v>72</v>
      </c>
      <c r="AY123" s="161" t="s">
        <v>141</v>
      </c>
    </row>
    <row r="124" spans="2:51" s="14" customFormat="1" ht="11.25">
      <c r="B124" s="169"/>
      <c r="D124" s="160" t="s">
        <v>152</v>
      </c>
      <c r="E124" s="170" t="s">
        <v>3</v>
      </c>
      <c r="F124" s="171" t="s">
        <v>219</v>
      </c>
      <c r="H124" s="172">
        <v>5.416</v>
      </c>
      <c r="I124" s="173"/>
      <c r="L124" s="169"/>
      <c r="M124" s="174"/>
      <c r="N124" s="175"/>
      <c r="O124" s="175"/>
      <c r="P124" s="175"/>
      <c r="Q124" s="175"/>
      <c r="R124" s="175"/>
      <c r="S124" s="175"/>
      <c r="T124" s="176"/>
      <c r="AT124" s="170" t="s">
        <v>152</v>
      </c>
      <c r="AU124" s="170" t="s">
        <v>82</v>
      </c>
      <c r="AV124" s="14" t="s">
        <v>148</v>
      </c>
      <c r="AW124" s="14" t="s">
        <v>33</v>
      </c>
      <c r="AX124" s="14" t="s">
        <v>80</v>
      </c>
      <c r="AY124" s="170" t="s">
        <v>141</v>
      </c>
    </row>
    <row r="125" spans="1:65" s="2" customFormat="1" ht="16.5" customHeight="1">
      <c r="A125" s="34"/>
      <c r="B125" s="140"/>
      <c r="C125" s="141" t="s">
        <v>182</v>
      </c>
      <c r="D125" s="141" t="s">
        <v>143</v>
      </c>
      <c r="E125" s="142" t="s">
        <v>489</v>
      </c>
      <c r="F125" s="143" t="s">
        <v>490</v>
      </c>
      <c r="G125" s="144" t="s">
        <v>146</v>
      </c>
      <c r="H125" s="145">
        <v>5.416</v>
      </c>
      <c r="I125" s="146"/>
      <c r="J125" s="147">
        <f>ROUND(I125*H125,2)</f>
        <v>0</v>
      </c>
      <c r="K125" s="143" t="s">
        <v>147</v>
      </c>
      <c r="L125" s="35"/>
      <c r="M125" s="148" t="s">
        <v>3</v>
      </c>
      <c r="N125" s="149" t="s">
        <v>43</v>
      </c>
      <c r="O125" s="55"/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2" t="s">
        <v>148</v>
      </c>
      <c r="AT125" s="152" t="s">
        <v>143</v>
      </c>
      <c r="AU125" s="152" t="s">
        <v>82</v>
      </c>
      <c r="AY125" s="19" t="s">
        <v>141</v>
      </c>
      <c r="BE125" s="153">
        <f>IF(N125="základní",J125,0)</f>
        <v>0</v>
      </c>
      <c r="BF125" s="153">
        <f>IF(N125="snížená",J125,0)</f>
        <v>0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19" t="s">
        <v>80</v>
      </c>
      <c r="BK125" s="153">
        <f>ROUND(I125*H125,2)</f>
        <v>0</v>
      </c>
      <c r="BL125" s="19" t="s">
        <v>148</v>
      </c>
      <c r="BM125" s="152" t="s">
        <v>491</v>
      </c>
    </row>
    <row r="126" spans="1:47" s="2" customFormat="1" ht="11.25">
      <c r="A126" s="34"/>
      <c r="B126" s="35"/>
      <c r="C126" s="34"/>
      <c r="D126" s="154" t="s">
        <v>150</v>
      </c>
      <c r="E126" s="34"/>
      <c r="F126" s="155" t="s">
        <v>492</v>
      </c>
      <c r="G126" s="34"/>
      <c r="H126" s="34"/>
      <c r="I126" s="156"/>
      <c r="J126" s="34"/>
      <c r="K126" s="34"/>
      <c r="L126" s="35"/>
      <c r="M126" s="157"/>
      <c r="N126" s="158"/>
      <c r="O126" s="55"/>
      <c r="P126" s="55"/>
      <c r="Q126" s="55"/>
      <c r="R126" s="55"/>
      <c r="S126" s="55"/>
      <c r="T126" s="56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9" t="s">
        <v>150</v>
      </c>
      <c r="AU126" s="19" t="s">
        <v>82</v>
      </c>
    </row>
    <row r="127" spans="2:63" s="12" customFormat="1" ht="22.9" customHeight="1">
      <c r="B127" s="127"/>
      <c r="D127" s="128" t="s">
        <v>71</v>
      </c>
      <c r="E127" s="138" t="s">
        <v>159</v>
      </c>
      <c r="F127" s="138" t="s">
        <v>493</v>
      </c>
      <c r="I127" s="130"/>
      <c r="J127" s="139">
        <f>BK127</f>
        <v>0</v>
      </c>
      <c r="L127" s="127"/>
      <c r="M127" s="132"/>
      <c r="N127" s="133"/>
      <c r="O127" s="133"/>
      <c r="P127" s="134">
        <f>SUM(P128:P198)</f>
        <v>0</v>
      </c>
      <c r="Q127" s="133"/>
      <c r="R127" s="134">
        <f>SUM(R128:R198)</f>
        <v>127.90172302</v>
      </c>
      <c r="S127" s="133"/>
      <c r="T127" s="135">
        <f>SUM(T128:T198)</f>
        <v>0</v>
      </c>
      <c r="AR127" s="128" t="s">
        <v>80</v>
      </c>
      <c r="AT127" s="136" t="s">
        <v>71</v>
      </c>
      <c r="AU127" s="136" t="s">
        <v>80</v>
      </c>
      <c r="AY127" s="128" t="s">
        <v>141</v>
      </c>
      <c r="BK127" s="137">
        <f>SUM(BK128:BK198)</f>
        <v>0</v>
      </c>
    </row>
    <row r="128" spans="1:65" s="2" customFormat="1" ht="44.25" customHeight="1">
      <c r="A128" s="34"/>
      <c r="B128" s="140"/>
      <c r="C128" s="141" t="s">
        <v>189</v>
      </c>
      <c r="D128" s="141" t="s">
        <v>143</v>
      </c>
      <c r="E128" s="142" t="s">
        <v>494</v>
      </c>
      <c r="F128" s="143" t="s">
        <v>495</v>
      </c>
      <c r="G128" s="144" t="s">
        <v>146</v>
      </c>
      <c r="H128" s="145">
        <v>16.8</v>
      </c>
      <c r="I128" s="146"/>
      <c r="J128" s="147">
        <f>ROUND(I128*H128,2)</f>
        <v>0</v>
      </c>
      <c r="K128" s="143" t="s">
        <v>147</v>
      </c>
      <c r="L128" s="35"/>
      <c r="M128" s="148" t="s">
        <v>3</v>
      </c>
      <c r="N128" s="149" t="s">
        <v>43</v>
      </c>
      <c r="O128" s="55"/>
      <c r="P128" s="150">
        <f>O128*H128</f>
        <v>0</v>
      </c>
      <c r="Q128" s="150">
        <v>0.69347</v>
      </c>
      <c r="R128" s="150">
        <f>Q128*H128</f>
        <v>11.650296</v>
      </c>
      <c r="S128" s="150">
        <v>0</v>
      </c>
      <c r="T128" s="15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2" t="s">
        <v>148</v>
      </c>
      <c r="AT128" s="152" t="s">
        <v>143</v>
      </c>
      <c r="AU128" s="152" t="s">
        <v>82</v>
      </c>
      <c r="AY128" s="19" t="s">
        <v>141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9" t="s">
        <v>80</v>
      </c>
      <c r="BK128" s="153">
        <f>ROUND(I128*H128,2)</f>
        <v>0</v>
      </c>
      <c r="BL128" s="19" t="s">
        <v>148</v>
      </c>
      <c r="BM128" s="152" t="s">
        <v>496</v>
      </c>
    </row>
    <row r="129" spans="1:47" s="2" customFormat="1" ht="11.25">
      <c r="A129" s="34"/>
      <c r="B129" s="35"/>
      <c r="C129" s="34"/>
      <c r="D129" s="154" t="s">
        <v>150</v>
      </c>
      <c r="E129" s="34"/>
      <c r="F129" s="155" t="s">
        <v>497</v>
      </c>
      <c r="G129" s="34"/>
      <c r="H129" s="34"/>
      <c r="I129" s="156"/>
      <c r="J129" s="34"/>
      <c r="K129" s="34"/>
      <c r="L129" s="35"/>
      <c r="M129" s="157"/>
      <c r="N129" s="158"/>
      <c r="O129" s="55"/>
      <c r="P129" s="55"/>
      <c r="Q129" s="55"/>
      <c r="R129" s="55"/>
      <c r="S129" s="55"/>
      <c r="T129" s="5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9" t="s">
        <v>150</v>
      </c>
      <c r="AU129" s="19" t="s">
        <v>82</v>
      </c>
    </row>
    <row r="130" spans="2:51" s="13" customFormat="1" ht="11.25">
      <c r="B130" s="159"/>
      <c r="D130" s="160" t="s">
        <v>152</v>
      </c>
      <c r="E130" s="161" t="s">
        <v>3</v>
      </c>
      <c r="F130" s="162" t="s">
        <v>498</v>
      </c>
      <c r="H130" s="163">
        <v>6.4</v>
      </c>
      <c r="I130" s="164"/>
      <c r="L130" s="159"/>
      <c r="M130" s="165"/>
      <c r="N130" s="166"/>
      <c r="O130" s="166"/>
      <c r="P130" s="166"/>
      <c r="Q130" s="166"/>
      <c r="R130" s="166"/>
      <c r="S130" s="166"/>
      <c r="T130" s="167"/>
      <c r="AT130" s="161" t="s">
        <v>152</v>
      </c>
      <c r="AU130" s="161" t="s">
        <v>82</v>
      </c>
      <c r="AV130" s="13" t="s">
        <v>82</v>
      </c>
      <c r="AW130" s="13" t="s">
        <v>33</v>
      </c>
      <c r="AX130" s="13" t="s">
        <v>72</v>
      </c>
      <c r="AY130" s="161" t="s">
        <v>141</v>
      </c>
    </row>
    <row r="131" spans="2:51" s="13" customFormat="1" ht="11.25">
      <c r="B131" s="159"/>
      <c r="D131" s="160" t="s">
        <v>152</v>
      </c>
      <c r="E131" s="161" t="s">
        <v>3</v>
      </c>
      <c r="F131" s="162" t="s">
        <v>499</v>
      </c>
      <c r="H131" s="163">
        <v>10.4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152</v>
      </c>
      <c r="AU131" s="161" t="s">
        <v>82</v>
      </c>
      <c r="AV131" s="13" t="s">
        <v>82</v>
      </c>
      <c r="AW131" s="13" t="s">
        <v>33</v>
      </c>
      <c r="AX131" s="13" t="s">
        <v>72</v>
      </c>
      <c r="AY131" s="161" t="s">
        <v>141</v>
      </c>
    </row>
    <row r="132" spans="2:51" s="14" customFormat="1" ht="11.25">
      <c r="B132" s="169"/>
      <c r="D132" s="160" t="s">
        <v>152</v>
      </c>
      <c r="E132" s="170" t="s">
        <v>3</v>
      </c>
      <c r="F132" s="171" t="s">
        <v>219</v>
      </c>
      <c r="H132" s="172">
        <v>16.8</v>
      </c>
      <c r="I132" s="173"/>
      <c r="L132" s="169"/>
      <c r="M132" s="174"/>
      <c r="N132" s="175"/>
      <c r="O132" s="175"/>
      <c r="P132" s="175"/>
      <c r="Q132" s="175"/>
      <c r="R132" s="175"/>
      <c r="S132" s="175"/>
      <c r="T132" s="176"/>
      <c r="AT132" s="170" t="s">
        <v>152</v>
      </c>
      <c r="AU132" s="170" t="s">
        <v>82</v>
      </c>
      <c r="AV132" s="14" t="s">
        <v>148</v>
      </c>
      <c r="AW132" s="14" t="s">
        <v>33</v>
      </c>
      <c r="AX132" s="14" t="s">
        <v>80</v>
      </c>
      <c r="AY132" s="170" t="s">
        <v>141</v>
      </c>
    </row>
    <row r="133" spans="1:65" s="2" customFormat="1" ht="44.25" customHeight="1">
      <c r="A133" s="34"/>
      <c r="B133" s="140"/>
      <c r="C133" s="141" t="s">
        <v>195</v>
      </c>
      <c r="D133" s="141" t="s">
        <v>143</v>
      </c>
      <c r="E133" s="142" t="s">
        <v>500</v>
      </c>
      <c r="F133" s="143" t="s">
        <v>501</v>
      </c>
      <c r="G133" s="144" t="s">
        <v>286</v>
      </c>
      <c r="H133" s="145">
        <v>0.212</v>
      </c>
      <c r="I133" s="146"/>
      <c r="J133" s="147">
        <f>ROUND(I133*H133,2)</f>
        <v>0</v>
      </c>
      <c r="K133" s="143" t="s">
        <v>147</v>
      </c>
      <c r="L133" s="35"/>
      <c r="M133" s="148" t="s">
        <v>3</v>
      </c>
      <c r="N133" s="149" t="s">
        <v>43</v>
      </c>
      <c r="O133" s="55"/>
      <c r="P133" s="150">
        <f>O133*H133</f>
        <v>0</v>
      </c>
      <c r="Q133" s="150">
        <v>1.04922</v>
      </c>
      <c r="R133" s="150">
        <f>Q133*H133</f>
        <v>0.22243464</v>
      </c>
      <c r="S133" s="150">
        <v>0</v>
      </c>
      <c r="T133" s="15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2" t="s">
        <v>148</v>
      </c>
      <c r="AT133" s="152" t="s">
        <v>143</v>
      </c>
      <c r="AU133" s="152" t="s">
        <v>82</v>
      </c>
      <c r="AY133" s="19" t="s">
        <v>141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9" t="s">
        <v>80</v>
      </c>
      <c r="BK133" s="153">
        <f>ROUND(I133*H133,2)</f>
        <v>0</v>
      </c>
      <c r="BL133" s="19" t="s">
        <v>148</v>
      </c>
      <c r="BM133" s="152" t="s">
        <v>502</v>
      </c>
    </row>
    <row r="134" spans="1:47" s="2" customFormat="1" ht="11.25">
      <c r="A134" s="34"/>
      <c r="B134" s="35"/>
      <c r="C134" s="34"/>
      <c r="D134" s="154" t="s">
        <v>150</v>
      </c>
      <c r="E134" s="34"/>
      <c r="F134" s="155" t="s">
        <v>503</v>
      </c>
      <c r="G134" s="34"/>
      <c r="H134" s="34"/>
      <c r="I134" s="156"/>
      <c r="J134" s="34"/>
      <c r="K134" s="34"/>
      <c r="L134" s="35"/>
      <c r="M134" s="157"/>
      <c r="N134" s="158"/>
      <c r="O134" s="55"/>
      <c r="P134" s="55"/>
      <c r="Q134" s="55"/>
      <c r="R134" s="55"/>
      <c r="S134" s="55"/>
      <c r="T134" s="5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9" t="s">
        <v>150</v>
      </c>
      <c r="AU134" s="19" t="s">
        <v>82</v>
      </c>
    </row>
    <row r="135" spans="2:51" s="13" customFormat="1" ht="11.25">
      <c r="B135" s="159"/>
      <c r="D135" s="160" t="s">
        <v>152</v>
      </c>
      <c r="E135" s="161" t="s">
        <v>3</v>
      </c>
      <c r="F135" s="162" t="s">
        <v>504</v>
      </c>
      <c r="H135" s="163">
        <v>0.212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152</v>
      </c>
      <c r="AU135" s="161" t="s">
        <v>82</v>
      </c>
      <c r="AV135" s="13" t="s">
        <v>82</v>
      </c>
      <c r="AW135" s="13" t="s">
        <v>33</v>
      </c>
      <c r="AX135" s="13" t="s">
        <v>80</v>
      </c>
      <c r="AY135" s="161" t="s">
        <v>141</v>
      </c>
    </row>
    <row r="136" spans="1:65" s="2" customFormat="1" ht="37.9" customHeight="1">
      <c r="A136" s="34"/>
      <c r="B136" s="140"/>
      <c r="C136" s="141" t="s">
        <v>204</v>
      </c>
      <c r="D136" s="141" t="s">
        <v>143</v>
      </c>
      <c r="E136" s="142" t="s">
        <v>505</v>
      </c>
      <c r="F136" s="143" t="s">
        <v>506</v>
      </c>
      <c r="G136" s="144" t="s">
        <v>146</v>
      </c>
      <c r="H136" s="145">
        <v>16.846</v>
      </c>
      <c r="I136" s="146"/>
      <c r="J136" s="147">
        <f>ROUND(I136*H136,2)</f>
        <v>0</v>
      </c>
      <c r="K136" s="143" t="s">
        <v>147</v>
      </c>
      <c r="L136" s="35"/>
      <c r="M136" s="148" t="s">
        <v>3</v>
      </c>
      <c r="N136" s="149" t="s">
        <v>43</v>
      </c>
      <c r="O136" s="55"/>
      <c r="P136" s="150">
        <f>O136*H136</f>
        <v>0</v>
      </c>
      <c r="Q136" s="150">
        <v>0.22898</v>
      </c>
      <c r="R136" s="150">
        <f>Q136*H136</f>
        <v>3.8573970799999997</v>
      </c>
      <c r="S136" s="150">
        <v>0</v>
      </c>
      <c r="T136" s="15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2" t="s">
        <v>148</v>
      </c>
      <c r="AT136" s="152" t="s">
        <v>143</v>
      </c>
      <c r="AU136" s="152" t="s">
        <v>82</v>
      </c>
      <c r="AY136" s="19" t="s">
        <v>141</v>
      </c>
      <c r="BE136" s="153">
        <f>IF(N136="základní",J136,0)</f>
        <v>0</v>
      </c>
      <c r="BF136" s="153">
        <f>IF(N136="snížená",J136,0)</f>
        <v>0</v>
      </c>
      <c r="BG136" s="153">
        <f>IF(N136="zákl. přenesená",J136,0)</f>
        <v>0</v>
      </c>
      <c r="BH136" s="153">
        <f>IF(N136="sníž. přenesená",J136,0)</f>
        <v>0</v>
      </c>
      <c r="BI136" s="153">
        <f>IF(N136="nulová",J136,0)</f>
        <v>0</v>
      </c>
      <c r="BJ136" s="19" t="s">
        <v>80</v>
      </c>
      <c r="BK136" s="153">
        <f>ROUND(I136*H136,2)</f>
        <v>0</v>
      </c>
      <c r="BL136" s="19" t="s">
        <v>148</v>
      </c>
      <c r="BM136" s="152" t="s">
        <v>507</v>
      </c>
    </row>
    <row r="137" spans="1:47" s="2" customFormat="1" ht="11.25">
      <c r="A137" s="34"/>
      <c r="B137" s="35"/>
      <c r="C137" s="34"/>
      <c r="D137" s="154" t="s">
        <v>150</v>
      </c>
      <c r="E137" s="34"/>
      <c r="F137" s="155" t="s">
        <v>508</v>
      </c>
      <c r="G137" s="34"/>
      <c r="H137" s="34"/>
      <c r="I137" s="156"/>
      <c r="J137" s="34"/>
      <c r="K137" s="34"/>
      <c r="L137" s="35"/>
      <c r="M137" s="157"/>
      <c r="N137" s="158"/>
      <c r="O137" s="55"/>
      <c r="P137" s="55"/>
      <c r="Q137" s="55"/>
      <c r="R137" s="55"/>
      <c r="S137" s="55"/>
      <c r="T137" s="5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150</v>
      </c>
      <c r="AU137" s="19" t="s">
        <v>82</v>
      </c>
    </row>
    <row r="138" spans="2:51" s="13" customFormat="1" ht="11.25">
      <c r="B138" s="159"/>
      <c r="D138" s="160" t="s">
        <v>152</v>
      </c>
      <c r="E138" s="161" t="s">
        <v>3</v>
      </c>
      <c r="F138" s="162" t="s">
        <v>509</v>
      </c>
      <c r="H138" s="163">
        <v>14.438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152</v>
      </c>
      <c r="AU138" s="161" t="s">
        <v>82</v>
      </c>
      <c r="AV138" s="13" t="s">
        <v>82</v>
      </c>
      <c r="AW138" s="13" t="s">
        <v>33</v>
      </c>
      <c r="AX138" s="13" t="s">
        <v>72</v>
      </c>
      <c r="AY138" s="161" t="s">
        <v>141</v>
      </c>
    </row>
    <row r="139" spans="2:51" s="13" customFormat="1" ht="11.25">
      <c r="B139" s="159"/>
      <c r="D139" s="160" t="s">
        <v>152</v>
      </c>
      <c r="E139" s="161" t="s">
        <v>3</v>
      </c>
      <c r="F139" s="162" t="s">
        <v>510</v>
      </c>
      <c r="H139" s="163">
        <v>2.408</v>
      </c>
      <c r="I139" s="164"/>
      <c r="L139" s="159"/>
      <c r="M139" s="165"/>
      <c r="N139" s="166"/>
      <c r="O139" s="166"/>
      <c r="P139" s="166"/>
      <c r="Q139" s="166"/>
      <c r="R139" s="166"/>
      <c r="S139" s="166"/>
      <c r="T139" s="167"/>
      <c r="AT139" s="161" t="s">
        <v>152</v>
      </c>
      <c r="AU139" s="161" t="s">
        <v>82</v>
      </c>
      <c r="AV139" s="13" t="s">
        <v>82</v>
      </c>
      <c r="AW139" s="13" t="s">
        <v>33</v>
      </c>
      <c r="AX139" s="13" t="s">
        <v>72</v>
      </c>
      <c r="AY139" s="161" t="s">
        <v>141</v>
      </c>
    </row>
    <row r="140" spans="2:51" s="14" customFormat="1" ht="11.25">
      <c r="B140" s="169"/>
      <c r="D140" s="160" t="s">
        <v>152</v>
      </c>
      <c r="E140" s="170" t="s">
        <v>419</v>
      </c>
      <c r="F140" s="171" t="s">
        <v>219</v>
      </c>
      <c r="H140" s="172">
        <v>16.846</v>
      </c>
      <c r="I140" s="173"/>
      <c r="L140" s="169"/>
      <c r="M140" s="174"/>
      <c r="N140" s="175"/>
      <c r="O140" s="175"/>
      <c r="P140" s="175"/>
      <c r="Q140" s="175"/>
      <c r="R140" s="175"/>
      <c r="S140" s="175"/>
      <c r="T140" s="176"/>
      <c r="AT140" s="170" t="s">
        <v>152</v>
      </c>
      <c r="AU140" s="170" t="s">
        <v>82</v>
      </c>
      <c r="AV140" s="14" t="s">
        <v>148</v>
      </c>
      <c r="AW140" s="14" t="s">
        <v>33</v>
      </c>
      <c r="AX140" s="14" t="s">
        <v>80</v>
      </c>
      <c r="AY140" s="170" t="s">
        <v>141</v>
      </c>
    </row>
    <row r="141" spans="1:65" s="2" customFormat="1" ht="24.2" customHeight="1">
      <c r="A141" s="34"/>
      <c r="B141" s="140"/>
      <c r="C141" s="141" t="s">
        <v>212</v>
      </c>
      <c r="D141" s="141" t="s">
        <v>143</v>
      </c>
      <c r="E141" s="142" t="s">
        <v>511</v>
      </c>
      <c r="F141" s="143" t="s">
        <v>512</v>
      </c>
      <c r="G141" s="144" t="s">
        <v>207</v>
      </c>
      <c r="H141" s="145">
        <v>13.51</v>
      </c>
      <c r="I141" s="146"/>
      <c r="J141" s="147">
        <f>ROUND(I141*H141,2)</f>
        <v>0</v>
      </c>
      <c r="K141" s="143" t="s">
        <v>147</v>
      </c>
      <c r="L141" s="35"/>
      <c r="M141" s="148" t="s">
        <v>3</v>
      </c>
      <c r="N141" s="149" t="s">
        <v>43</v>
      </c>
      <c r="O141" s="55"/>
      <c r="P141" s="150">
        <f>O141*H141</f>
        <v>0</v>
      </c>
      <c r="Q141" s="150">
        <v>0.01552</v>
      </c>
      <c r="R141" s="150">
        <f>Q141*H141</f>
        <v>0.2096752</v>
      </c>
      <c r="S141" s="150">
        <v>0</v>
      </c>
      <c r="T141" s="15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2" t="s">
        <v>148</v>
      </c>
      <c r="AT141" s="152" t="s">
        <v>143</v>
      </c>
      <c r="AU141" s="152" t="s">
        <v>82</v>
      </c>
      <c r="AY141" s="19" t="s">
        <v>141</v>
      </c>
      <c r="BE141" s="153">
        <f>IF(N141="základní",J141,0)</f>
        <v>0</v>
      </c>
      <c r="BF141" s="153">
        <f>IF(N141="snížená",J141,0)</f>
        <v>0</v>
      </c>
      <c r="BG141" s="153">
        <f>IF(N141="zákl. přenesená",J141,0)</f>
        <v>0</v>
      </c>
      <c r="BH141" s="153">
        <f>IF(N141="sníž. přenesená",J141,0)</f>
        <v>0</v>
      </c>
      <c r="BI141" s="153">
        <f>IF(N141="nulová",J141,0)</f>
        <v>0</v>
      </c>
      <c r="BJ141" s="19" t="s">
        <v>80</v>
      </c>
      <c r="BK141" s="153">
        <f>ROUND(I141*H141,2)</f>
        <v>0</v>
      </c>
      <c r="BL141" s="19" t="s">
        <v>148</v>
      </c>
      <c r="BM141" s="152" t="s">
        <v>513</v>
      </c>
    </row>
    <row r="142" spans="1:47" s="2" customFormat="1" ht="11.25">
      <c r="A142" s="34"/>
      <c r="B142" s="35"/>
      <c r="C142" s="34"/>
      <c r="D142" s="154" t="s">
        <v>150</v>
      </c>
      <c r="E142" s="34"/>
      <c r="F142" s="155" t="s">
        <v>514</v>
      </c>
      <c r="G142" s="34"/>
      <c r="H142" s="34"/>
      <c r="I142" s="156"/>
      <c r="J142" s="34"/>
      <c r="K142" s="34"/>
      <c r="L142" s="35"/>
      <c r="M142" s="157"/>
      <c r="N142" s="158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150</v>
      </c>
      <c r="AU142" s="19" t="s">
        <v>82</v>
      </c>
    </row>
    <row r="143" spans="2:51" s="13" customFormat="1" ht="11.25">
      <c r="B143" s="159"/>
      <c r="D143" s="160" t="s">
        <v>152</v>
      </c>
      <c r="E143" s="161" t="s">
        <v>3</v>
      </c>
      <c r="F143" s="162" t="s">
        <v>515</v>
      </c>
      <c r="H143" s="163">
        <v>13.51</v>
      </c>
      <c r="I143" s="164"/>
      <c r="L143" s="159"/>
      <c r="M143" s="165"/>
      <c r="N143" s="166"/>
      <c r="O143" s="166"/>
      <c r="P143" s="166"/>
      <c r="Q143" s="166"/>
      <c r="R143" s="166"/>
      <c r="S143" s="166"/>
      <c r="T143" s="167"/>
      <c r="AT143" s="161" t="s">
        <v>152</v>
      </c>
      <c r="AU143" s="161" t="s">
        <v>82</v>
      </c>
      <c r="AV143" s="13" t="s">
        <v>82</v>
      </c>
      <c r="AW143" s="13" t="s">
        <v>33</v>
      </c>
      <c r="AX143" s="13" t="s">
        <v>80</v>
      </c>
      <c r="AY143" s="161" t="s">
        <v>141</v>
      </c>
    </row>
    <row r="144" spans="1:65" s="2" customFormat="1" ht="37.9" customHeight="1">
      <c r="A144" s="34"/>
      <c r="B144" s="140"/>
      <c r="C144" s="141" t="s">
        <v>220</v>
      </c>
      <c r="D144" s="141" t="s">
        <v>143</v>
      </c>
      <c r="E144" s="142" t="s">
        <v>516</v>
      </c>
      <c r="F144" s="143" t="s">
        <v>517</v>
      </c>
      <c r="G144" s="144" t="s">
        <v>101</v>
      </c>
      <c r="H144" s="145">
        <v>2.036</v>
      </c>
      <c r="I144" s="146"/>
      <c r="J144" s="147">
        <f>ROUND(I144*H144,2)</f>
        <v>0</v>
      </c>
      <c r="K144" s="143" t="s">
        <v>147</v>
      </c>
      <c r="L144" s="35"/>
      <c r="M144" s="148" t="s">
        <v>3</v>
      </c>
      <c r="N144" s="149" t="s">
        <v>43</v>
      </c>
      <c r="O144" s="55"/>
      <c r="P144" s="150">
        <f>O144*H144</f>
        <v>0</v>
      </c>
      <c r="Q144" s="150">
        <v>2.2618</v>
      </c>
      <c r="R144" s="150">
        <f>Q144*H144</f>
        <v>4.6050248</v>
      </c>
      <c r="S144" s="150">
        <v>0</v>
      </c>
      <c r="T144" s="15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2" t="s">
        <v>148</v>
      </c>
      <c r="AT144" s="152" t="s">
        <v>143</v>
      </c>
      <c r="AU144" s="152" t="s">
        <v>82</v>
      </c>
      <c r="AY144" s="19" t="s">
        <v>141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9" t="s">
        <v>80</v>
      </c>
      <c r="BK144" s="153">
        <f>ROUND(I144*H144,2)</f>
        <v>0</v>
      </c>
      <c r="BL144" s="19" t="s">
        <v>148</v>
      </c>
      <c r="BM144" s="152" t="s">
        <v>518</v>
      </c>
    </row>
    <row r="145" spans="1:47" s="2" customFormat="1" ht="11.25">
      <c r="A145" s="34"/>
      <c r="B145" s="35"/>
      <c r="C145" s="34"/>
      <c r="D145" s="154" t="s">
        <v>150</v>
      </c>
      <c r="E145" s="34"/>
      <c r="F145" s="155" t="s">
        <v>519</v>
      </c>
      <c r="G145" s="34"/>
      <c r="H145" s="34"/>
      <c r="I145" s="156"/>
      <c r="J145" s="34"/>
      <c r="K145" s="34"/>
      <c r="L145" s="35"/>
      <c r="M145" s="157"/>
      <c r="N145" s="158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150</v>
      </c>
      <c r="AU145" s="19" t="s">
        <v>82</v>
      </c>
    </row>
    <row r="146" spans="2:51" s="15" customFormat="1" ht="11.25">
      <c r="B146" s="177"/>
      <c r="D146" s="160" t="s">
        <v>152</v>
      </c>
      <c r="E146" s="178" t="s">
        <v>3</v>
      </c>
      <c r="F146" s="179" t="s">
        <v>520</v>
      </c>
      <c r="H146" s="178" t="s">
        <v>3</v>
      </c>
      <c r="I146" s="180"/>
      <c r="L146" s="177"/>
      <c r="M146" s="181"/>
      <c r="N146" s="182"/>
      <c r="O146" s="182"/>
      <c r="P146" s="182"/>
      <c r="Q146" s="182"/>
      <c r="R146" s="182"/>
      <c r="S146" s="182"/>
      <c r="T146" s="183"/>
      <c r="AT146" s="178" t="s">
        <v>152</v>
      </c>
      <c r="AU146" s="178" t="s">
        <v>82</v>
      </c>
      <c r="AV146" s="15" t="s">
        <v>80</v>
      </c>
      <c r="AW146" s="15" t="s">
        <v>33</v>
      </c>
      <c r="AX146" s="15" t="s">
        <v>72</v>
      </c>
      <c r="AY146" s="178" t="s">
        <v>141</v>
      </c>
    </row>
    <row r="147" spans="2:51" s="13" customFormat="1" ht="11.25">
      <c r="B147" s="159"/>
      <c r="D147" s="160" t="s">
        <v>152</v>
      </c>
      <c r="E147" s="161" t="s">
        <v>3</v>
      </c>
      <c r="F147" s="162" t="s">
        <v>521</v>
      </c>
      <c r="H147" s="163">
        <v>2.036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152</v>
      </c>
      <c r="AU147" s="161" t="s">
        <v>82</v>
      </c>
      <c r="AV147" s="13" t="s">
        <v>82</v>
      </c>
      <c r="AW147" s="13" t="s">
        <v>33</v>
      </c>
      <c r="AX147" s="13" t="s">
        <v>80</v>
      </c>
      <c r="AY147" s="161" t="s">
        <v>141</v>
      </c>
    </row>
    <row r="148" spans="1:65" s="2" customFormat="1" ht="44.25" customHeight="1">
      <c r="A148" s="34"/>
      <c r="B148" s="140"/>
      <c r="C148" s="141" t="s">
        <v>226</v>
      </c>
      <c r="D148" s="141" t="s">
        <v>143</v>
      </c>
      <c r="E148" s="142" t="s">
        <v>522</v>
      </c>
      <c r="F148" s="143" t="s">
        <v>523</v>
      </c>
      <c r="G148" s="144" t="s">
        <v>146</v>
      </c>
      <c r="H148" s="145">
        <v>53.36</v>
      </c>
      <c r="I148" s="146"/>
      <c r="J148" s="147">
        <f>ROUND(I148*H148,2)</f>
        <v>0</v>
      </c>
      <c r="K148" s="143" t="s">
        <v>147</v>
      </c>
      <c r="L148" s="35"/>
      <c r="M148" s="148" t="s">
        <v>3</v>
      </c>
      <c r="N148" s="149" t="s">
        <v>43</v>
      </c>
      <c r="O148" s="55"/>
      <c r="P148" s="150">
        <f>O148*H148</f>
        <v>0</v>
      </c>
      <c r="Q148" s="150">
        <v>0.20759</v>
      </c>
      <c r="R148" s="150">
        <f>Q148*H148</f>
        <v>11.0770024</v>
      </c>
      <c r="S148" s="150">
        <v>0</v>
      </c>
      <c r="T148" s="15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2" t="s">
        <v>148</v>
      </c>
      <c r="AT148" s="152" t="s">
        <v>143</v>
      </c>
      <c r="AU148" s="152" t="s">
        <v>82</v>
      </c>
      <c r="AY148" s="19" t="s">
        <v>141</v>
      </c>
      <c r="BE148" s="153">
        <f>IF(N148="základní",J148,0)</f>
        <v>0</v>
      </c>
      <c r="BF148" s="153">
        <f>IF(N148="snížená",J148,0)</f>
        <v>0</v>
      </c>
      <c r="BG148" s="153">
        <f>IF(N148="zákl. přenesená",J148,0)</f>
        <v>0</v>
      </c>
      <c r="BH148" s="153">
        <f>IF(N148="sníž. přenesená",J148,0)</f>
        <v>0</v>
      </c>
      <c r="BI148" s="153">
        <f>IF(N148="nulová",J148,0)</f>
        <v>0</v>
      </c>
      <c r="BJ148" s="19" t="s">
        <v>80</v>
      </c>
      <c r="BK148" s="153">
        <f>ROUND(I148*H148,2)</f>
        <v>0</v>
      </c>
      <c r="BL148" s="19" t="s">
        <v>148</v>
      </c>
      <c r="BM148" s="152" t="s">
        <v>524</v>
      </c>
    </row>
    <row r="149" spans="1:47" s="2" customFormat="1" ht="11.25">
      <c r="A149" s="34"/>
      <c r="B149" s="35"/>
      <c r="C149" s="34"/>
      <c r="D149" s="154" t="s">
        <v>150</v>
      </c>
      <c r="E149" s="34"/>
      <c r="F149" s="155" t="s">
        <v>525</v>
      </c>
      <c r="G149" s="34"/>
      <c r="H149" s="34"/>
      <c r="I149" s="156"/>
      <c r="J149" s="34"/>
      <c r="K149" s="34"/>
      <c r="L149" s="35"/>
      <c r="M149" s="157"/>
      <c r="N149" s="158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150</v>
      </c>
      <c r="AU149" s="19" t="s">
        <v>82</v>
      </c>
    </row>
    <row r="150" spans="2:51" s="15" customFormat="1" ht="11.25">
      <c r="B150" s="177"/>
      <c r="D150" s="160" t="s">
        <v>152</v>
      </c>
      <c r="E150" s="178" t="s">
        <v>3</v>
      </c>
      <c r="F150" s="179" t="s">
        <v>526</v>
      </c>
      <c r="H150" s="178" t="s">
        <v>3</v>
      </c>
      <c r="I150" s="180"/>
      <c r="L150" s="177"/>
      <c r="M150" s="181"/>
      <c r="N150" s="182"/>
      <c r="O150" s="182"/>
      <c r="P150" s="182"/>
      <c r="Q150" s="182"/>
      <c r="R150" s="182"/>
      <c r="S150" s="182"/>
      <c r="T150" s="183"/>
      <c r="AT150" s="178" t="s">
        <v>152</v>
      </c>
      <c r="AU150" s="178" t="s">
        <v>82</v>
      </c>
      <c r="AV150" s="15" t="s">
        <v>80</v>
      </c>
      <c r="AW150" s="15" t="s">
        <v>33</v>
      </c>
      <c r="AX150" s="15" t="s">
        <v>72</v>
      </c>
      <c r="AY150" s="178" t="s">
        <v>141</v>
      </c>
    </row>
    <row r="151" spans="2:51" s="13" customFormat="1" ht="11.25">
      <c r="B151" s="159"/>
      <c r="D151" s="160" t="s">
        <v>152</v>
      </c>
      <c r="E151" s="161" t="s">
        <v>3</v>
      </c>
      <c r="F151" s="162" t="s">
        <v>527</v>
      </c>
      <c r="H151" s="163">
        <v>35.46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152</v>
      </c>
      <c r="AU151" s="161" t="s">
        <v>82</v>
      </c>
      <c r="AV151" s="13" t="s">
        <v>82</v>
      </c>
      <c r="AW151" s="13" t="s">
        <v>33</v>
      </c>
      <c r="AX151" s="13" t="s">
        <v>72</v>
      </c>
      <c r="AY151" s="161" t="s">
        <v>141</v>
      </c>
    </row>
    <row r="152" spans="2:51" s="13" customFormat="1" ht="11.25">
      <c r="B152" s="159"/>
      <c r="D152" s="160" t="s">
        <v>152</v>
      </c>
      <c r="E152" s="161" t="s">
        <v>3</v>
      </c>
      <c r="F152" s="162" t="s">
        <v>528</v>
      </c>
      <c r="H152" s="163">
        <v>22.8</v>
      </c>
      <c r="I152" s="164"/>
      <c r="L152" s="159"/>
      <c r="M152" s="165"/>
      <c r="N152" s="166"/>
      <c r="O152" s="166"/>
      <c r="P152" s="166"/>
      <c r="Q152" s="166"/>
      <c r="R152" s="166"/>
      <c r="S152" s="166"/>
      <c r="T152" s="167"/>
      <c r="AT152" s="161" t="s">
        <v>152</v>
      </c>
      <c r="AU152" s="161" t="s">
        <v>82</v>
      </c>
      <c r="AV152" s="13" t="s">
        <v>82</v>
      </c>
      <c r="AW152" s="13" t="s">
        <v>33</v>
      </c>
      <c r="AX152" s="13" t="s">
        <v>72</v>
      </c>
      <c r="AY152" s="161" t="s">
        <v>141</v>
      </c>
    </row>
    <row r="153" spans="2:51" s="13" customFormat="1" ht="11.25">
      <c r="B153" s="159"/>
      <c r="D153" s="160" t="s">
        <v>152</v>
      </c>
      <c r="E153" s="161" t="s">
        <v>3</v>
      </c>
      <c r="F153" s="162" t="s">
        <v>529</v>
      </c>
      <c r="H153" s="163">
        <v>-2.9</v>
      </c>
      <c r="I153" s="164"/>
      <c r="L153" s="159"/>
      <c r="M153" s="165"/>
      <c r="N153" s="166"/>
      <c r="O153" s="166"/>
      <c r="P153" s="166"/>
      <c r="Q153" s="166"/>
      <c r="R153" s="166"/>
      <c r="S153" s="166"/>
      <c r="T153" s="167"/>
      <c r="AT153" s="161" t="s">
        <v>152</v>
      </c>
      <c r="AU153" s="161" t="s">
        <v>82</v>
      </c>
      <c r="AV153" s="13" t="s">
        <v>82</v>
      </c>
      <c r="AW153" s="13" t="s">
        <v>33</v>
      </c>
      <c r="AX153" s="13" t="s">
        <v>72</v>
      </c>
      <c r="AY153" s="161" t="s">
        <v>141</v>
      </c>
    </row>
    <row r="154" spans="2:51" s="13" customFormat="1" ht="11.25">
      <c r="B154" s="159"/>
      <c r="D154" s="160" t="s">
        <v>152</v>
      </c>
      <c r="E154" s="161" t="s">
        <v>3</v>
      </c>
      <c r="F154" s="162" t="s">
        <v>530</v>
      </c>
      <c r="H154" s="163">
        <v>-2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152</v>
      </c>
      <c r="AU154" s="161" t="s">
        <v>82</v>
      </c>
      <c r="AV154" s="13" t="s">
        <v>82</v>
      </c>
      <c r="AW154" s="13" t="s">
        <v>33</v>
      </c>
      <c r="AX154" s="13" t="s">
        <v>72</v>
      </c>
      <c r="AY154" s="161" t="s">
        <v>141</v>
      </c>
    </row>
    <row r="155" spans="2:51" s="14" customFormat="1" ht="11.25">
      <c r="B155" s="169"/>
      <c r="D155" s="160" t="s">
        <v>152</v>
      </c>
      <c r="E155" s="170" t="s">
        <v>3</v>
      </c>
      <c r="F155" s="171" t="s">
        <v>219</v>
      </c>
      <c r="H155" s="172">
        <v>53.36</v>
      </c>
      <c r="I155" s="173"/>
      <c r="L155" s="169"/>
      <c r="M155" s="174"/>
      <c r="N155" s="175"/>
      <c r="O155" s="175"/>
      <c r="P155" s="175"/>
      <c r="Q155" s="175"/>
      <c r="R155" s="175"/>
      <c r="S155" s="175"/>
      <c r="T155" s="176"/>
      <c r="AT155" s="170" t="s">
        <v>152</v>
      </c>
      <c r="AU155" s="170" t="s">
        <v>82</v>
      </c>
      <c r="AV155" s="14" t="s">
        <v>148</v>
      </c>
      <c r="AW155" s="14" t="s">
        <v>33</v>
      </c>
      <c r="AX155" s="14" t="s">
        <v>80</v>
      </c>
      <c r="AY155" s="170" t="s">
        <v>141</v>
      </c>
    </row>
    <row r="156" spans="1:65" s="2" customFormat="1" ht="21.75" customHeight="1">
      <c r="A156" s="34"/>
      <c r="B156" s="140"/>
      <c r="C156" s="187" t="s">
        <v>233</v>
      </c>
      <c r="D156" s="187" t="s">
        <v>401</v>
      </c>
      <c r="E156" s="188" t="s">
        <v>531</v>
      </c>
      <c r="F156" s="189" t="s">
        <v>532</v>
      </c>
      <c r="G156" s="190" t="s">
        <v>146</v>
      </c>
      <c r="H156" s="191">
        <v>56.028</v>
      </c>
      <c r="I156" s="192"/>
      <c r="J156" s="193">
        <f>ROUND(I156*H156,2)</f>
        <v>0</v>
      </c>
      <c r="K156" s="189" t="s">
        <v>3</v>
      </c>
      <c r="L156" s="194"/>
      <c r="M156" s="195" t="s">
        <v>3</v>
      </c>
      <c r="N156" s="196" t="s">
        <v>43</v>
      </c>
      <c r="O156" s="55"/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2" t="s">
        <v>189</v>
      </c>
      <c r="AT156" s="152" t="s">
        <v>401</v>
      </c>
      <c r="AU156" s="152" t="s">
        <v>82</v>
      </c>
      <c r="AY156" s="19" t="s">
        <v>141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9" t="s">
        <v>80</v>
      </c>
      <c r="BK156" s="153">
        <f>ROUND(I156*H156,2)</f>
        <v>0</v>
      </c>
      <c r="BL156" s="19" t="s">
        <v>148</v>
      </c>
      <c r="BM156" s="152" t="s">
        <v>533</v>
      </c>
    </row>
    <row r="157" spans="1:47" s="2" customFormat="1" ht="19.5">
      <c r="A157" s="34"/>
      <c r="B157" s="35"/>
      <c r="C157" s="34"/>
      <c r="D157" s="160" t="s">
        <v>200</v>
      </c>
      <c r="E157" s="34"/>
      <c r="F157" s="168" t="s">
        <v>534</v>
      </c>
      <c r="G157" s="34"/>
      <c r="H157" s="34"/>
      <c r="I157" s="156"/>
      <c r="J157" s="34"/>
      <c r="K157" s="34"/>
      <c r="L157" s="35"/>
      <c r="M157" s="157"/>
      <c r="N157" s="158"/>
      <c r="O157" s="55"/>
      <c r="P157" s="55"/>
      <c r="Q157" s="55"/>
      <c r="R157" s="55"/>
      <c r="S157" s="55"/>
      <c r="T157" s="5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200</v>
      </c>
      <c r="AU157" s="19" t="s">
        <v>82</v>
      </c>
    </row>
    <row r="158" spans="2:51" s="13" customFormat="1" ht="11.25">
      <c r="B158" s="159"/>
      <c r="D158" s="160" t="s">
        <v>152</v>
      </c>
      <c r="F158" s="162" t="s">
        <v>535</v>
      </c>
      <c r="H158" s="163">
        <v>56.028</v>
      </c>
      <c r="I158" s="164"/>
      <c r="L158" s="159"/>
      <c r="M158" s="165"/>
      <c r="N158" s="166"/>
      <c r="O158" s="166"/>
      <c r="P158" s="166"/>
      <c r="Q158" s="166"/>
      <c r="R158" s="166"/>
      <c r="S158" s="166"/>
      <c r="T158" s="167"/>
      <c r="AT158" s="161" t="s">
        <v>152</v>
      </c>
      <c r="AU158" s="161" t="s">
        <v>82</v>
      </c>
      <c r="AV158" s="13" t="s">
        <v>82</v>
      </c>
      <c r="AW158" s="13" t="s">
        <v>4</v>
      </c>
      <c r="AX158" s="13" t="s">
        <v>80</v>
      </c>
      <c r="AY158" s="161" t="s">
        <v>141</v>
      </c>
    </row>
    <row r="159" spans="1:65" s="2" customFormat="1" ht="24.2" customHeight="1">
      <c r="A159" s="34"/>
      <c r="B159" s="140"/>
      <c r="C159" s="141" t="s">
        <v>9</v>
      </c>
      <c r="D159" s="141" t="s">
        <v>143</v>
      </c>
      <c r="E159" s="142" t="s">
        <v>536</v>
      </c>
      <c r="F159" s="143" t="s">
        <v>537</v>
      </c>
      <c r="G159" s="144" t="s">
        <v>207</v>
      </c>
      <c r="H159" s="145">
        <v>1.2</v>
      </c>
      <c r="I159" s="146"/>
      <c r="J159" s="147">
        <f>ROUND(I159*H159,2)</f>
        <v>0</v>
      </c>
      <c r="K159" s="143" t="s">
        <v>147</v>
      </c>
      <c r="L159" s="35"/>
      <c r="M159" s="148" t="s">
        <v>3</v>
      </c>
      <c r="N159" s="149" t="s">
        <v>43</v>
      </c>
      <c r="O159" s="55"/>
      <c r="P159" s="150">
        <f>O159*H159</f>
        <v>0</v>
      </c>
      <c r="Q159" s="150">
        <v>0.00703</v>
      </c>
      <c r="R159" s="150">
        <f>Q159*H159</f>
        <v>0.008435999999999999</v>
      </c>
      <c r="S159" s="150">
        <v>0</v>
      </c>
      <c r="T159" s="15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2" t="s">
        <v>148</v>
      </c>
      <c r="AT159" s="152" t="s">
        <v>143</v>
      </c>
      <c r="AU159" s="152" t="s">
        <v>82</v>
      </c>
      <c r="AY159" s="19" t="s">
        <v>141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9" t="s">
        <v>80</v>
      </c>
      <c r="BK159" s="153">
        <f>ROUND(I159*H159,2)</f>
        <v>0</v>
      </c>
      <c r="BL159" s="19" t="s">
        <v>148</v>
      </c>
      <c r="BM159" s="152" t="s">
        <v>538</v>
      </c>
    </row>
    <row r="160" spans="1:47" s="2" customFormat="1" ht="11.25">
      <c r="A160" s="34"/>
      <c r="B160" s="35"/>
      <c r="C160" s="34"/>
      <c r="D160" s="154" t="s">
        <v>150</v>
      </c>
      <c r="E160" s="34"/>
      <c r="F160" s="155" t="s">
        <v>539</v>
      </c>
      <c r="G160" s="34"/>
      <c r="H160" s="34"/>
      <c r="I160" s="156"/>
      <c r="J160" s="34"/>
      <c r="K160" s="34"/>
      <c r="L160" s="35"/>
      <c r="M160" s="157"/>
      <c r="N160" s="158"/>
      <c r="O160" s="55"/>
      <c r="P160" s="55"/>
      <c r="Q160" s="55"/>
      <c r="R160" s="55"/>
      <c r="S160" s="55"/>
      <c r="T160" s="56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9" t="s">
        <v>150</v>
      </c>
      <c r="AU160" s="19" t="s">
        <v>82</v>
      </c>
    </row>
    <row r="161" spans="2:51" s="13" customFormat="1" ht="11.25">
      <c r="B161" s="159"/>
      <c r="D161" s="160" t="s">
        <v>152</v>
      </c>
      <c r="E161" s="161" t="s">
        <v>3</v>
      </c>
      <c r="F161" s="162" t="s">
        <v>540</v>
      </c>
      <c r="H161" s="163">
        <v>1.2</v>
      </c>
      <c r="I161" s="164"/>
      <c r="L161" s="159"/>
      <c r="M161" s="165"/>
      <c r="N161" s="166"/>
      <c r="O161" s="166"/>
      <c r="P161" s="166"/>
      <c r="Q161" s="166"/>
      <c r="R161" s="166"/>
      <c r="S161" s="166"/>
      <c r="T161" s="167"/>
      <c r="AT161" s="161" t="s">
        <v>152</v>
      </c>
      <c r="AU161" s="161" t="s">
        <v>82</v>
      </c>
      <c r="AV161" s="13" t="s">
        <v>82</v>
      </c>
      <c r="AW161" s="13" t="s">
        <v>33</v>
      </c>
      <c r="AX161" s="13" t="s">
        <v>80</v>
      </c>
      <c r="AY161" s="161" t="s">
        <v>141</v>
      </c>
    </row>
    <row r="162" spans="1:65" s="2" customFormat="1" ht="62.65" customHeight="1">
      <c r="A162" s="34"/>
      <c r="B162" s="140"/>
      <c r="C162" s="141" t="s">
        <v>246</v>
      </c>
      <c r="D162" s="141" t="s">
        <v>143</v>
      </c>
      <c r="E162" s="142" t="s">
        <v>541</v>
      </c>
      <c r="F162" s="143" t="s">
        <v>542</v>
      </c>
      <c r="G162" s="144" t="s">
        <v>146</v>
      </c>
      <c r="H162" s="145">
        <v>1.92</v>
      </c>
      <c r="I162" s="146"/>
      <c r="J162" s="147">
        <f>ROUND(I162*H162,2)</f>
        <v>0</v>
      </c>
      <c r="K162" s="143" t="s">
        <v>147</v>
      </c>
      <c r="L162" s="35"/>
      <c r="M162" s="148" t="s">
        <v>3</v>
      </c>
      <c r="N162" s="149" t="s">
        <v>43</v>
      </c>
      <c r="O162" s="55"/>
      <c r="P162" s="150">
        <f>O162*H162</f>
        <v>0</v>
      </c>
      <c r="Q162" s="150">
        <v>0.23377</v>
      </c>
      <c r="R162" s="150">
        <f>Q162*H162</f>
        <v>0.44883839999999997</v>
      </c>
      <c r="S162" s="150">
        <v>0</v>
      </c>
      <c r="T162" s="15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2" t="s">
        <v>148</v>
      </c>
      <c r="AT162" s="152" t="s">
        <v>143</v>
      </c>
      <c r="AU162" s="152" t="s">
        <v>82</v>
      </c>
      <c r="AY162" s="19" t="s">
        <v>141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9" t="s">
        <v>80</v>
      </c>
      <c r="BK162" s="153">
        <f>ROUND(I162*H162,2)</f>
        <v>0</v>
      </c>
      <c r="BL162" s="19" t="s">
        <v>148</v>
      </c>
      <c r="BM162" s="152" t="s">
        <v>543</v>
      </c>
    </row>
    <row r="163" spans="1:47" s="2" customFormat="1" ht="11.25">
      <c r="A163" s="34"/>
      <c r="B163" s="35"/>
      <c r="C163" s="34"/>
      <c r="D163" s="154" t="s">
        <v>150</v>
      </c>
      <c r="E163" s="34"/>
      <c r="F163" s="155" t="s">
        <v>544</v>
      </c>
      <c r="G163" s="34"/>
      <c r="H163" s="34"/>
      <c r="I163" s="156"/>
      <c r="J163" s="34"/>
      <c r="K163" s="34"/>
      <c r="L163" s="35"/>
      <c r="M163" s="157"/>
      <c r="N163" s="158"/>
      <c r="O163" s="55"/>
      <c r="P163" s="55"/>
      <c r="Q163" s="55"/>
      <c r="R163" s="55"/>
      <c r="S163" s="55"/>
      <c r="T163" s="5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150</v>
      </c>
      <c r="AU163" s="19" t="s">
        <v>82</v>
      </c>
    </row>
    <row r="164" spans="2:51" s="13" customFormat="1" ht="11.25">
      <c r="B164" s="159"/>
      <c r="D164" s="160" t="s">
        <v>152</v>
      </c>
      <c r="E164" s="161" t="s">
        <v>3</v>
      </c>
      <c r="F164" s="162" t="s">
        <v>545</v>
      </c>
      <c r="H164" s="163">
        <v>1.92</v>
      </c>
      <c r="I164" s="164"/>
      <c r="L164" s="159"/>
      <c r="M164" s="165"/>
      <c r="N164" s="166"/>
      <c r="O164" s="166"/>
      <c r="P164" s="166"/>
      <c r="Q164" s="166"/>
      <c r="R164" s="166"/>
      <c r="S164" s="166"/>
      <c r="T164" s="167"/>
      <c r="AT164" s="161" t="s">
        <v>152</v>
      </c>
      <c r="AU164" s="161" t="s">
        <v>82</v>
      </c>
      <c r="AV164" s="13" t="s">
        <v>82</v>
      </c>
      <c r="AW164" s="13" t="s">
        <v>33</v>
      </c>
      <c r="AX164" s="13" t="s">
        <v>80</v>
      </c>
      <c r="AY164" s="161" t="s">
        <v>141</v>
      </c>
    </row>
    <row r="165" spans="1:65" s="2" customFormat="1" ht="24.2" customHeight="1">
      <c r="A165" s="34"/>
      <c r="B165" s="140"/>
      <c r="C165" s="187" t="s">
        <v>252</v>
      </c>
      <c r="D165" s="187" t="s">
        <v>401</v>
      </c>
      <c r="E165" s="188" t="s">
        <v>546</v>
      </c>
      <c r="F165" s="189" t="s">
        <v>547</v>
      </c>
      <c r="G165" s="190" t="s">
        <v>146</v>
      </c>
      <c r="H165" s="191">
        <v>2.016</v>
      </c>
      <c r="I165" s="192"/>
      <c r="J165" s="193">
        <f>ROUND(I165*H165,2)</f>
        <v>0</v>
      </c>
      <c r="K165" s="189" t="s">
        <v>3</v>
      </c>
      <c r="L165" s="194"/>
      <c r="M165" s="195" t="s">
        <v>3</v>
      </c>
      <c r="N165" s="196" t="s">
        <v>43</v>
      </c>
      <c r="O165" s="55"/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2" t="s">
        <v>189</v>
      </c>
      <c r="AT165" s="152" t="s">
        <v>401</v>
      </c>
      <c r="AU165" s="152" t="s">
        <v>82</v>
      </c>
      <c r="AY165" s="19" t="s">
        <v>141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9" t="s">
        <v>80</v>
      </c>
      <c r="BK165" s="153">
        <f>ROUND(I165*H165,2)</f>
        <v>0</v>
      </c>
      <c r="BL165" s="19" t="s">
        <v>148</v>
      </c>
      <c r="BM165" s="152" t="s">
        <v>548</v>
      </c>
    </row>
    <row r="166" spans="2:51" s="13" customFormat="1" ht="11.25">
      <c r="B166" s="159"/>
      <c r="D166" s="160" t="s">
        <v>152</v>
      </c>
      <c r="F166" s="162" t="s">
        <v>549</v>
      </c>
      <c r="H166" s="163">
        <v>2.016</v>
      </c>
      <c r="I166" s="164"/>
      <c r="L166" s="159"/>
      <c r="M166" s="165"/>
      <c r="N166" s="166"/>
      <c r="O166" s="166"/>
      <c r="P166" s="166"/>
      <c r="Q166" s="166"/>
      <c r="R166" s="166"/>
      <c r="S166" s="166"/>
      <c r="T166" s="167"/>
      <c r="AT166" s="161" t="s">
        <v>152</v>
      </c>
      <c r="AU166" s="161" t="s">
        <v>82</v>
      </c>
      <c r="AV166" s="13" t="s">
        <v>82</v>
      </c>
      <c r="AW166" s="13" t="s">
        <v>4</v>
      </c>
      <c r="AX166" s="13" t="s">
        <v>80</v>
      </c>
      <c r="AY166" s="161" t="s">
        <v>141</v>
      </c>
    </row>
    <row r="167" spans="1:65" s="2" customFormat="1" ht="24.2" customHeight="1">
      <c r="A167" s="34"/>
      <c r="B167" s="140"/>
      <c r="C167" s="141" t="s">
        <v>258</v>
      </c>
      <c r="D167" s="141" t="s">
        <v>143</v>
      </c>
      <c r="E167" s="142" t="s">
        <v>550</v>
      </c>
      <c r="F167" s="143" t="s">
        <v>551</v>
      </c>
      <c r="G167" s="144" t="s">
        <v>357</v>
      </c>
      <c r="H167" s="145">
        <v>1</v>
      </c>
      <c r="I167" s="146"/>
      <c r="J167" s="147">
        <f>ROUND(I167*H167,2)</f>
        <v>0</v>
      </c>
      <c r="K167" s="143" t="s">
        <v>3</v>
      </c>
      <c r="L167" s="35"/>
      <c r="M167" s="148" t="s">
        <v>3</v>
      </c>
      <c r="N167" s="149" t="s">
        <v>43</v>
      </c>
      <c r="O167" s="55"/>
      <c r="P167" s="150">
        <f>O167*H167</f>
        <v>0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2" t="s">
        <v>148</v>
      </c>
      <c r="AT167" s="152" t="s">
        <v>143</v>
      </c>
      <c r="AU167" s="152" t="s">
        <v>82</v>
      </c>
      <c r="AY167" s="19" t="s">
        <v>141</v>
      </c>
      <c r="BE167" s="153">
        <f>IF(N167="základní",J167,0)</f>
        <v>0</v>
      </c>
      <c r="BF167" s="153">
        <f>IF(N167="snížená",J167,0)</f>
        <v>0</v>
      </c>
      <c r="BG167" s="153">
        <f>IF(N167="zákl. přenesená",J167,0)</f>
        <v>0</v>
      </c>
      <c r="BH167" s="153">
        <f>IF(N167="sníž. přenesená",J167,0)</f>
        <v>0</v>
      </c>
      <c r="BI167" s="153">
        <f>IF(N167="nulová",J167,0)</f>
        <v>0</v>
      </c>
      <c r="BJ167" s="19" t="s">
        <v>80</v>
      </c>
      <c r="BK167" s="153">
        <f>ROUND(I167*H167,2)</f>
        <v>0</v>
      </c>
      <c r="BL167" s="19" t="s">
        <v>148</v>
      </c>
      <c r="BM167" s="152" t="s">
        <v>552</v>
      </c>
    </row>
    <row r="168" spans="2:51" s="13" customFormat="1" ht="11.25">
      <c r="B168" s="159"/>
      <c r="D168" s="160" t="s">
        <v>152</v>
      </c>
      <c r="E168" s="161" t="s">
        <v>3</v>
      </c>
      <c r="F168" s="162" t="s">
        <v>553</v>
      </c>
      <c r="H168" s="163">
        <v>1</v>
      </c>
      <c r="I168" s="164"/>
      <c r="L168" s="159"/>
      <c r="M168" s="165"/>
      <c r="N168" s="166"/>
      <c r="O168" s="166"/>
      <c r="P168" s="166"/>
      <c r="Q168" s="166"/>
      <c r="R168" s="166"/>
      <c r="S168" s="166"/>
      <c r="T168" s="167"/>
      <c r="AT168" s="161" t="s">
        <v>152</v>
      </c>
      <c r="AU168" s="161" t="s">
        <v>82</v>
      </c>
      <c r="AV168" s="13" t="s">
        <v>82</v>
      </c>
      <c r="AW168" s="13" t="s">
        <v>33</v>
      </c>
      <c r="AX168" s="13" t="s">
        <v>80</v>
      </c>
      <c r="AY168" s="161" t="s">
        <v>141</v>
      </c>
    </row>
    <row r="169" spans="1:65" s="2" customFormat="1" ht="49.15" customHeight="1">
      <c r="A169" s="34"/>
      <c r="B169" s="140"/>
      <c r="C169" s="141" t="s">
        <v>265</v>
      </c>
      <c r="D169" s="141" t="s">
        <v>143</v>
      </c>
      <c r="E169" s="142" t="s">
        <v>554</v>
      </c>
      <c r="F169" s="143" t="s">
        <v>555</v>
      </c>
      <c r="G169" s="144" t="s">
        <v>101</v>
      </c>
      <c r="H169" s="145">
        <v>35.279</v>
      </c>
      <c r="I169" s="146"/>
      <c r="J169" s="147">
        <f>ROUND(I169*H169,2)</f>
        <v>0</v>
      </c>
      <c r="K169" s="143" t="s">
        <v>147</v>
      </c>
      <c r="L169" s="35"/>
      <c r="M169" s="148" t="s">
        <v>3</v>
      </c>
      <c r="N169" s="149" t="s">
        <v>43</v>
      </c>
      <c r="O169" s="55"/>
      <c r="P169" s="150">
        <f>O169*H169</f>
        <v>0</v>
      </c>
      <c r="Q169" s="150">
        <v>2.5143</v>
      </c>
      <c r="R169" s="150">
        <f>Q169*H169</f>
        <v>88.70198970000001</v>
      </c>
      <c r="S169" s="150">
        <v>0</v>
      </c>
      <c r="T169" s="15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2" t="s">
        <v>148</v>
      </c>
      <c r="AT169" s="152" t="s">
        <v>143</v>
      </c>
      <c r="AU169" s="152" t="s">
        <v>82</v>
      </c>
      <c r="AY169" s="19" t="s">
        <v>141</v>
      </c>
      <c r="BE169" s="153">
        <f>IF(N169="základní",J169,0)</f>
        <v>0</v>
      </c>
      <c r="BF169" s="153">
        <f>IF(N169="snížená",J169,0)</f>
        <v>0</v>
      </c>
      <c r="BG169" s="153">
        <f>IF(N169="zákl. přenesená",J169,0)</f>
        <v>0</v>
      </c>
      <c r="BH169" s="153">
        <f>IF(N169="sníž. přenesená",J169,0)</f>
        <v>0</v>
      </c>
      <c r="BI169" s="153">
        <f>IF(N169="nulová",J169,0)</f>
        <v>0</v>
      </c>
      <c r="BJ169" s="19" t="s">
        <v>80</v>
      </c>
      <c r="BK169" s="153">
        <f>ROUND(I169*H169,2)</f>
        <v>0</v>
      </c>
      <c r="BL169" s="19" t="s">
        <v>148</v>
      </c>
      <c r="BM169" s="152" t="s">
        <v>556</v>
      </c>
    </row>
    <row r="170" spans="1:47" s="2" customFormat="1" ht="11.25">
      <c r="A170" s="34"/>
      <c r="B170" s="35"/>
      <c r="C170" s="34"/>
      <c r="D170" s="154" t="s">
        <v>150</v>
      </c>
      <c r="E170" s="34"/>
      <c r="F170" s="155" t="s">
        <v>557</v>
      </c>
      <c r="G170" s="34"/>
      <c r="H170" s="34"/>
      <c r="I170" s="156"/>
      <c r="J170" s="34"/>
      <c r="K170" s="34"/>
      <c r="L170" s="35"/>
      <c r="M170" s="157"/>
      <c r="N170" s="158"/>
      <c r="O170" s="55"/>
      <c r="P170" s="55"/>
      <c r="Q170" s="55"/>
      <c r="R170" s="55"/>
      <c r="S170" s="55"/>
      <c r="T170" s="56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9" t="s">
        <v>150</v>
      </c>
      <c r="AU170" s="19" t="s">
        <v>82</v>
      </c>
    </row>
    <row r="171" spans="2:51" s="13" customFormat="1" ht="22.5">
      <c r="B171" s="159"/>
      <c r="D171" s="160" t="s">
        <v>152</v>
      </c>
      <c r="E171" s="161" t="s">
        <v>3</v>
      </c>
      <c r="F171" s="162" t="s">
        <v>558</v>
      </c>
      <c r="H171" s="163">
        <v>4.2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152</v>
      </c>
      <c r="AU171" s="161" t="s">
        <v>82</v>
      </c>
      <c r="AV171" s="13" t="s">
        <v>82</v>
      </c>
      <c r="AW171" s="13" t="s">
        <v>33</v>
      </c>
      <c r="AX171" s="13" t="s">
        <v>72</v>
      </c>
      <c r="AY171" s="161" t="s">
        <v>141</v>
      </c>
    </row>
    <row r="172" spans="2:51" s="13" customFormat="1" ht="11.25">
      <c r="B172" s="159"/>
      <c r="D172" s="160" t="s">
        <v>152</v>
      </c>
      <c r="E172" s="161" t="s">
        <v>3</v>
      </c>
      <c r="F172" s="162" t="s">
        <v>559</v>
      </c>
      <c r="H172" s="163">
        <v>14.324</v>
      </c>
      <c r="I172" s="164"/>
      <c r="L172" s="159"/>
      <c r="M172" s="165"/>
      <c r="N172" s="166"/>
      <c r="O172" s="166"/>
      <c r="P172" s="166"/>
      <c r="Q172" s="166"/>
      <c r="R172" s="166"/>
      <c r="S172" s="166"/>
      <c r="T172" s="167"/>
      <c r="AT172" s="161" t="s">
        <v>152</v>
      </c>
      <c r="AU172" s="161" t="s">
        <v>82</v>
      </c>
      <c r="AV172" s="13" t="s">
        <v>82</v>
      </c>
      <c r="AW172" s="13" t="s">
        <v>33</v>
      </c>
      <c r="AX172" s="13" t="s">
        <v>72</v>
      </c>
      <c r="AY172" s="161" t="s">
        <v>141</v>
      </c>
    </row>
    <row r="173" spans="2:51" s="13" customFormat="1" ht="22.5">
      <c r="B173" s="159"/>
      <c r="D173" s="160" t="s">
        <v>152</v>
      </c>
      <c r="E173" s="161" t="s">
        <v>3</v>
      </c>
      <c r="F173" s="162" t="s">
        <v>560</v>
      </c>
      <c r="H173" s="163">
        <v>1.311</v>
      </c>
      <c r="I173" s="164"/>
      <c r="L173" s="159"/>
      <c r="M173" s="165"/>
      <c r="N173" s="166"/>
      <c r="O173" s="166"/>
      <c r="P173" s="166"/>
      <c r="Q173" s="166"/>
      <c r="R173" s="166"/>
      <c r="S173" s="166"/>
      <c r="T173" s="167"/>
      <c r="AT173" s="161" t="s">
        <v>152</v>
      </c>
      <c r="AU173" s="161" t="s">
        <v>82</v>
      </c>
      <c r="AV173" s="13" t="s">
        <v>82</v>
      </c>
      <c r="AW173" s="13" t="s">
        <v>33</v>
      </c>
      <c r="AX173" s="13" t="s">
        <v>72</v>
      </c>
      <c r="AY173" s="161" t="s">
        <v>141</v>
      </c>
    </row>
    <row r="174" spans="2:51" s="16" customFormat="1" ht="11.25">
      <c r="B174" s="197"/>
      <c r="D174" s="160" t="s">
        <v>152</v>
      </c>
      <c r="E174" s="198" t="s">
        <v>3</v>
      </c>
      <c r="F174" s="199" t="s">
        <v>561</v>
      </c>
      <c r="H174" s="200">
        <v>19.835</v>
      </c>
      <c r="I174" s="201"/>
      <c r="L174" s="197"/>
      <c r="M174" s="202"/>
      <c r="N174" s="203"/>
      <c r="O174" s="203"/>
      <c r="P174" s="203"/>
      <c r="Q174" s="203"/>
      <c r="R174" s="203"/>
      <c r="S174" s="203"/>
      <c r="T174" s="204"/>
      <c r="AT174" s="198" t="s">
        <v>152</v>
      </c>
      <c r="AU174" s="198" t="s">
        <v>82</v>
      </c>
      <c r="AV174" s="16" t="s">
        <v>159</v>
      </c>
      <c r="AW174" s="16" t="s">
        <v>33</v>
      </c>
      <c r="AX174" s="16" t="s">
        <v>72</v>
      </c>
      <c r="AY174" s="198" t="s">
        <v>141</v>
      </c>
    </row>
    <row r="175" spans="2:51" s="15" customFormat="1" ht="11.25">
      <c r="B175" s="177"/>
      <c r="D175" s="160" t="s">
        <v>152</v>
      </c>
      <c r="E175" s="178" t="s">
        <v>3</v>
      </c>
      <c r="F175" s="179" t="s">
        <v>562</v>
      </c>
      <c r="H175" s="178" t="s">
        <v>3</v>
      </c>
      <c r="I175" s="180"/>
      <c r="L175" s="177"/>
      <c r="M175" s="181"/>
      <c r="N175" s="182"/>
      <c r="O175" s="182"/>
      <c r="P175" s="182"/>
      <c r="Q175" s="182"/>
      <c r="R175" s="182"/>
      <c r="S175" s="182"/>
      <c r="T175" s="183"/>
      <c r="AT175" s="178" t="s">
        <v>152</v>
      </c>
      <c r="AU175" s="178" t="s">
        <v>82</v>
      </c>
      <c r="AV175" s="15" t="s">
        <v>80</v>
      </c>
      <c r="AW175" s="15" t="s">
        <v>33</v>
      </c>
      <c r="AX175" s="15" t="s">
        <v>72</v>
      </c>
      <c r="AY175" s="178" t="s">
        <v>141</v>
      </c>
    </row>
    <row r="176" spans="2:51" s="13" customFormat="1" ht="11.25">
      <c r="B176" s="159"/>
      <c r="D176" s="160" t="s">
        <v>152</v>
      </c>
      <c r="E176" s="161" t="s">
        <v>3</v>
      </c>
      <c r="F176" s="162" t="s">
        <v>563</v>
      </c>
      <c r="H176" s="163">
        <v>14.632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152</v>
      </c>
      <c r="AU176" s="161" t="s">
        <v>82</v>
      </c>
      <c r="AV176" s="13" t="s">
        <v>82</v>
      </c>
      <c r="AW176" s="13" t="s">
        <v>33</v>
      </c>
      <c r="AX176" s="13" t="s">
        <v>72</v>
      </c>
      <c r="AY176" s="161" t="s">
        <v>141</v>
      </c>
    </row>
    <row r="177" spans="2:51" s="13" customFormat="1" ht="11.25">
      <c r="B177" s="159"/>
      <c r="D177" s="160" t="s">
        <v>152</v>
      </c>
      <c r="E177" s="161" t="s">
        <v>3</v>
      </c>
      <c r="F177" s="162" t="s">
        <v>564</v>
      </c>
      <c r="H177" s="163">
        <v>0.812</v>
      </c>
      <c r="I177" s="164"/>
      <c r="L177" s="159"/>
      <c r="M177" s="165"/>
      <c r="N177" s="166"/>
      <c r="O177" s="166"/>
      <c r="P177" s="166"/>
      <c r="Q177" s="166"/>
      <c r="R177" s="166"/>
      <c r="S177" s="166"/>
      <c r="T177" s="167"/>
      <c r="AT177" s="161" t="s">
        <v>152</v>
      </c>
      <c r="AU177" s="161" t="s">
        <v>82</v>
      </c>
      <c r="AV177" s="13" t="s">
        <v>82</v>
      </c>
      <c r="AW177" s="13" t="s">
        <v>33</v>
      </c>
      <c r="AX177" s="13" t="s">
        <v>72</v>
      </c>
      <c r="AY177" s="161" t="s">
        <v>141</v>
      </c>
    </row>
    <row r="178" spans="2:51" s="14" customFormat="1" ht="11.25">
      <c r="B178" s="169"/>
      <c r="D178" s="160" t="s">
        <v>152</v>
      </c>
      <c r="E178" s="170" t="s">
        <v>3</v>
      </c>
      <c r="F178" s="171" t="s">
        <v>219</v>
      </c>
      <c r="H178" s="172">
        <v>35.279</v>
      </c>
      <c r="I178" s="173"/>
      <c r="L178" s="169"/>
      <c r="M178" s="174"/>
      <c r="N178" s="175"/>
      <c r="O178" s="175"/>
      <c r="P178" s="175"/>
      <c r="Q178" s="175"/>
      <c r="R178" s="175"/>
      <c r="S178" s="175"/>
      <c r="T178" s="176"/>
      <c r="AT178" s="170" t="s">
        <v>152</v>
      </c>
      <c r="AU178" s="170" t="s">
        <v>82</v>
      </c>
      <c r="AV178" s="14" t="s">
        <v>148</v>
      </c>
      <c r="AW178" s="14" t="s">
        <v>33</v>
      </c>
      <c r="AX178" s="14" t="s">
        <v>80</v>
      </c>
      <c r="AY178" s="170" t="s">
        <v>141</v>
      </c>
    </row>
    <row r="179" spans="1:65" s="2" customFormat="1" ht="49.15" customHeight="1">
      <c r="A179" s="34"/>
      <c r="B179" s="140"/>
      <c r="C179" s="141" t="s">
        <v>271</v>
      </c>
      <c r="D179" s="141" t="s">
        <v>143</v>
      </c>
      <c r="E179" s="142" t="s">
        <v>565</v>
      </c>
      <c r="F179" s="143" t="s">
        <v>566</v>
      </c>
      <c r="G179" s="144" t="s">
        <v>146</v>
      </c>
      <c r="H179" s="145">
        <v>217.622</v>
      </c>
      <c r="I179" s="146"/>
      <c r="J179" s="147">
        <f>ROUND(I179*H179,2)</f>
        <v>0</v>
      </c>
      <c r="K179" s="143" t="s">
        <v>147</v>
      </c>
      <c r="L179" s="35"/>
      <c r="M179" s="148" t="s">
        <v>3</v>
      </c>
      <c r="N179" s="149" t="s">
        <v>43</v>
      </c>
      <c r="O179" s="55"/>
      <c r="P179" s="150">
        <f>O179*H179</f>
        <v>0</v>
      </c>
      <c r="Q179" s="150">
        <v>0.00432</v>
      </c>
      <c r="R179" s="150">
        <f>Q179*H179</f>
        <v>0.94012704</v>
      </c>
      <c r="S179" s="150">
        <v>0</v>
      </c>
      <c r="T179" s="15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2" t="s">
        <v>148</v>
      </c>
      <c r="AT179" s="152" t="s">
        <v>143</v>
      </c>
      <c r="AU179" s="152" t="s">
        <v>82</v>
      </c>
      <c r="AY179" s="19" t="s">
        <v>141</v>
      </c>
      <c r="BE179" s="153">
        <f>IF(N179="základní",J179,0)</f>
        <v>0</v>
      </c>
      <c r="BF179" s="153">
        <f>IF(N179="snížená",J179,0)</f>
        <v>0</v>
      </c>
      <c r="BG179" s="153">
        <f>IF(N179="zákl. přenesená",J179,0)</f>
        <v>0</v>
      </c>
      <c r="BH179" s="153">
        <f>IF(N179="sníž. přenesená",J179,0)</f>
        <v>0</v>
      </c>
      <c r="BI179" s="153">
        <f>IF(N179="nulová",J179,0)</f>
        <v>0</v>
      </c>
      <c r="BJ179" s="19" t="s">
        <v>80</v>
      </c>
      <c r="BK179" s="153">
        <f>ROUND(I179*H179,2)</f>
        <v>0</v>
      </c>
      <c r="BL179" s="19" t="s">
        <v>148</v>
      </c>
      <c r="BM179" s="152" t="s">
        <v>567</v>
      </c>
    </row>
    <row r="180" spans="1:47" s="2" customFormat="1" ht="11.25">
      <c r="A180" s="34"/>
      <c r="B180" s="35"/>
      <c r="C180" s="34"/>
      <c r="D180" s="154" t="s">
        <v>150</v>
      </c>
      <c r="E180" s="34"/>
      <c r="F180" s="155" t="s">
        <v>568</v>
      </c>
      <c r="G180" s="34"/>
      <c r="H180" s="34"/>
      <c r="I180" s="156"/>
      <c r="J180" s="34"/>
      <c r="K180" s="34"/>
      <c r="L180" s="35"/>
      <c r="M180" s="157"/>
      <c r="N180" s="158"/>
      <c r="O180" s="55"/>
      <c r="P180" s="55"/>
      <c r="Q180" s="55"/>
      <c r="R180" s="55"/>
      <c r="S180" s="55"/>
      <c r="T180" s="56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150</v>
      </c>
      <c r="AU180" s="19" t="s">
        <v>82</v>
      </c>
    </row>
    <row r="181" spans="2:51" s="13" customFormat="1" ht="22.5">
      <c r="B181" s="159"/>
      <c r="D181" s="160" t="s">
        <v>152</v>
      </c>
      <c r="E181" s="161" t="s">
        <v>3</v>
      </c>
      <c r="F181" s="162" t="s">
        <v>569</v>
      </c>
      <c r="H181" s="163">
        <v>10.055</v>
      </c>
      <c r="I181" s="164"/>
      <c r="L181" s="159"/>
      <c r="M181" s="165"/>
      <c r="N181" s="166"/>
      <c r="O181" s="166"/>
      <c r="P181" s="166"/>
      <c r="Q181" s="166"/>
      <c r="R181" s="166"/>
      <c r="S181" s="166"/>
      <c r="T181" s="167"/>
      <c r="AT181" s="161" t="s">
        <v>152</v>
      </c>
      <c r="AU181" s="161" t="s">
        <v>82</v>
      </c>
      <c r="AV181" s="13" t="s">
        <v>82</v>
      </c>
      <c r="AW181" s="13" t="s">
        <v>33</v>
      </c>
      <c r="AX181" s="13" t="s">
        <v>72</v>
      </c>
      <c r="AY181" s="161" t="s">
        <v>141</v>
      </c>
    </row>
    <row r="182" spans="2:51" s="13" customFormat="1" ht="11.25">
      <c r="B182" s="159"/>
      <c r="D182" s="160" t="s">
        <v>152</v>
      </c>
      <c r="E182" s="161" t="s">
        <v>3</v>
      </c>
      <c r="F182" s="162" t="s">
        <v>570</v>
      </c>
      <c r="H182" s="163">
        <v>124.56</v>
      </c>
      <c r="I182" s="164"/>
      <c r="L182" s="159"/>
      <c r="M182" s="165"/>
      <c r="N182" s="166"/>
      <c r="O182" s="166"/>
      <c r="P182" s="166"/>
      <c r="Q182" s="166"/>
      <c r="R182" s="166"/>
      <c r="S182" s="166"/>
      <c r="T182" s="167"/>
      <c r="AT182" s="161" t="s">
        <v>152</v>
      </c>
      <c r="AU182" s="161" t="s">
        <v>82</v>
      </c>
      <c r="AV182" s="13" t="s">
        <v>82</v>
      </c>
      <c r="AW182" s="13" t="s">
        <v>33</v>
      </c>
      <c r="AX182" s="13" t="s">
        <v>72</v>
      </c>
      <c r="AY182" s="161" t="s">
        <v>141</v>
      </c>
    </row>
    <row r="183" spans="2:51" s="13" customFormat="1" ht="22.5">
      <c r="B183" s="159"/>
      <c r="D183" s="160" t="s">
        <v>152</v>
      </c>
      <c r="E183" s="161" t="s">
        <v>3</v>
      </c>
      <c r="F183" s="162" t="s">
        <v>571</v>
      </c>
      <c r="H183" s="163">
        <v>13.707</v>
      </c>
      <c r="I183" s="164"/>
      <c r="L183" s="159"/>
      <c r="M183" s="165"/>
      <c r="N183" s="166"/>
      <c r="O183" s="166"/>
      <c r="P183" s="166"/>
      <c r="Q183" s="166"/>
      <c r="R183" s="166"/>
      <c r="S183" s="166"/>
      <c r="T183" s="167"/>
      <c r="AT183" s="161" t="s">
        <v>152</v>
      </c>
      <c r="AU183" s="161" t="s">
        <v>82</v>
      </c>
      <c r="AV183" s="13" t="s">
        <v>82</v>
      </c>
      <c r="AW183" s="13" t="s">
        <v>33</v>
      </c>
      <c r="AX183" s="13" t="s">
        <v>72</v>
      </c>
      <c r="AY183" s="161" t="s">
        <v>141</v>
      </c>
    </row>
    <row r="184" spans="2:51" s="15" customFormat="1" ht="11.25">
      <c r="B184" s="177"/>
      <c r="D184" s="160" t="s">
        <v>152</v>
      </c>
      <c r="E184" s="178" t="s">
        <v>3</v>
      </c>
      <c r="F184" s="179" t="s">
        <v>562</v>
      </c>
      <c r="H184" s="178" t="s">
        <v>3</v>
      </c>
      <c r="I184" s="180"/>
      <c r="L184" s="177"/>
      <c r="M184" s="181"/>
      <c r="N184" s="182"/>
      <c r="O184" s="182"/>
      <c r="P184" s="182"/>
      <c r="Q184" s="182"/>
      <c r="R184" s="182"/>
      <c r="S184" s="182"/>
      <c r="T184" s="183"/>
      <c r="AT184" s="178" t="s">
        <v>152</v>
      </c>
      <c r="AU184" s="178" t="s">
        <v>82</v>
      </c>
      <c r="AV184" s="15" t="s">
        <v>80</v>
      </c>
      <c r="AW184" s="15" t="s">
        <v>33</v>
      </c>
      <c r="AX184" s="15" t="s">
        <v>72</v>
      </c>
      <c r="AY184" s="178" t="s">
        <v>141</v>
      </c>
    </row>
    <row r="185" spans="2:51" s="13" customFormat="1" ht="22.5">
      <c r="B185" s="159"/>
      <c r="D185" s="160" t="s">
        <v>152</v>
      </c>
      <c r="E185" s="161" t="s">
        <v>3</v>
      </c>
      <c r="F185" s="162" t="s">
        <v>572</v>
      </c>
      <c r="H185" s="163">
        <v>6.483</v>
      </c>
      <c r="I185" s="164"/>
      <c r="L185" s="159"/>
      <c r="M185" s="165"/>
      <c r="N185" s="166"/>
      <c r="O185" s="166"/>
      <c r="P185" s="166"/>
      <c r="Q185" s="166"/>
      <c r="R185" s="166"/>
      <c r="S185" s="166"/>
      <c r="T185" s="167"/>
      <c r="AT185" s="161" t="s">
        <v>152</v>
      </c>
      <c r="AU185" s="161" t="s">
        <v>82</v>
      </c>
      <c r="AV185" s="13" t="s">
        <v>82</v>
      </c>
      <c r="AW185" s="13" t="s">
        <v>33</v>
      </c>
      <c r="AX185" s="13" t="s">
        <v>72</v>
      </c>
      <c r="AY185" s="161" t="s">
        <v>141</v>
      </c>
    </row>
    <row r="186" spans="2:51" s="13" customFormat="1" ht="11.25">
      <c r="B186" s="159"/>
      <c r="D186" s="160" t="s">
        <v>152</v>
      </c>
      <c r="E186" s="161" t="s">
        <v>3</v>
      </c>
      <c r="F186" s="162" t="s">
        <v>573</v>
      </c>
      <c r="H186" s="163">
        <v>4.729</v>
      </c>
      <c r="I186" s="164"/>
      <c r="L186" s="159"/>
      <c r="M186" s="165"/>
      <c r="N186" s="166"/>
      <c r="O186" s="166"/>
      <c r="P186" s="166"/>
      <c r="Q186" s="166"/>
      <c r="R186" s="166"/>
      <c r="S186" s="166"/>
      <c r="T186" s="167"/>
      <c r="AT186" s="161" t="s">
        <v>152</v>
      </c>
      <c r="AU186" s="161" t="s">
        <v>82</v>
      </c>
      <c r="AV186" s="13" t="s">
        <v>82</v>
      </c>
      <c r="AW186" s="13" t="s">
        <v>33</v>
      </c>
      <c r="AX186" s="13" t="s">
        <v>72</v>
      </c>
      <c r="AY186" s="161" t="s">
        <v>141</v>
      </c>
    </row>
    <row r="187" spans="2:51" s="13" customFormat="1" ht="11.25">
      <c r="B187" s="159"/>
      <c r="D187" s="160" t="s">
        <v>152</v>
      </c>
      <c r="E187" s="161" t="s">
        <v>3</v>
      </c>
      <c r="F187" s="162" t="s">
        <v>574</v>
      </c>
      <c r="H187" s="163">
        <v>58.088</v>
      </c>
      <c r="I187" s="164"/>
      <c r="L187" s="159"/>
      <c r="M187" s="165"/>
      <c r="N187" s="166"/>
      <c r="O187" s="166"/>
      <c r="P187" s="166"/>
      <c r="Q187" s="166"/>
      <c r="R187" s="166"/>
      <c r="S187" s="166"/>
      <c r="T187" s="167"/>
      <c r="AT187" s="161" t="s">
        <v>152</v>
      </c>
      <c r="AU187" s="161" t="s">
        <v>82</v>
      </c>
      <c r="AV187" s="13" t="s">
        <v>82</v>
      </c>
      <c r="AW187" s="13" t="s">
        <v>33</v>
      </c>
      <c r="AX187" s="13" t="s">
        <v>72</v>
      </c>
      <c r="AY187" s="161" t="s">
        <v>141</v>
      </c>
    </row>
    <row r="188" spans="2:51" s="14" customFormat="1" ht="11.25">
      <c r="B188" s="169"/>
      <c r="D188" s="160" t="s">
        <v>152</v>
      </c>
      <c r="E188" s="170" t="s">
        <v>3</v>
      </c>
      <c r="F188" s="171" t="s">
        <v>219</v>
      </c>
      <c r="H188" s="172">
        <v>217.622</v>
      </c>
      <c r="I188" s="173"/>
      <c r="L188" s="169"/>
      <c r="M188" s="174"/>
      <c r="N188" s="175"/>
      <c r="O188" s="175"/>
      <c r="P188" s="175"/>
      <c r="Q188" s="175"/>
      <c r="R188" s="175"/>
      <c r="S188" s="175"/>
      <c r="T188" s="176"/>
      <c r="AT188" s="170" t="s">
        <v>152</v>
      </c>
      <c r="AU188" s="170" t="s">
        <v>82</v>
      </c>
      <c r="AV188" s="14" t="s">
        <v>148</v>
      </c>
      <c r="AW188" s="14" t="s">
        <v>33</v>
      </c>
      <c r="AX188" s="14" t="s">
        <v>80</v>
      </c>
      <c r="AY188" s="170" t="s">
        <v>141</v>
      </c>
    </row>
    <row r="189" spans="1:65" s="2" customFormat="1" ht="49.15" customHeight="1">
      <c r="A189" s="34"/>
      <c r="B189" s="140"/>
      <c r="C189" s="141" t="s">
        <v>8</v>
      </c>
      <c r="D189" s="141" t="s">
        <v>143</v>
      </c>
      <c r="E189" s="142" t="s">
        <v>575</v>
      </c>
      <c r="F189" s="143" t="s">
        <v>576</v>
      </c>
      <c r="G189" s="144" t="s">
        <v>146</v>
      </c>
      <c r="H189" s="145">
        <v>217.622</v>
      </c>
      <c r="I189" s="146"/>
      <c r="J189" s="147">
        <f>ROUND(I189*H189,2)</f>
        <v>0</v>
      </c>
      <c r="K189" s="143" t="s">
        <v>147</v>
      </c>
      <c r="L189" s="35"/>
      <c r="M189" s="148" t="s">
        <v>3</v>
      </c>
      <c r="N189" s="149" t="s">
        <v>43</v>
      </c>
      <c r="O189" s="55"/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2" t="s">
        <v>148</v>
      </c>
      <c r="AT189" s="152" t="s">
        <v>143</v>
      </c>
      <c r="AU189" s="152" t="s">
        <v>82</v>
      </c>
      <c r="AY189" s="19" t="s">
        <v>141</v>
      </c>
      <c r="BE189" s="153">
        <f>IF(N189="základní",J189,0)</f>
        <v>0</v>
      </c>
      <c r="BF189" s="153">
        <f>IF(N189="snížená",J189,0)</f>
        <v>0</v>
      </c>
      <c r="BG189" s="153">
        <f>IF(N189="zákl. přenesená",J189,0)</f>
        <v>0</v>
      </c>
      <c r="BH189" s="153">
        <f>IF(N189="sníž. přenesená",J189,0)</f>
        <v>0</v>
      </c>
      <c r="BI189" s="153">
        <f>IF(N189="nulová",J189,0)</f>
        <v>0</v>
      </c>
      <c r="BJ189" s="19" t="s">
        <v>80</v>
      </c>
      <c r="BK189" s="153">
        <f>ROUND(I189*H189,2)</f>
        <v>0</v>
      </c>
      <c r="BL189" s="19" t="s">
        <v>148</v>
      </c>
      <c r="BM189" s="152" t="s">
        <v>577</v>
      </c>
    </row>
    <row r="190" spans="1:47" s="2" customFormat="1" ht="11.25">
      <c r="A190" s="34"/>
      <c r="B190" s="35"/>
      <c r="C190" s="34"/>
      <c r="D190" s="154" t="s">
        <v>150</v>
      </c>
      <c r="E190" s="34"/>
      <c r="F190" s="155" t="s">
        <v>578</v>
      </c>
      <c r="G190" s="34"/>
      <c r="H190" s="34"/>
      <c r="I190" s="156"/>
      <c r="J190" s="34"/>
      <c r="K190" s="34"/>
      <c r="L190" s="35"/>
      <c r="M190" s="157"/>
      <c r="N190" s="158"/>
      <c r="O190" s="55"/>
      <c r="P190" s="55"/>
      <c r="Q190" s="55"/>
      <c r="R190" s="55"/>
      <c r="S190" s="55"/>
      <c r="T190" s="56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9" t="s">
        <v>150</v>
      </c>
      <c r="AU190" s="19" t="s">
        <v>82</v>
      </c>
    </row>
    <row r="191" spans="1:65" s="2" customFormat="1" ht="37.9" customHeight="1">
      <c r="A191" s="34"/>
      <c r="B191" s="140"/>
      <c r="C191" s="141" t="s">
        <v>289</v>
      </c>
      <c r="D191" s="141" t="s">
        <v>143</v>
      </c>
      <c r="E191" s="142" t="s">
        <v>579</v>
      </c>
      <c r="F191" s="143" t="s">
        <v>580</v>
      </c>
      <c r="G191" s="144" t="s">
        <v>286</v>
      </c>
      <c r="H191" s="145">
        <v>5.568</v>
      </c>
      <c r="I191" s="146"/>
      <c r="J191" s="147">
        <f>ROUND(I191*H191,2)</f>
        <v>0</v>
      </c>
      <c r="K191" s="143" t="s">
        <v>147</v>
      </c>
      <c r="L191" s="35"/>
      <c r="M191" s="148" t="s">
        <v>3</v>
      </c>
      <c r="N191" s="149" t="s">
        <v>43</v>
      </c>
      <c r="O191" s="55"/>
      <c r="P191" s="150">
        <f>O191*H191</f>
        <v>0</v>
      </c>
      <c r="Q191" s="150">
        <v>1.10907</v>
      </c>
      <c r="R191" s="150">
        <f>Q191*H191</f>
        <v>6.17530176</v>
      </c>
      <c r="S191" s="150">
        <v>0</v>
      </c>
      <c r="T191" s="15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2" t="s">
        <v>148</v>
      </c>
      <c r="AT191" s="152" t="s">
        <v>143</v>
      </c>
      <c r="AU191" s="152" t="s">
        <v>82</v>
      </c>
      <c r="AY191" s="19" t="s">
        <v>141</v>
      </c>
      <c r="BE191" s="153">
        <f>IF(N191="základní",J191,0)</f>
        <v>0</v>
      </c>
      <c r="BF191" s="153">
        <f>IF(N191="snížená",J191,0)</f>
        <v>0</v>
      </c>
      <c r="BG191" s="153">
        <f>IF(N191="zákl. přenesená",J191,0)</f>
        <v>0</v>
      </c>
      <c r="BH191" s="153">
        <f>IF(N191="sníž. přenesená",J191,0)</f>
        <v>0</v>
      </c>
      <c r="BI191" s="153">
        <f>IF(N191="nulová",J191,0)</f>
        <v>0</v>
      </c>
      <c r="BJ191" s="19" t="s">
        <v>80</v>
      </c>
      <c r="BK191" s="153">
        <f>ROUND(I191*H191,2)</f>
        <v>0</v>
      </c>
      <c r="BL191" s="19" t="s">
        <v>148</v>
      </c>
      <c r="BM191" s="152" t="s">
        <v>581</v>
      </c>
    </row>
    <row r="192" spans="1:47" s="2" customFormat="1" ht="11.25">
      <c r="A192" s="34"/>
      <c r="B192" s="35"/>
      <c r="C192" s="34"/>
      <c r="D192" s="154" t="s">
        <v>150</v>
      </c>
      <c r="E192" s="34"/>
      <c r="F192" s="155" t="s">
        <v>582</v>
      </c>
      <c r="G192" s="34"/>
      <c r="H192" s="34"/>
      <c r="I192" s="156"/>
      <c r="J192" s="34"/>
      <c r="K192" s="34"/>
      <c r="L192" s="35"/>
      <c r="M192" s="157"/>
      <c r="N192" s="158"/>
      <c r="O192" s="55"/>
      <c r="P192" s="55"/>
      <c r="Q192" s="55"/>
      <c r="R192" s="55"/>
      <c r="S192" s="55"/>
      <c r="T192" s="56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9" t="s">
        <v>150</v>
      </c>
      <c r="AU192" s="19" t="s">
        <v>82</v>
      </c>
    </row>
    <row r="193" spans="2:51" s="13" customFormat="1" ht="11.25">
      <c r="B193" s="159"/>
      <c r="D193" s="160" t="s">
        <v>152</v>
      </c>
      <c r="E193" s="161" t="s">
        <v>3</v>
      </c>
      <c r="F193" s="162" t="s">
        <v>583</v>
      </c>
      <c r="H193" s="163">
        <v>2.316</v>
      </c>
      <c r="I193" s="164"/>
      <c r="L193" s="159"/>
      <c r="M193" s="165"/>
      <c r="N193" s="166"/>
      <c r="O193" s="166"/>
      <c r="P193" s="166"/>
      <c r="Q193" s="166"/>
      <c r="R193" s="166"/>
      <c r="S193" s="166"/>
      <c r="T193" s="167"/>
      <c r="AT193" s="161" t="s">
        <v>152</v>
      </c>
      <c r="AU193" s="161" t="s">
        <v>82</v>
      </c>
      <c r="AV193" s="13" t="s">
        <v>82</v>
      </c>
      <c r="AW193" s="13" t="s">
        <v>33</v>
      </c>
      <c r="AX193" s="13" t="s">
        <v>72</v>
      </c>
      <c r="AY193" s="161" t="s">
        <v>141</v>
      </c>
    </row>
    <row r="194" spans="2:51" s="13" customFormat="1" ht="11.25">
      <c r="B194" s="159"/>
      <c r="D194" s="160" t="s">
        <v>152</v>
      </c>
      <c r="E194" s="161" t="s">
        <v>3</v>
      </c>
      <c r="F194" s="162" t="s">
        <v>584</v>
      </c>
      <c r="H194" s="163">
        <v>3.252</v>
      </c>
      <c r="I194" s="164"/>
      <c r="L194" s="159"/>
      <c r="M194" s="165"/>
      <c r="N194" s="166"/>
      <c r="O194" s="166"/>
      <c r="P194" s="166"/>
      <c r="Q194" s="166"/>
      <c r="R194" s="166"/>
      <c r="S194" s="166"/>
      <c r="T194" s="167"/>
      <c r="AT194" s="161" t="s">
        <v>152</v>
      </c>
      <c r="AU194" s="161" t="s">
        <v>82</v>
      </c>
      <c r="AV194" s="13" t="s">
        <v>82</v>
      </c>
      <c r="AW194" s="13" t="s">
        <v>33</v>
      </c>
      <c r="AX194" s="13" t="s">
        <v>72</v>
      </c>
      <c r="AY194" s="161" t="s">
        <v>141</v>
      </c>
    </row>
    <row r="195" spans="2:51" s="14" customFormat="1" ht="11.25">
      <c r="B195" s="169"/>
      <c r="D195" s="160" t="s">
        <v>152</v>
      </c>
      <c r="E195" s="170" t="s">
        <v>3</v>
      </c>
      <c r="F195" s="171" t="s">
        <v>219</v>
      </c>
      <c r="H195" s="172">
        <v>5.568</v>
      </c>
      <c r="I195" s="173"/>
      <c r="L195" s="169"/>
      <c r="M195" s="174"/>
      <c r="N195" s="175"/>
      <c r="O195" s="175"/>
      <c r="P195" s="175"/>
      <c r="Q195" s="175"/>
      <c r="R195" s="175"/>
      <c r="S195" s="175"/>
      <c r="T195" s="176"/>
      <c r="AT195" s="170" t="s">
        <v>152</v>
      </c>
      <c r="AU195" s="170" t="s">
        <v>82</v>
      </c>
      <c r="AV195" s="14" t="s">
        <v>148</v>
      </c>
      <c r="AW195" s="14" t="s">
        <v>33</v>
      </c>
      <c r="AX195" s="14" t="s">
        <v>80</v>
      </c>
      <c r="AY195" s="170" t="s">
        <v>141</v>
      </c>
    </row>
    <row r="196" spans="1:65" s="2" customFormat="1" ht="16.5" customHeight="1">
      <c r="A196" s="34"/>
      <c r="B196" s="140"/>
      <c r="C196" s="141" t="s">
        <v>294</v>
      </c>
      <c r="D196" s="141" t="s">
        <v>143</v>
      </c>
      <c r="E196" s="142" t="s">
        <v>585</v>
      </c>
      <c r="F196" s="143" t="s">
        <v>586</v>
      </c>
      <c r="G196" s="144" t="s">
        <v>357</v>
      </c>
      <c r="H196" s="145">
        <v>26</v>
      </c>
      <c r="I196" s="146"/>
      <c r="J196" s="147">
        <f>ROUND(I196*H196,2)</f>
        <v>0</v>
      </c>
      <c r="K196" s="143" t="s">
        <v>3</v>
      </c>
      <c r="L196" s="35"/>
      <c r="M196" s="148" t="s">
        <v>3</v>
      </c>
      <c r="N196" s="149" t="s">
        <v>43</v>
      </c>
      <c r="O196" s="55"/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2" t="s">
        <v>148</v>
      </c>
      <c r="AT196" s="152" t="s">
        <v>143</v>
      </c>
      <c r="AU196" s="152" t="s">
        <v>82</v>
      </c>
      <c r="AY196" s="19" t="s">
        <v>141</v>
      </c>
      <c r="BE196" s="153">
        <f>IF(N196="základní",J196,0)</f>
        <v>0</v>
      </c>
      <c r="BF196" s="153">
        <f>IF(N196="snížená",J196,0)</f>
        <v>0</v>
      </c>
      <c r="BG196" s="153">
        <f>IF(N196="zákl. přenesená",J196,0)</f>
        <v>0</v>
      </c>
      <c r="BH196" s="153">
        <f>IF(N196="sníž. přenesená",J196,0)</f>
        <v>0</v>
      </c>
      <c r="BI196" s="153">
        <f>IF(N196="nulová",J196,0)</f>
        <v>0</v>
      </c>
      <c r="BJ196" s="19" t="s">
        <v>80</v>
      </c>
      <c r="BK196" s="153">
        <f>ROUND(I196*H196,2)</f>
        <v>0</v>
      </c>
      <c r="BL196" s="19" t="s">
        <v>148</v>
      </c>
      <c r="BM196" s="152" t="s">
        <v>587</v>
      </c>
    </row>
    <row r="197" spans="2:51" s="13" customFormat="1" ht="22.5">
      <c r="B197" s="159"/>
      <c r="D197" s="160" t="s">
        <v>152</v>
      </c>
      <c r="E197" s="161" t="s">
        <v>3</v>
      </c>
      <c r="F197" s="162" t="s">
        <v>588</v>
      </c>
      <c r="H197" s="163">
        <v>26</v>
      </c>
      <c r="I197" s="164"/>
      <c r="L197" s="159"/>
      <c r="M197" s="165"/>
      <c r="N197" s="166"/>
      <c r="O197" s="166"/>
      <c r="P197" s="166"/>
      <c r="Q197" s="166"/>
      <c r="R197" s="166"/>
      <c r="S197" s="166"/>
      <c r="T197" s="167"/>
      <c r="AT197" s="161" t="s">
        <v>152</v>
      </c>
      <c r="AU197" s="161" t="s">
        <v>82</v>
      </c>
      <c r="AV197" s="13" t="s">
        <v>82</v>
      </c>
      <c r="AW197" s="13" t="s">
        <v>33</v>
      </c>
      <c r="AX197" s="13" t="s">
        <v>80</v>
      </c>
      <c r="AY197" s="161" t="s">
        <v>141</v>
      </c>
    </row>
    <row r="198" spans="1:65" s="2" customFormat="1" ht="16.5" customHeight="1">
      <c r="A198" s="34"/>
      <c r="B198" s="140"/>
      <c r="C198" s="187" t="s">
        <v>301</v>
      </c>
      <c r="D198" s="187" t="s">
        <v>401</v>
      </c>
      <c r="E198" s="188" t="s">
        <v>589</v>
      </c>
      <c r="F198" s="189" t="s">
        <v>590</v>
      </c>
      <c r="G198" s="190" t="s">
        <v>357</v>
      </c>
      <c r="H198" s="191">
        <v>26</v>
      </c>
      <c r="I198" s="192"/>
      <c r="J198" s="193">
        <f>ROUND(I198*H198,2)</f>
        <v>0</v>
      </c>
      <c r="K198" s="189" t="s">
        <v>3</v>
      </c>
      <c r="L198" s="194"/>
      <c r="M198" s="195" t="s">
        <v>3</v>
      </c>
      <c r="N198" s="196" t="s">
        <v>43</v>
      </c>
      <c r="O198" s="55"/>
      <c r="P198" s="150">
        <f>O198*H198</f>
        <v>0</v>
      </c>
      <c r="Q198" s="150">
        <v>0.0002</v>
      </c>
      <c r="R198" s="150">
        <f>Q198*H198</f>
        <v>0.005200000000000001</v>
      </c>
      <c r="S198" s="150">
        <v>0</v>
      </c>
      <c r="T198" s="15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2" t="s">
        <v>189</v>
      </c>
      <c r="AT198" s="152" t="s">
        <v>401</v>
      </c>
      <c r="AU198" s="152" t="s">
        <v>82</v>
      </c>
      <c r="AY198" s="19" t="s">
        <v>141</v>
      </c>
      <c r="BE198" s="153">
        <f>IF(N198="základní",J198,0)</f>
        <v>0</v>
      </c>
      <c r="BF198" s="153">
        <f>IF(N198="snížená",J198,0)</f>
        <v>0</v>
      </c>
      <c r="BG198" s="153">
        <f>IF(N198="zákl. přenesená",J198,0)</f>
        <v>0</v>
      </c>
      <c r="BH198" s="153">
        <f>IF(N198="sníž. přenesená",J198,0)</f>
        <v>0</v>
      </c>
      <c r="BI198" s="153">
        <f>IF(N198="nulová",J198,0)</f>
        <v>0</v>
      </c>
      <c r="BJ198" s="19" t="s">
        <v>80</v>
      </c>
      <c r="BK198" s="153">
        <f>ROUND(I198*H198,2)</f>
        <v>0</v>
      </c>
      <c r="BL198" s="19" t="s">
        <v>148</v>
      </c>
      <c r="BM198" s="152" t="s">
        <v>591</v>
      </c>
    </row>
    <row r="199" spans="2:63" s="12" customFormat="1" ht="22.9" customHeight="1">
      <c r="B199" s="127"/>
      <c r="D199" s="128" t="s">
        <v>71</v>
      </c>
      <c r="E199" s="138" t="s">
        <v>148</v>
      </c>
      <c r="F199" s="138" t="s">
        <v>592</v>
      </c>
      <c r="I199" s="130"/>
      <c r="J199" s="139">
        <f>BK199</f>
        <v>0</v>
      </c>
      <c r="L199" s="127"/>
      <c r="M199" s="132"/>
      <c r="N199" s="133"/>
      <c r="O199" s="133"/>
      <c r="P199" s="134">
        <f>SUM(P200:P221)</f>
        <v>0</v>
      </c>
      <c r="Q199" s="133"/>
      <c r="R199" s="134">
        <f>SUM(R200:R221)</f>
        <v>2.22788253</v>
      </c>
      <c r="S199" s="133"/>
      <c r="T199" s="135">
        <f>SUM(T200:T221)</f>
        <v>0</v>
      </c>
      <c r="AR199" s="128" t="s">
        <v>80</v>
      </c>
      <c r="AT199" s="136" t="s">
        <v>71</v>
      </c>
      <c r="AU199" s="136" t="s">
        <v>80</v>
      </c>
      <c r="AY199" s="128" t="s">
        <v>141</v>
      </c>
      <c r="BK199" s="137">
        <f>SUM(BK200:BK221)</f>
        <v>0</v>
      </c>
    </row>
    <row r="200" spans="1:65" s="2" customFormat="1" ht="37.9" customHeight="1">
      <c r="A200" s="34"/>
      <c r="B200" s="140"/>
      <c r="C200" s="141" t="s">
        <v>307</v>
      </c>
      <c r="D200" s="141" t="s">
        <v>143</v>
      </c>
      <c r="E200" s="142" t="s">
        <v>593</v>
      </c>
      <c r="F200" s="143" t="s">
        <v>594</v>
      </c>
      <c r="G200" s="144" t="s">
        <v>146</v>
      </c>
      <c r="H200" s="145">
        <v>58.088</v>
      </c>
      <c r="I200" s="146"/>
      <c r="J200" s="147">
        <f>ROUND(I200*H200,2)</f>
        <v>0</v>
      </c>
      <c r="K200" s="143" t="s">
        <v>147</v>
      </c>
      <c r="L200" s="35"/>
      <c r="M200" s="148" t="s">
        <v>3</v>
      </c>
      <c r="N200" s="149" t="s">
        <v>43</v>
      </c>
      <c r="O200" s="55"/>
      <c r="P200" s="150">
        <f>O200*H200</f>
        <v>0</v>
      </c>
      <c r="Q200" s="150">
        <v>0.00088</v>
      </c>
      <c r="R200" s="150">
        <f>Q200*H200</f>
        <v>0.05111744</v>
      </c>
      <c r="S200" s="150">
        <v>0</v>
      </c>
      <c r="T200" s="15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2" t="s">
        <v>148</v>
      </c>
      <c r="AT200" s="152" t="s">
        <v>143</v>
      </c>
      <c r="AU200" s="152" t="s">
        <v>82</v>
      </c>
      <c r="AY200" s="19" t="s">
        <v>141</v>
      </c>
      <c r="BE200" s="153">
        <f>IF(N200="základní",J200,0)</f>
        <v>0</v>
      </c>
      <c r="BF200" s="153">
        <f>IF(N200="snížená",J200,0)</f>
        <v>0</v>
      </c>
      <c r="BG200" s="153">
        <f>IF(N200="zákl. přenesená",J200,0)</f>
        <v>0</v>
      </c>
      <c r="BH200" s="153">
        <f>IF(N200="sníž. přenesená",J200,0)</f>
        <v>0</v>
      </c>
      <c r="BI200" s="153">
        <f>IF(N200="nulová",J200,0)</f>
        <v>0</v>
      </c>
      <c r="BJ200" s="19" t="s">
        <v>80</v>
      </c>
      <c r="BK200" s="153">
        <f>ROUND(I200*H200,2)</f>
        <v>0</v>
      </c>
      <c r="BL200" s="19" t="s">
        <v>148</v>
      </c>
      <c r="BM200" s="152" t="s">
        <v>595</v>
      </c>
    </row>
    <row r="201" spans="1:47" s="2" customFormat="1" ht="11.25">
      <c r="A201" s="34"/>
      <c r="B201" s="35"/>
      <c r="C201" s="34"/>
      <c r="D201" s="154" t="s">
        <v>150</v>
      </c>
      <c r="E201" s="34"/>
      <c r="F201" s="155" t="s">
        <v>596</v>
      </c>
      <c r="G201" s="34"/>
      <c r="H201" s="34"/>
      <c r="I201" s="156"/>
      <c r="J201" s="34"/>
      <c r="K201" s="34"/>
      <c r="L201" s="35"/>
      <c r="M201" s="157"/>
      <c r="N201" s="158"/>
      <c r="O201" s="55"/>
      <c r="P201" s="55"/>
      <c r="Q201" s="55"/>
      <c r="R201" s="55"/>
      <c r="S201" s="55"/>
      <c r="T201" s="5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9" t="s">
        <v>150</v>
      </c>
      <c r="AU201" s="19" t="s">
        <v>82</v>
      </c>
    </row>
    <row r="202" spans="2:51" s="13" customFormat="1" ht="11.25">
      <c r="B202" s="159"/>
      <c r="D202" s="160" t="s">
        <v>152</v>
      </c>
      <c r="E202" s="161" t="s">
        <v>3</v>
      </c>
      <c r="F202" s="162" t="s">
        <v>574</v>
      </c>
      <c r="H202" s="163">
        <v>58.088</v>
      </c>
      <c r="I202" s="164"/>
      <c r="L202" s="159"/>
      <c r="M202" s="165"/>
      <c r="N202" s="166"/>
      <c r="O202" s="166"/>
      <c r="P202" s="166"/>
      <c r="Q202" s="166"/>
      <c r="R202" s="166"/>
      <c r="S202" s="166"/>
      <c r="T202" s="167"/>
      <c r="AT202" s="161" t="s">
        <v>152</v>
      </c>
      <c r="AU202" s="161" t="s">
        <v>82</v>
      </c>
      <c r="AV202" s="13" t="s">
        <v>82</v>
      </c>
      <c r="AW202" s="13" t="s">
        <v>33</v>
      </c>
      <c r="AX202" s="13" t="s">
        <v>80</v>
      </c>
      <c r="AY202" s="161" t="s">
        <v>141</v>
      </c>
    </row>
    <row r="203" spans="1:65" s="2" customFormat="1" ht="37.9" customHeight="1">
      <c r="A203" s="34"/>
      <c r="B203" s="140"/>
      <c r="C203" s="141" t="s">
        <v>313</v>
      </c>
      <c r="D203" s="141" t="s">
        <v>143</v>
      </c>
      <c r="E203" s="142" t="s">
        <v>597</v>
      </c>
      <c r="F203" s="143" t="s">
        <v>598</v>
      </c>
      <c r="G203" s="144" t="s">
        <v>146</v>
      </c>
      <c r="H203" s="145">
        <v>58.088</v>
      </c>
      <c r="I203" s="146"/>
      <c r="J203" s="147">
        <f>ROUND(I203*H203,2)</f>
        <v>0</v>
      </c>
      <c r="K203" s="143" t="s">
        <v>147</v>
      </c>
      <c r="L203" s="35"/>
      <c r="M203" s="148" t="s">
        <v>3</v>
      </c>
      <c r="N203" s="149" t="s">
        <v>43</v>
      </c>
      <c r="O203" s="55"/>
      <c r="P203" s="150">
        <f>O203*H203</f>
        <v>0</v>
      </c>
      <c r="Q203" s="150">
        <v>0</v>
      </c>
      <c r="R203" s="150">
        <f>Q203*H203</f>
        <v>0</v>
      </c>
      <c r="S203" s="150">
        <v>0</v>
      </c>
      <c r="T203" s="15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2" t="s">
        <v>148</v>
      </c>
      <c r="AT203" s="152" t="s">
        <v>143</v>
      </c>
      <c r="AU203" s="152" t="s">
        <v>82</v>
      </c>
      <c r="AY203" s="19" t="s">
        <v>141</v>
      </c>
      <c r="BE203" s="153">
        <f>IF(N203="základní",J203,0)</f>
        <v>0</v>
      </c>
      <c r="BF203" s="153">
        <f>IF(N203="snížená",J203,0)</f>
        <v>0</v>
      </c>
      <c r="BG203" s="153">
        <f>IF(N203="zákl. přenesená",J203,0)</f>
        <v>0</v>
      </c>
      <c r="BH203" s="153">
        <f>IF(N203="sníž. přenesená",J203,0)</f>
        <v>0</v>
      </c>
      <c r="BI203" s="153">
        <f>IF(N203="nulová",J203,0)</f>
        <v>0</v>
      </c>
      <c r="BJ203" s="19" t="s">
        <v>80</v>
      </c>
      <c r="BK203" s="153">
        <f>ROUND(I203*H203,2)</f>
        <v>0</v>
      </c>
      <c r="BL203" s="19" t="s">
        <v>148</v>
      </c>
      <c r="BM203" s="152" t="s">
        <v>599</v>
      </c>
    </row>
    <row r="204" spans="1:47" s="2" customFormat="1" ht="11.25">
      <c r="A204" s="34"/>
      <c r="B204" s="35"/>
      <c r="C204" s="34"/>
      <c r="D204" s="154" t="s">
        <v>150</v>
      </c>
      <c r="E204" s="34"/>
      <c r="F204" s="155" t="s">
        <v>600</v>
      </c>
      <c r="G204" s="34"/>
      <c r="H204" s="34"/>
      <c r="I204" s="156"/>
      <c r="J204" s="34"/>
      <c r="K204" s="34"/>
      <c r="L204" s="35"/>
      <c r="M204" s="157"/>
      <c r="N204" s="158"/>
      <c r="O204" s="55"/>
      <c r="P204" s="55"/>
      <c r="Q204" s="55"/>
      <c r="R204" s="55"/>
      <c r="S204" s="55"/>
      <c r="T204" s="56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9" t="s">
        <v>150</v>
      </c>
      <c r="AU204" s="19" t="s">
        <v>82</v>
      </c>
    </row>
    <row r="205" spans="1:65" s="2" customFormat="1" ht="24.2" customHeight="1">
      <c r="A205" s="34"/>
      <c r="B205" s="140"/>
      <c r="C205" s="141" t="s">
        <v>319</v>
      </c>
      <c r="D205" s="141" t="s">
        <v>143</v>
      </c>
      <c r="E205" s="142" t="s">
        <v>601</v>
      </c>
      <c r="F205" s="143" t="s">
        <v>602</v>
      </c>
      <c r="G205" s="144" t="s">
        <v>101</v>
      </c>
      <c r="H205" s="145">
        <v>0.811</v>
      </c>
      <c r="I205" s="146"/>
      <c r="J205" s="147">
        <f>ROUND(I205*H205,2)</f>
        <v>0</v>
      </c>
      <c r="K205" s="143" t="s">
        <v>147</v>
      </c>
      <c r="L205" s="35"/>
      <c r="M205" s="148" t="s">
        <v>3</v>
      </c>
      <c r="N205" s="149" t="s">
        <v>43</v>
      </c>
      <c r="O205" s="55"/>
      <c r="P205" s="150">
        <f>O205*H205</f>
        <v>0</v>
      </c>
      <c r="Q205" s="150">
        <v>2.50198</v>
      </c>
      <c r="R205" s="150">
        <f>Q205*H205</f>
        <v>2.02910578</v>
      </c>
      <c r="S205" s="150">
        <v>0</v>
      </c>
      <c r="T205" s="15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2" t="s">
        <v>148</v>
      </c>
      <c r="AT205" s="152" t="s">
        <v>143</v>
      </c>
      <c r="AU205" s="152" t="s">
        <v>82</v>
      </c>
      <c r="AY205" s="19" t="s">
        <v>141</v>
      </c>
      <c r="BE205" s="153">
        <f>IF(N205="základní",J205,0)</f>
        <v>0</v>
      </c>
      <c r="BF205" s="153">
        <f>IF(N205="snížená",J205,0)</f>
        <v>0</v>
      </c>
      <c r="BG205" s="153">
        <f>IF(N205="zákl. přenesená",J205,0)</f>
        <v>0</v>
      </c>
      <c r="BH205" s="153">
        <f>IF(N205="sníž. přenesená",J205,0)</f>
        <v>0</v>
      </c>
      <c r="BI205" s="153">
        <f>IF(N205="nulová",J205,0)</f>
        <v>0</v>
      </c>
      <c r="BJ205" s="19" t="s">
        <v>80</v>
      </c>
      <c r="BK205" s="153">
        <f>ROUND(I205*H205,2)</f>
        <v>0</v>
      </c>
      <c r="BL205" s="19" t="s">
        <v>148</v>
      </c>
      <c r="BM205" s="152" t="s">
        <v>603</v>
      </c>
    </row>
    <row r="206" spans="1:47" s="2" customFormat="1" ht="11.25">
      <c r="A206" s="34"/>
      <c r="B206" s="35"/>
      <c r="C206" s="34"/>
      <c r="D206" s="154" t="s">
        <v>150</v>
      </c>
      <c r="E206" s="34"/>
      <c r="F206" s="155" t="s">
        <v>604</v>
      </c>
      <c r="G206" s="34"/>
      <c r="H206" s="34"/>
      <c r="I206" s="156"/>
      <c r="J206" s="34"/>
      <c r="K206" s="34"/>
      <c r="L206" s="35"/>
      <c r="M206" s="157"/>
      <c r="N206" s="158"/>
      <c r="O206" s="55"/>
      <c r="P206" s="55"/>
      <c r="Q206" s="55"/>
      <c r="R206" s="55"/>
      <c r="S206" s="55"/>
      <c r="T206" s="56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9" t="s">
        <v>150</v>
      </c>
      <c r="AU206" s="19" t="s">
        <v>82</v>
      </c>
    </row>
    <row r="207" spans="2:51" s="13" customFormat="1" ht="11.25">
      <c r="B207" s="159"/>
      <c r="D207" s="160" t="s">
        <v>152</v>
      </c>
      <c r="E207" s="161" t="s">
        <v>3</v>
      </c>
      <c r="F207" s="162" t="s">
        <v>605</v>
      </c>
      <c r="H207" s="163">
        <v>0.811</v>
      </c>
      <c r="I207" s="164"/>
      <c r="L207" s="159"/>
      <c r="M207" s="165"/>
      <c r="N207" s="166"/>
      <c r="O207" s="166"/>
      <c r="P207" s="166"/>
      <c r="Q207" s="166"/>
      <c r="R207" s="166"/>
      <c r="S207" s="166"/>
      <c r="T207" s="167"/>
      <c r="AT207" s="161" t="s">
        <v>152</v>
      </c>
      <c r="AU207" s="161" t="s">
        <v>82</v>
      </c>
      <c r="AV207" s="13" t="s">
        <v>82</v>
      </c>
      <c r="AW207" s="13" t="s">
        <v>33</v>
      </c>
      <c r="AX207" s="13" t="s">
        <v>80</v>
      </c>
      <c r="AY207" s="161" t="s">
        <v>141</v>
      </c>
    </row>
    <row r="208" spans="1:65" s="2" customFormat="1" ht="24.2" customHeight="1">
      <c r="A208" s="34"/>
      <c r="B208" s="140"/>
      <c r="C208" s="141" t="s">
        <v>329</v>
      </c>
      <c r="D208" s="141" t="s">
        <v>143</v>
      </c>
      <c r="E208" s="142" t="s">
        <v>606</v>
      </c>
      <c r="F208" s="143" t="s">
        <v>607</v>
      </c>
      <c r="G208" s="144" t="s">
        <v>146</v>
      </c>
      <c r="H208" s="145">
        <v>5.404</v>
      </c>
      <c r="I208" s="146"/>
      <c r="J208" s="147">
        <f>ROUND(I208*H208,2)</f>
        <v>0</v>
      </c>
      <c r="K208" s="143" t="s">
        <v>147</v>
      </c>
      <c r="L208" s="35"/>
      <c r="M208" s="148" t="s">
        <v>3</v>
      </c>
      <c r="N208" s="149" t="s">
        <v>43</v>
      </c>
      <c r="O208" s="55"/>
      <c r="P208" s="150">
        <f>O208*H208</f>
        <v>0</v>
      </c>
      <c r="Q208" s="150">
        <v>0.00576</v>
      </c>
      <c r="R208" s="150">
        <f>Q208*H208</f>
        <v>0.03112704</v>
      </c>
      <c r="S208" s="150">
        <v>0</v>
      </c>
      <c r="T208" s="151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52" t="s">
        <v>148</v>
      </c>
      <c r="AT208" s="152" t="s">
        <v>143</v>
      </c>
      <c r="AU208" s="152" t="s">
        <v>82</v>
      </c>
      <c r="AY208" s="19" t="s">
        <v>141</v>
      </c>
      <c r="BE208" s="153">
        <f>IF(N208="základní",J208,0)</f>
        <v>0</v>
      </c>
      <c r="BF208" s="153">
        <f>IF(N208="snížená",J208,0)</f>
        <v>0</v>
      </c>
      <c r="BG208" s="153">
        <f>IF(N208="zákl. přenesená",J208,0)</f>
        <v>0</v>
      </c>
      <c r="BH208" s="153">
        <f>IF(N208="sníž. přenesená",J208,0)</f>
        <v>0</v>
      </c>
      <c r="BI208" s="153">
        <f>IF(N208="nulová",J208,0)</f>
        <v>0</v>
      </c>
      <c r="BJ208" s="19" t="s">
        <v>80</v>
      </c>
      <c r="BK208" s="153">
        <f>ROUND(I208*H208,2)</f>
        <v>0</v>
      </c>
      <c r="BL208" s="19" t="s">
        <v>148</v>
      </c>
      <c r="BM208" s="152" t="s">
        <v>608</v>
      </c>
    </row>
    <row r="209" spans="1:47" s="2" customFormat="1" ht="11.25">
      <c r="A209" s="34"/>
      <c r="B209" s="35"/>
      <c r="C209" s="34"/>
      <c r="D209" s="154" t="s">
        <v>150</v>
      </c>
      <c r="E209" s="34"/>
      <c r="F209" s="155" t="s">
        <v>609</v>
      </c>
      <c r="G209" s="34"/>
      <c r="H209" s="34"/>
      <c r="I209" s="156"/>
      <c r="J209" s="34"/>
      <c r="K209" s="34"/>
      <c r="L209" s="35"/>
      <c r="M209" s="157"/>
      <c r="N209" s="158"/>
      <c r="O209" s="55"/>
      <c r="P209" s="55"/>
      <c r="Q209" s="55"/>
      <c r="R209" s="55"/>
      <c r="S209" s="55"/>
      <c r="T209" s="56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9" t="s">
        <v>150</v>
      </c>
      <c r="AU209" s="19" t="s">
        <v>82</v>
      </c>
    </row>
    <row r="210" spans="2:51" s="13" customFormat="1" ht="11.25">
      <c r="B210" s="159"/>
      <c r="D210" s="160" t="s">
        <v>152</v>
      </c>
      <c r="E210" s="161" t="s">
        <v>3</v>
      </c>
      <c r="F210" s="162" t="s">
        <v>610</v>
      </c>
      <c r="H210" s="163">
        <v>5.404</v>
      </c>
      <c r="I210" s="164"/>
      <c r="L210" s="159"/>
      <c r="M210" s="165"/>
      <c r="N210" s="166"/>
      <c r="O210" s="166"/>
      <c r="P210" s="166"/>
      <c r="Q210" s="166"/>
      <c r="R210" s="166"/>
      <c r="S210" s="166"/>
      <c r="T210" s="167"/>
      <c r="AT210" s="161" t="s">
        <v>152</v>
      </c>
      <c r="AU210" s="161" t="s">
        <v>82</v>
      </c>
      <c r="AV210" s="13" t="s">
        <v>82</v>
      </c>
      <c r="AW210" s="13" t="s">
        <v>33</v>
      </c>
      <c r="AX210" s="13" t="s">
        <v>80</v>
      </c>
      <c r="AY210" s="161" t="s">
        <v>141</v>
      </c>
    </row>
    <row r="211" spans="1:65" s="2" customFormat="1" ht="24.2" customHeight="1">
      <c r="A211" s="34"/>
      <c r="B211" s="140"/>
      <c r="C211" s="141" t="s">
        <v>339</v>
      </c>
      <c r="D211" s="141" t="s">
        <v>143</v>
      </c>
      <c r="E211" s="142" t="s">
        <v>611</v>
      </c>
      <c r="F211" s="143" t="s">
        <v>612</v>
      </c>
      <c r="G211" s="144" t="s">
        <v>146</v>
      </c>
      <c r="H211" s="145">
        <v>5.404</v>
      </c>
      <c r="I211" s="146"/>
      <c r="J211" s="147">
        <f>ROUND(I211*H211,2)</f>
        <v>0</v>
      </c>
      <c r="K211" s="143" t="s">
        <v>147</v>
      </c>
      <c r="L211" s="35"/>
      <c r="M211" s="148" t="s">
        <v>3</v>
      </c>
      <c r="N211" s="149" t="s">
        <v>43</v>
      </c>
      <c r="O211" s="55"/>
      <c r="P211" s="150">
        <f>O211*H211</f>
        <v>0</v>
      </c>
      <c r="Q211" s="150">
        <v>0</v>
      </c>
      <c r="R211" s="150">
        <f>Q211*H211</f>
        <v>0</v>
      </c>
      <c r="S211" s="150">
        <v>0</v>
      </c>
      <c r="T211" s="15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52" t="s">
        <v>148</v>
      </c>
      <c r="AT211" s="152" t="s">
        <v>143</v>
      </c>
      <c r="AU211" s="152" t="s">
        <v>82</v>
      </c>
      <c r="AY211" s="19" t="s">
        <v>141</v>
      </c>
      <c r="BE211" s="153">
        <f>IF(N211="základní",J211,0)</f>
        <v>0</v>
      </c>
      <c r="BF211" s="153">
        <f>IF(N211="snížená",J211,0)</f>
        <v>0</v>
      </c>
      <c r="BG211" s="153">
        <f>IF(N211="zákl. přenesená",J211,0)</f>
        <v>0</v>
      </c>
      <c r="BH211" s="153">
        <f>IF(N211="sníž. přenesená",J211,0)</f>
        <v>0</v>
      </c>
      <c r="BI211" s="153">
        <f>IF(N211="nulová",J211,0)</f>
        <v>0</v>
      </c>
      <c r="BJ211" s="19" t="s">
        <v>80</v>
      </c>
      <c r="BK211" s="153">
        <f>ROUND(I211*H211,2)</f>
        <v>0</v>
      </c>
      <c r="BL211" s="19" t="s">
        <v>148</v>
      </c>
      <c r="BM211" s="152" t="s">
        <v>613</v>
      </c>
    </row>
    <row r="212" spans="1:47" s="2" customFormat="1" ht="11.25">
      <c r="A212" s="34"/>
      <c r="B212" s="35"/>
      <c r="C212" s="34"/>
      <c r="D212" s="154" t="s">
        <v>150</v>
      </c>
      <c r="E212" s="34"/>
      <c r="F212" s="155" t="s">
        <v>614</v>
      </c>
      <c r="G212" s="34"/>
      <c r="H212" s="34"/>
      <c r="I212" s="156"/>
      <c r="J212" s="34"/>
      <c r="K212" s="34"/>
      <c r="L212" s="35"/>
      <c r="M212" s="157"/>
      <c r="N212" s="158"/>
      <c r="O212" s="55"/>
      <c r="P212" s="55"/>
      <c r="Q212" s="55"/>
      <c r="R212" s="55"/>
      <c r="S212" s="55"/>
      <c r="T212" s="56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9" t="s">
        <v>150</v>
      </c>
      <c r="AU212" s="19" t="s">
        <v>82</v>
      </c>
    </row>
    <row r="213" spans="1:65" s="2" customFormat="1" ht="24.2" customHeight="1">
      <c r="A213" s="34"/>
      <c r="B213" s="140"/>
      <c r="C213" s="141" t="s">
        <v>349</v>
      </c>
      <c r="D213" s="141" t="s">
        <v>143</v>
      </c>
      <c r="E213" s="142" t="s">
        <v>615</v>
      </c>
      <c r="F213" s="143" t="s">
        <v>616</v>
      </c>
      <c r="G213" s="144" t="s">
        <v>286</v>
      </c>
      <c r="H213" s="145">
        <v>0.097</v>
      </c>
      <c r="I213" s="146"/>
      <c r="J213" s="147">
        <f>ROUND(I213*H213,2)</f>
        <v>0</v>
      </c>
      <c r="K213" s="143" t="s">
        <v>147</v>
      </c>
      <c r="L213" s="35"/>
      <c r="M213" s="148" t="s">
        <v>3</v>
      </c>
      <c r="N213" s="149" t="s">
        <v>43</v>
      </c>
      <c r="O213" s="55"/>
      <c r="P213" s="150">
        <f>O213*H213</f>
        <v>0</v>
      </c>
      <c r="Q213" s="150">
        <v>1.05291</v>
      </c>
      <c r="R213" s="150">
        <f>Q213*H213</f>
        <v>0.10213227000000001</v>
      </c>
      <c r="S213" s="150">
        <v>0</v>
      </c>
      <c r="T213" s="151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2" t="s">
        <v>148</v>
      </c>
      <c r="AT213" s="152" t="s">
        <v>143</v>
      </c>
      <c r="AU213" s="152" t="s">
        <v>82</v>
      </c>
      <c r="AY213" s="19" t="s">
        <v>141</v>
      </c>
      <c r="BE213" s="153">
        <f>IF(N213="základní",J213,0)</f>
        <v>0</v>
      </c>
      <c r="BF213" s="153">
        <f>IF(N213="snížená",J213,0)</f>
        <v>0</v>
      </c>
      <c r="BG213" s="153">
        <f>IF(N213="zákl. přenesená",J213,0)</f>
        <v>0</v>
      </c>
      <c r="BH213" s="153">
        <f>IF(N213="sníž. přenesená",J213,0)</f>
        <v>0</v>
      </c>
      <c r="BI213" s="153">
        <f>IF(N213="nulová",J213,0)</f>
        <v>0</v>
      </c>
      <c r="BJ213" s="19" t="s">
        <v>80</v>
      </c>
      <c r="BK213" s="153">
        <f>ROUND(I213*H213,2)</f>
        <v>0</v>
      </c>
      <c r="BL213" s="19" t="s">
        <v>148</v>
      </c>
      <c r="BM213" s="152" t="s">
        <v>617</v>
      </c>
    </row>
    <row r="214" spans="1:47" s="2" customFormat="1" ht="11.25">
      <c r="A214" s="34"/>
      <c r="B214" s="35"/>
      <c r="C214" s="34"/>
      <c r="D214" s="154" t="s">
        <v>150</v>
      </c>
      <c r="E214" s="34"/>
      <c r="F214" s="155" t="s">
        <v>618</v>
      </c>
      <c r="G214" s="34"/>
      <c r="H214" s="34"/>
      <c r="I214" s="156"/>
      <c r="J214" s="34"/>
      <c r="K214" s="34"/>
      <c r="L214" s="35"/>
      <c r="M214" s="157"/>
      <c r="N214" s="158"/>
      <c r="O214" s="55"/>
      <c r="P214" s="55"/>
      <c r="Q214" s="55"/>
      <c r="R214" s="55"/>
      <c r="S214" s="55"/>
      <c r="T214" s="5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9" t="s">
        <v>150</v>
      </c>
      <c r="AU214" s="19" t="s">
        <v>82</v>
      </c>
    </row>
    <row r="215" spans="2:51" s="13" customFormat="1" ht="11.25">
      <c r="B215" s="159"/>
      <c r="D215" s="160" t="s">
        <v>152</v>
      </c>
      <c r="E215" s="161" t="s">
        <v>3</v>
      </c>
      <c r="F215" s="162" t="s">
        <v>619</v>
      </c>
      <c r="H215" s="163">
        <v>0.097</v>
      </c>
      <c r="I215" s="164"/>
      <c r="L215" s="159"/>
      <c r="M215" s="165"/>
      <c r="N215" s="166"/>
      <c r="O215" s="166"/>
      <c r="P215" s="166"/>
      <c r="Q215" s="166"/>
      <c r="R215" s="166"/>
      <c r="S215" s="166"/>
      <c r="T215" s="167"/>
      <c r="AT215" s="161" t="s">
        <v>152</v>
      </c>
      <c r="AU215" s="161" t="s">
        <v>82</v>
      </c>
      <c r="AV215" s="13" t="s">
        <v>82</v>
      </c>
      <c r="AW215" s="13" t="s">
        <v>33</v>
      </c>
      <c r="AX215" s="13" t="s">
        <v>80</v>
      </c>
      <c r="AY215" s="161" t="s">
        <v>141</v>
      </c>
    </row>
    <row r="216" spans="1:65" s="2" customFormat="1" ht="37.9" customHeight="1">
      <c r="A216" s="34"/>
      <c r="B216" s="140"/>
      <c r="C216" s="141" t="s">
        <v>354</v>
      </c>
      <c r="D216" s="141" t="s">
        <v>143</v>
      </c>
      <c r="E216" s="142" t="s">
        <v>620</v>
      </c>
      <c r="F216" s="143" t="s">
        <v>621</v>
      </c>
      <c r="G216" s="144" t="s">
        <v>357</v>
      </c>
      <c r="H216" s="145">
        <v>4</v>
      </c>
      <c r="I216" s="146"/>
      <c r="J216" s="147">
        <f>ROUND(I216*H216,2)</f>
        <v>0</v>
      </c>
      <c r="K216" s="143" t="s">
        <v>147</v>
      </c>
      <c r="L216" s="35"/>
      <c r="M216" s="148" t="s">
        <v>3</v>
      </c>
      <c r="N216" s="149" t="s">
        <v>43</v>
      </c>
      <c r="O216" s="55"/>
      <c r="P216" s="150">
        <f>O216*H216</f>
        <v>0</v>
      </c>
      <c r="Q216" s="150">
        <v>0.0036</v>
      </c>
      <c r="R216" s="150">
        <f>Q216*H216</f>
        <v>0.0144</v>
      </c>
      <c r="S216" s="150">
        <v>0</v>
      </c>
      <c r="T216" s="15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2" t="s">
        <v>148</v>
      </c>
      <c r="AT216" s="152" t="s">
        <v>143</v>
      </c>
      <c r="AU216" s="152" t="s">
        <v>82</v>
      </c>
      <c r="AY216" s="19" t="s">
        <v>141</v>
      </c>
      <c r="BE216" s="153">
        <f>IF(N216="základní",J216,0)</f>
        <v>0</v>
      </c>
      <c r="BF216" s="153">
        <f>IF(N216="snížená",J216,0)</f>
        <v>0</v>
      </c>
      <c r="BG216" s="153">
        <f>IF(N216="zákl. přenesená",J216,0)</f>
        <v>0</v>
      </c>
      <c r="BH216" s="153">
        <f>IF(N216="sníž. přenesená",J216,0)</f>
        <v>0</v>
      </c>
      <c r="BI216" s="153">
        <f>IF(N216="nulová",J216,0)</f>
        <v>0</v>
      </c>
      <c r="BJ216" s="19" t="s">
        <v>80</v>
      </c>
      <c r="BK216" s="153">
        <f>ROUND(I216*H216,2)</f>
        <v>0</v>
      </c>
      <c r="BL216" s="19" t="s">
        <v>148</v>
      </c>
      <c r="BM216" s="152" t="s">
        <v>622</v>
      </c>
    </row>
    <row r="217" spans="1:47" s="2" customFormat="1" ht="11.25">
      <c r="A217" s="34"/>
      <c r="B217" s="35"/>
      <c r="C217" s="34"/>
      <c r="D217" s="154" t="s">
        <v>150</v>
      </c>
      <c r="E217" s="34"/>
      <c r="F217" s="155" t="s">
        <v>623</v>
      </c>
      <c r="G217" s="34"/>
      <c r="H217" s="34"/>
      <c r="I217" s="156"/>
      <c r="J217" s="34"/>
      <c r="K217" s="34"/>
      <c r="L217" s="35"/>
      <c r="M217" s="157"/>
      <c r="N217" s="158"/>
      <c r="O217" s="55"/>
      <c r="P217" s="55"/>
      <c r="Q217" s="55"/>
      <c r="R217" s="55"/>
      <c r="S217" s="55"/>
      <c r="T217" s="56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9" t="s">
        <v>150</v>
      </c>
      <c r="AU217" s="19" t="s">
        <v>82</v>
      </c>
    </row>
    <row r="218" spans="1:47" s="2" customFormat="1" ht="29.25">
      <c r="A218" s="34"/>
      <c r="B218" s="35"/>
      <c r="C218" s="34"/>
      <c r="D218" s="160" t="s">
        <v>200</v>
      </c>
      <c r="E218" s="34"/>
      <c r="F218" s="168" t="s">
        <v>624</v>
      </c>
      <c r="G218" s="34"/>
      <c r="H218" s="34"/>
      <c r="I218" s="156"/>
      <c r="J218" s="34"/>
      <c r="K218" s="34"/>
      <c r="L218" s="35"/>
      <c r="M218" s="157"/>
      <c r="N218" s="158"/>
      <c r="O218" s="55"/>
      <c r="P218" s="55"/>
      <c r="Q218" s="55"/>
      <c r="R218" s="55"/>
      <c r="S218" s="55"/>
      <c r="T218" s="56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9" t="s">
        <v>200</v>
      </c>
      <c r="AU218" s="19" t="s">
        <v>82</v>
      </c>
    </row>
    <row r="219" spans="2:51" s="13" customFormat="1" ht="11.25">
      <c r="B219" s="159"/>
      <c r="D219" s="160" t="s">
        <v>152</v>
      </c>
      <c r="E219" s="161" t="s">
        <v>3</v>
      </c>
      <c r="F219" s="162" t="s">
        <v>625</v>
      </c>
      <c r="H219" s="163">
        <v>2</v>
      </c>
      <c r="I219" s="164"/>
      <c r="L219" s="159"/>
      <c r="M219" s="165"/>
      <c r="N219" s="166"/>
      <c r="O219" s="166"/>
      <c r="P219" s="166"/>
      <c r="Q219" s="166"/>
      <c r="R219" s="166"/>
      <c r="S219" s="166"/>
      <c r="T219" s="167"/>
      <c r="AT219" s="161" t="s">
        <v>152</v>
      </c>
      <c r="AU219" s="161" t="s">
        <v>82</v>
      </c>
      <c r="AV219" s="13" t="s">
        <v>82</v>
      </c>
      <c r="AW219" s="13" t="s">
        <v>33</v>
      </c>
      <c r="AX219" s="13" t="s">
        <v>72</v>
      </c>
      <c r="AY219" s="161" t="s">
        <v>141</v>
      </c>
    </row>
    <row r="220" spans="2:51" s="13" customFormat="1" ht="11.25">
      <c r="B220" s="159"/>
      <c r="D220" s="160" t="s">
        <v>152</v>
      </c>
      <c r="E220" s="161" t="s">
        <v>3</v>
      </c>
      <c r="F220" s="162" t="s">
        <v>626</v>
      </c>
      <c r="H220" s="163">
        <v>2</v>
      </c>
      <c r="I220" s="164"/>
      <c r="L220" s="159"/>
      <c r="M220" s="165"/>
      <c r="N220" s="166"/>
      <c r="O220" s="166"/>
      <c r="P220" s="166"/>
      <c r="Q220" s="166"/>
      <c r="R220" s="166"/>
      <c r="S220" s="166"/>
      <c r="T220" s="167"/>
      <c r="AT220" s="161" t="s">
        <v>152</v>
      </c>
      <c r="AU220" s="161" t="s">
        <v>82</v>
      </c>
      <c r="AV220" s="13" t="s">
        <v>82</v>
      </c>
      <c r="AW220" s="13" t="s">
        <v>33</v>
      </c>
      <c r="AX220" s="13" t="s">
        <v>72</v>
      </c>
      <c r="AY220" s="161" t="s">
        <v>141</v>
      </c>
    </row>
    <row r="221" spans="2:51" s="14" customFormat="1" ht="11.25">
      <c r="B221" s="169"/>
      <c r="D221" s="160" t="s">
        <v>152</v>
      </c>
      <c r="E221" s="170" t="s">
        <v>3</v>
      </c>
      <c r="F221" s="171" t="s">
        <v>219</v>
      </c>
      <c r="H221" s="172">
        <v>4</v>
      </c>
      <c r="I221" s="173"/>
      <c r="L221" s="169"/>
      <c r="M221" s="174"/>
      <c r="N221" s="175"/>
      <c r="O221" s="175"/>
      <c r="P221" s="175"/>
      <c r="Q221" s="175"/>
      <c r="R221" s="175"/>
      <c r="S221" s="175"/>
      <c r="T221" s="176"/>
      <c r="AT221" s="170" t="s">
        <v>152</v>
      </c>
      <c r="AU221" s="170" t="s">
        <v>82</v>
      </c>
      <c r="AV221" s="14" t="s">
        <v>148</v>
      </c>
      <c r="AW221" s="14" t="s">
        <v>33</v>
      </c>
      <c r="AX221" s="14" t="s">
        <v>80</v>
      </c>
      <c r="AY221" s="170" t="s">
        <v>141</v>
      </c>
    </row>
    <row r="222" spans="2:63" s="12" customFormat="1" ht="22.9" customHeight="1">
      <c r="B222" s="127"/>
      <c r="D222" s="128" t="s">
        <v>71</v>
      </c>
      <c r="E222" s="138" t="s">
        <v>176</v>
      </c>
      <c r="F222" s="138" t="s">
        <v>627</v>
      </c>
      <c r="I222" s="130"/>
      <c r="J222" s="139">
        <f>BK222</f>
        <v>0</v>
      </c>
      <c r="L222" s="127"/>
      <c r="M222" s="132"/>
      <c r="N222" s="133"/>
      <c r="O222" s="133"/>
      <c r="P222" s="134">
        <f>SUM(P223:P242)</f>
        <v>0</v>
      </c>
      <c r="Q222" s="133"/>
      <c r="R222" s="134">
        <f>SUM(R223:R242)</f>
        <v>13.702050599999998</v>
      </c>
      <c r="S222" s="133"/>
      <c r="T222" s="135">
        <f>SUM(T223:T242)</f>
        <v>0</v>
      </c>
      <c r="AR222" s="128" t="s">
        <v>80</v>
      </c>
      <c r="AT222" s="136" t="s">
        <v>71</v>
      </c>
      <c r="AU222" s="136" t="s">
        <v>80</v>
      </c>
      <c r="AY222" s="128" t="s">
        <v>141</v>
      </c>
      <c r="BK222" s="137">
        <f>SUM(BK223:BK242)</f>
        <v>0</v>
      </c>
    </row>
    <row r="223" spans="1:65" s="2" customFormat="1" ht="37.9" customHeight="1">
      <c r="A223" s="34"/>
      <c r="B223" s="140"/>
      <c r="C223" s="141" t="s">
        <v>362</v>
      </c>
      <c r="D223" s="141" t="s">
        <v>143</v>
      </c>
      <c r="E223" s="142" t="s">
        <v>628</v>
      </c>
      <c r="F223" s="143" t="s">
        <v>629</v>
      </c>
      <c r="G223" s="144" t="s">
        <v>146</v>
      </c>
      <c r="H223" s="145">
        <v>17.71</v>
      </c>
      <c r="I223" s="146"/>
      <c r="J223" s="147">
        <f>ROUND(I223*H223,2)</f>
        <v>0</v>
      </c>
      <c r="K223" s="143" t="s">
        <v>147</v>
      </c>
      <c r="L223" s="35"/>
      <c r="M223" s="148" t="s">
        <v>3</v>
      </c>
      <c r="N223" s="149" t="s">
        <v>43</v>
      </c>
      <c r="O223" s="55"/>
      <c r="P223" s="150">
        <f>O223*H223</f>
        <v>0</v>
      </c>
      <c r="Q223" s="150">
        <v>0.00094</v>
      </c>
      <c r="R223" s="150">
        <f>Q223*H223</f>
        <v>0.0166474</v>
      </c>
      <c r="S223" s="150">
        <v>0</v>
      </c>
      <c r="T223" s="15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2" t="s">
        <v>148</v>
      </c>
      <c r="AT223" s="152" t="s">
        <v>143</v>
      </c>
      <c r="AU223" s="152" t="s">
        <v>82</v>
      </c>
      <c r="AY223" s="19" t="s">
        <v>141</v>
      </c>
      <c r="BE223" s="153">
        <f>IF(N223="základní",J223,0)</f>
        <v>0</v>
      </c>
      <c r="BF223" s="153">
        <f>IF(N223="snížená",J223,0)</f>
        <v>0</v>
      </c>
      <c r="BG223" s="153">
        <f>IF(N223="zákl. přenesená",J223,0)</f>
        <v>0</v>
      </c>
      <c r="BH223" s="153">
        <f>IF(N223="sníž. přenesená",J223,0)</f>
        <v>0</v>
      </c>
      <c r="BI223" s="153">
        <f>IF(N223="nulová",J223,0)</f>
        <v>0</v>
      </c>
      <c r="BJ223" s="19" t="s">
        <v>80</v>
      </c>
      <c r="BK223" s="153">
        <f>ROUND(I223*H223,2)</f>
        <v>0</v>
      </c>
      <c r="BL223" s="19" t="s">
        <v>148</v>
      </c>
      <c r="BM223" s="152" t="s">
        <v>630</v>
      </c>
    </row>
    <row r="224" spans="1:47" s="2" customFormat="1" ht="11.25">
      <c r="A224" s="34"/>
      <c r="B224" s="35"/>
      <c r="C224" s="34"/>
      <c r="D224" s="154" t="s">
        <v>150</v>
      </c>
      <c r="E224" s="34"/>
      <c r="F224" s="155" t="s">
        <v>631</v>
      </c>
      <c r="G224" s="34"/>
      <c r="H224" s="34"/>
      <c r="I224" s="156"/>
      <c r="J224" s="34"/>
      <c r="K224" s="34"/>
      <c r="L224" s="35"/>
      <c r="M224" s="157"/>
      <c r="N224" s="158"/>
      <c r="O224" s="55"/>
      <c r="P224" s="55"/>
      <c r="Q224" s="55"/>
      <c r="R224" s="55"/>
      <c r="S224" s="55"/>
      <c r="T224" s="56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150</v>
      </c>
      <c r="AU224" s="19" t="s">
        <v>82</v>
      </c>
    </row>
    <row r="225" spans="2:51" s="13" customFormat="1" ht="11.25">
      <c r="B225" s="159"/>
      <c r="D225" s="160" t="s">
        <v>152</v>
      </c>
      <c r="E225" s="161" t="s">
        <v>3</v>
      </c>
      <c r="F225" s="162" t="s">
        <v>632</v>
      </c>
      <c r="H225" s="163">
        <v>17.71</v>
      </c>
      <c r="I225" s="164"/>
      <c r="L225" s="159"/>
      <c r="M225" s="165"/>
      <c r="N225" s="166"/>
      <c r="O225" s="166"/>
      <c r="P225" s="166"/>
      <c r="Q225" s="166"/>
      <c r="R225" s="166"/>
      <c r="S225" s="166"/>
      <c r="T225" s="167"/>
      <c r="AT225" s="161" t="s">
        <v>152</v>
      </c>
      <c r="AU225" s="161" t="s">
        <v>82</v>
      </c>
      <c r="AV225" s="13" t="s">
        <v>82</v>
      </c>
      <c r="AW225" s="13" t="s">
        <v>33</v>
      </c>
      <c r="AX225" s="13" t="s">
        <v>80</v>
      </c>
      <c r="AY225" s="161" t="s">
        <v>141</v>
      </c>
    </row>
    <row r="226" spans="1:65" s="2" customFormat="1" ht="33" customHeight="1">
      <c r="A226" s="34"/>
      <c r="B226" s="140"/>
      <c r="C226" s="141" t="s">
        <v>370</v>
      </c>
      <c r="D226" s="141" t="s">
        <v>143</v>
      </c>
      <c r="E226" s="142" t="s">
        <v>633</v>
      </c>
      <c r="F226" s="143" t="s">
        <v>634</v>
      </c>
      <c r="G226" s="144" t="s">
        <v>146</v>
      </c>
      <c r="H226" s="145">
        <v>17.71</v>
      </c>
      <c r="I226" s="146"/>
      <c r="J226" s="147">
        <f>ROUND(I226*H226,2)</f>
        <v>0</v>
      </c>
      <c r="K226" s="143" t="s">
        <v>147</v>
      </c>
      <c r="L226" s="35"/>
      <c r="M226" s="148" t="s">
        <v>3</v>
      </c>
      <c r="N226" s="149" t="s">
        <v>43</v>
      </c>
      <c r="O226" s="55"/>
      <c r="P226" s="150">
        <f>O226*H226</f>
        <v>0</v>
      </c>
      <c r="Q226" s="150">
        <v>0.00735</v>
      </c>
      <c r="R226" s="150">
        <f>Q226*H226</f>
        <v>0.1301685</v>
      </c>
      <c r="S226" s="150">
        <v>0</v>
      </c>
      <c r="T226" s="151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52" t="s">
        <v>148</v>
      </c>
      <c r="AT226" s="152" t="s">
        <v>143</v>
      </c>
      <c r="AU226" s="152" t="s">
        <v>82</v>
      </c>
      <c r="AY226" s="19" t="s">
        <v>141</v>
      </c>
      <c r="BE226" s="153">
        <f>IF(N226="základní",J226,0)</f>
        <v>0</v>
      </c>
      <c r="BF226" s="153">
        <f>IF(N226="snížená",J226,0)</f>
        <v>0</v>
      </c>
      <c r="BG226" s="153">
        <f>IF(N226="zákl. přenesená",J226,0)</f>
        <v>0</v>
      </c>
      <c r="BH226" s="153">
        <f>IF(N226="sníž. přenesená",J226,0)</f>
        <v>0</v>
      </c>
      <c r="BI226" s="153">
        <f>IF(N226="nulová",J226,0)</f>
        <v>0</v>
      </c>
      <c r="BJ226" s="19" t="s">
        <v>80</v>
      </c>
      <c r="BK226" s="153">
        <f>ROUND(I226*H226,2)</f>
        <v>0</v>
      </c>
      <c r="BL226" s="19" t="s">
        <v>148</v>
      </c>
      <c r="BM226" s="152" t="s">
        <v>635</v>
      </c>
    </row>
    <row r="227" spans="1:47" s="2" customFormat="1" ht="11.25">
      <c r="A227" s="34"/>
      <c r="B227" s="35"/>
      <c r="C227" s="34"/>
      <c r="D227" s="154" t="s">
        <v>150</v>
      </c>
      <c r="E227" s="34"/>
      <c r="F227" s="155" t="s">
        <v>636</v>
      </c>
      <c r="G227" s="34"/>
      <c r="H227" s="34"/>
      <c r="I227" s="156"/>
      <c r="J227" s="34"/>
      <c r="K227" s="34"/>
      <c r="L227" s="35"/>
      <c r="M227" s="157"/>
      <c r="N227" s="158"/>
      <c r="O227" s="55"/>
      <c r="P227" s="55"/>
      <c r="Q227" s="55"/>
      <c r="R227" s="55"/>
      <c r="S227" s="55"/>
      <c r="T227" s="56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9" t="s">
        <v>150</v>
      </c>
      <c r="AU227" s="19" t="s">
        <v>82</v>
      </c>
    </row>
    <row r="228" spans="1:65" s="2" customFormat="1" ht="49.15" customHeight="1">
      <c r="A228" s="34"/>
      <c r="B228" s="140"/>
      <c r="C228" s="141" t="s">
        <v>375</v>
      </c>
      <c r="D228" s="141" t="s">
        <v>143</v>
      </c>
      <c r="E228" s="142" t="s">
        <v>637</v>
      </c>
      <c r="F228" s="143" t="s">
        <v>638</v>
      </c>
      <c r="G228" s="144" t="s">
        <v>146</v>
      </c>
      <c r="H228" s="145">
        <v>17.71</v>
      </c>
      <c r="I228" s="146"/>
      <c r="J228" s="147">
        <f>ROUND(I228*H228,2)</f>
        <v>0</v>
      </c>
      <c r="K228" s="143" t="s">
        <v>147</v>
      </c>
      <c r="L228" s="35"/>
      <c r="M228" s="148" t="s">
        <v>3</v>
      </c>
      <c r="N228" s="149" t="s">
        <v>43</v>
      </c>
      <c r="O228" s="55"/>
      <c r="P228" s="150">
        <f>O228*H228</f>
        <v>0</v>
      </c>
      <c r="Q228" s="150">
        <v>0.01838</v>
      </c>
      <c r="R228" s="150">
        <f>Q228*H228</f>
        <v>0.3255098</v>
      </c>
      <c r="S228" s="150">
        <v>0</v>
      </c>
      <c r="T228" s="15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2" t="s">
        <v>148</v>
      </c>
      <c r="AT228" s="152" t="s">
        <v>143</v>
      </c>
      <c r="AU228" s="152" t="s">
        <v>82</v>
      </c>
      <c r="AY228" s="19" t="s">
        <v>141</v>
      </c>
      <c r="BE228" s="153">
        <f>IF(N228="základní",J228,0)</f>
        <v>0</v>
      </c>
      <c r="BF228" s="153">
        <f>IF(N228="snížená",J228,0)</f>
        <v>0</v>
      </c>
      <c r="BG228" s="153">
        <f>IF(N228="zákl. přenesená",J228,0)</f>
        <v>0</v>
      </c>
      <c r="BH228" s="153">
        <f>IF(N228="sníž. přenesená",J228,0)</f>
        <v>0</v>
      </c>
      <c r="BI228" s="153">
        <f>IF(N228="nulová",J228,0)</f>
        <v>0</v>
      </c>
      <c r="BJ228" s="19" t="s">
        <v>80</v>
      </c>
      <c r="BK228" s="153">
        <f>ROUND(I228*H228,2)</f>
        <v>0</v>
      </c>
      <c r="BL228" s="19" t="s">
        <v>148</v>
      </c>
      <c r="BM228" s="152" t="s">
        <v>639</v>
      </c>
    </row>
    <row r="229" spans="1:47" s="2" customFormat="1" ht="11.25">
      <c r="A229" s="34"/>
      <c r="B229" s="35"/>
      <c r="C229" s="34"/>
      <c r="D229" s="154" t="s">
        <v>150</v>
      </c>
      <c r="E229" s="34"/>
      <c r="F229" s="155" t="s">
        <v>640</v>
      </c>
      <c r="G229" s="34"/>
      <c r="H229" s="34"/>
      <c r="I229" s="156"/>
      <c r="J229" s="34"/>
      <c r="K229" s="34"/>
      <c r="L229" s="35"/>
      <c r="M229" s="157"/>
      <c r="N229" s="158"/>
      <c r="O229" s="55"/>
      <c r="P229" s="55"/>
      <c r="Q229" s="55"/>
      <c r="R229" s="55"/>
      <c r="S229" s="55"/>
      <c r="T229" s="56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9" t="s">
        <v>150</v>
      </c>
      <c r="AU229" s="19" t="s">
        <v>82</v>
      </c>
    </row>
    <row r="230" spans="1:65" s="2" customFormat="1" ht="37.9" customHeight="1">
      <c r="A230" s="34"/>
      <c r="B230" s="140"/>
      <c r="C230" s="141" t="s">
        <v>380</v>
      </c>
      <c r="D230" s="141" t="s">
        <v>143</v>
      </c>
      <c r="E230" s="142" t="s">
        <v>641</v>
      </c>
      <c r="F230" s="143" t="s">
        <v>642</v>
      </c>
      <c r="G230" s="144" t="s">
        <v>146</v>
      </c>
      <c r="H230" s="145">
        <v>16.846</v>
      </c>
      <c r="I230" s="146"/>
      <c r="J230" s="147">
        <f>ROUND(I230*H230,2)</f>
        <v>0</v>
      </c>
      <c r="K230" s="143" t="s">
        <v>147</v>
      </c>
      <c r="L230" s="35"/>
      <c r="M230" s="148" t="s">
        <v>3</v>
      </c>
      <c r="N230" s="149" t="s">
        <v>43</v>
      </c>
      <c r="O230" s="55"/>
      <c r="P230" s="150">
        <f>O230*H230</f>
        <v>0</v>
      </c>
      <c r="Q230" s="150">
        <v>0.01575</v>
      </c>
      <c r="R230" s="150">
        <f>Q230*H230</f>
        <v>0.2653245</v>
      </c>
      <c r="S230" s="150">
        <v>0</v>
      </c>
      <c r="T230" s="151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2" t="s">
        <v>148</v>
      </c>
      <c r="AT230" s="152" t="s">
        <v>143</v>
      </c>
      <c r="AU230" s="152" t="s">
        <v>82</v>
      </c>
      <c r="AY230" s="19" t="s">
        <v>141</v>
      </c>
      <c r="BE230" s="153">
        <f>IF(N230="základní",J230,0)</f>
        <v>0</v>
      </c>
      <c r="BF230" s="153">
        <f>IF(N230="snížená",J230,0)</f>
        <v>0</v>
      </c>
      <c r="BG230" s="153">
        <f>IF(N230="zákl. přenesená",J230,0)</f>
        <v>0</v>
      </c>
      <c r="BH230" s="153">
        <f>IF(N230="sníž. přenesená",J230,0)</f>
        <v>0</v>
      </c>
      <c r="BI230" s="153">
        <f>IF(N230="nulová",J230,0)</f>
        <v>0</v>
      </c>
      <c r="BJ230" s="19" t="s">
        <v>80</v>
      </c>
      <c r="BK230" s="153">
        <f>ROUND(I230*H230,2)</f>
        <v>0</v>
      </c>
      <c r="BL230" s="19" t="s">
        <v>148</v>
      </c>
      <c r="BM230" s="152" t="s">
        <v>643</v>
      </c>
    </row>
    <row r="231" spans="1:47" s="2" customFormat="1" ht="11.25">
      <c r="A231" s="34"/>
      <c r="B231" s="35"/>
      <c r="C231" s="34"/>
      <c r="D231" s="154" t="s">
        <v>150</v>
      </c>
      <c r="E231" s="34"/>
      <c r="F231" s="155" t="s">
        <v>644</v>
      </c>
      <c r="G231" s="34"/>
      <c r="H231" s="34"/>
      <c r="I231" s="156"/>
      <c r="J231" s="34"/>
      <c r="K231" s="34"/>
      <c r="L231" s="35"/>
      <c r="M231" s="157"/>
      <c r="N231" s="158"/>
      <c r="O231" s="55"/>
      <c r="P231" s="55"/>
      <c r="Q231" s="55"/>
      <c r="R231" s="55"/>
      <c r="S231" s="55"/>
      <c r="T231" s="56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9" t="s">
        <v>150</v>
      </c>
      <c r="AU231" s="19" t="s">
        <v>82</v>
      </c>
    </row>
    <row r="232" spans="2:51" s="13" customFormat="1" ht="11.25">
      <c r="B232" s="159"/>
      <c r="D232" s="160" t="s">
        <v>152</v>
      </c>
      <c r="E232" s="161" t="s">
        <v>3</v>
      </c>
      <c r="F232" s="162" t="s">
        <v>645</v>
      </c>
      <c r="H232" s="163">
        <v>16.846</v>
      </c>
      <c r="I232" s="164"/>
      <c r="L232" s="159"/>
      <c r="M232" s="165"/>
      <c r="N232" s="166"/>
      <c r="O232" s="166"/>
      <c r="P232" s="166"/>
      <c r="Q232" s="166"/>
      <c r="R232" s="166"/>
      <c r="S232" s="166"/>
      <c r="T232" s="167"/>
      <c r="AT232" s="161" t="s">
        <v>152</v>
      </c>
      <c r="AU232" s="161" t="s">
        <v>82</v>
      </c>
      <c r="AV232" s="13" t="s">
        <v>82</v>
      </c>
      <c r="AW232" s="13" t="s">
        <v>33</v>
      </c>
      <c r="AX232" s="13" t="s">
        <v>80</v>
      </c>
      <c r="AY232" s="161" t="s">
        <v>141</v>
      </c>
    </row>
    <row r="233" spans="1:65" s="2" customFormat="1" ht="33" customHeight="1">
      <c r="A233" s="34"/>
      <c r="B233" s="140"/>
      <c r="C233" s="141" t="s">
        <v>386</v>
      </c>
      <c r="D233" s="141" t="s">
        <v>143</v>
      </c>
      <c r="E233" s="142" t="s">
        <v>646</v>
      </c>
      <c r="F233" s="143" t="s">
        <v>647</v>
      </c>
      <c r="G233" s="144" t="s">
        <v>101</v>
      </c>
      <c r="H233" s="145">
        <v>5.18</v>
      </c>
      <c r="I233" s="146"/>
      <c r="J233" s="147">
        <f>ROUND(I233*H233,2)</f>
        <v>0</v>
      </c>
      <c r="K233" s="143" t="s">
        <v>147</v>
      </c>
      <c r="L233" s="35"/>
      <c r="M233" s="148" t="s">
        <v>3</v>
      </c>
      <c r="N233" s="149" t="s">
        <v>43</v>
      </c>
      <c r="O233" s="55"/>
      <c r="P233" s="150">
        <f>O233*H233</f>
        <v>0</v>
      </c>
      <c r="Q233" s="150">
        <v>2.50187</v>
      </c>
      <c r="R233" s="150">
        <f>Q233*H233</f>
        <v>12.959686599999998</v>
      </c>
      <c r="S233" s="150">
        <v>0</v>
      </c>
      <c r="T233" s="15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52" t="s">
        <v>148</v>
      </c>
      <c r="AT233" s="152" t="s">
        <v>143</v>
      </c>
      <c r="AU233" s="152" t="s">
        <v>82</v>
      </c>
      <c r="AY233" s="19" t="s">
        <v>141</v>
      </c>
      <c r="BE233" s="153">
        <f>IF(N233="základní",J233,0)</f>
        <v>0</v>
      </c>
      <c r="BF233" s="153">
        <f>IF(N233="snížená",J233,0)</f>
        <v>0</v>
      </c>
      <c r="BG233" s="153">
        <f>IF(N233="zákl. přenesená",J233,0)</f>
        <v>0</v>
      </c>
      <c r="BH233" s="153">
        <f>IF(N233="sníž. přenesená",J233,0)</f>
        <v>0</v>
      </c>
      <c r="BI233" s="153">
        <f>IF(N233="nulová",J233,0)</f>
        <v>0</v>
      </c>
      <c r="BJ233" s="19" t="s">
        <v>80</v>
      </c>
      <c r="BK233" s="153">
        <f>ROUND(I233*H233,2)</f>
        <v>0</v>
      </c>
      <c r="BL233" s="19" t="s">
        <v>148</v>
      </c>
      <c r="BM233" s="152" t="s">
        <v>648</v>
      </c>
    </row>
    <row r="234" spans="1:47" s="2" customFormat="1" ht="11.25">
      <c r="A234" s="34"/>
      <c r="B234" s="35"/>
      <c r="C234" s="34"/>
      <c r="D234" s="154" t="s">
        <v>150</v>
      </c>
      <c r="E234" s="34"/>
      <c r="F234" s="155" t="s">
        <v>649</v>
      </c>
      <c r="G234" s="34"/>
      <c r="H234" s="34"/>
      <c r="I234" s="156"/>
      <c r="J234" s="34"/>
      <c r="K234" s="34"/>
      <c r="L234" s="35"/>
      <c r="M234" s="157"/>
      <c r="N234" s="158"/>
      <c r="O234" s="55"/>
      <c r="P234" s="55"/>
      <c r="Q234" s="55"/>
      <c r="R234" s="55"/>
      <c r="S234" s="55"/>
      <c r="T234" s="56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9" t="s">
        <v>150</v>
      </c>
      <c r="AU234" s="19" t="s">
        <v>82</v>
      </c>
    </row>
    <row r="235" spans="2:51" s="13" customFormat="1" ht="22.5">
      <c r="B235" s="159"/>
      <c r="D235" s="160" t="s">
        <v>152</v>
      </c>
      <c r="E235" s="161" t="s">
        <v>3</v>
      </c>
      <c r="F235" s="162" t="s">
        <v>650</v>
      </c>
      <c r="H235" s="163">
        <v>4.771</v>
      </c>
      <c r="I235" s="164"/>
      <c r="L235" s="159"/>
      <c r="M235" s="165"/>
      <c r="N235" s="166"/>
      <c r="O235" s="166"/>
      <c r="P235" s="166"/>
      <c r="Q235" s="166"/>
      <c r="R235" s="166"/>
      <c r="S235" s="166"/>
      <c r="T235" s="167"/>
      <c r="AT235" s="161" t="s">
        <v>152</v>
      </c>
      <c r="AU235" s="161" t="s">
        <v>82</v>
      </c>
      <c r="AV235" s="13" t="s">
        <v>82</v>
      </c>
      <c r="AW235" s="13" t="s">
        <v>33</v>
      </c>
      <c r="AX235" s="13" t="s">
        <v>72</v>
      </c>
      <c r="AY235" s="161" t="s">
        <v>141</v>
      </c>
    </row>
    <row r="236" spans="2:51" s="13" customFormat="1" ht="11.25">
      <c r="B236" s="159"/>
      <c r="D236" s="160" t="s">
        <v>152</v>
      </c>
      <c r="E236" s="161" t="s">
        <v>3</v>
      </c>
      <c r="F236" s="162" t="s">
        <v>651</v>
      </c>
      <c r="H236" s="163">
        <v>0.038</v>
      </c>
      <c r="I236" s="164"/>
      <c r="L236" s="159"/>
      <c r="M236" s="165"/>
      <c r="N236" s="166"/>
      <c r="O236" s="166"/>
      <c r="P236" s="166"/>
      <c r="Q236" s="166"/>
      <c r="R236" s="166"/>
      <c r="S236" s="166"/>
      <c r="T236" s="167"/>
      <c r="AT236" s="161" t="s">
        <v>152</v>
      </c>
      <c r="AU236" s="161" t="s">
        <v>82</v>
      </c>
      <c r="AV236" s="13" t="s">
        <v>82</v>
      </c>
      <c r="AW236" s="13" t="s">
        <v>33</v>
      </c>
      <c r="AX236" s="13" t="s">
        <v>72</v>
      </c>
      <c r="AY236" s="161" t="s">
        <v>141</v>
      </c>
    </row>
    <row r="237" spans="2:51" s="13" customFormat="1" ht="22.5">
      <c r="B237" s="159"/>
      <c r="D237" s="160" t="s">
        <v>152</v>
      </c>
      <c r="E237" s="161" t="s">
        <v>3</v>
      </c>
      <c r="F237" s="162" t="s">
        <v>652</v>
      </c>
      <c r="H237" s="163">
        <v>0.371</v>
      </c>
      <c r="I237" s="164"/>
      <c r="L237" s="159"/>
      <c r="M237" s="165"/>
      <c r="N237" s="166"/>
      <c r="O237" s="166"/>
      <c r="P237" s="166"/>
      <c r="Q237" s="166"/>
      <c r="R237" s="166"/>
      <c r="S237" s="166"/>
      <c r="T237" s="167"/>
      <c r="AT237" s="161" t="s">
        <v>152</v>
      </c>
      <c r="AU237" s="161" t="s">
        <v>82</v>
      </c>
      <c r="AV237" s="13" t="s">
        <v>82</v>
      </c>
      <c r="AW237" s="13" t="s">
        <v>33</v>
      </c>
      <c r="AX237" s="13" t="s">
        <v>72</v>
      </c>
      <c r="AY237" s="161" t="s">
        <v>141</v>
      </c>
    </row>
    <row r="238" spans="2:51" s="14" customFormat="1" ht="11.25">
      <c r="B238" s="169"/>
      <c r="D238" s="160" t="s">
        <v>152</v>
      </c>
      <c r="E238" s="170" t="s">
        <v>3</v>
      </c>
      <c r="F238" s="171" t="s">
        <v>219</v>
      </c>
      <c r="H238" s="172">
        <v>5.18</v>
      </c>
      <c r="I238" s="173"/>
      <c r="L238" s="169"/>
      <c r="M238" s="174"/>
      <c r="N238" s="175"/>
      <c r="O238" s="175"/>
      <c r="P238" s="175"/>
      <c r="Q238" s="175"/>
      <c r="R238" s="175"/>
      <c r="S238" s="175"/>
      <c r="T238" s="176"/>
      <c r="AT238" s="170" t="s">
        <v>152</v>
      </c>
      <c r="AU238" s="170" t="s">
        <v>82</v>
      </c>
      <c r="AV238" s="14" t="s">
        <v>148</v>
      </c>
      <c r="AW238" s="14" t="s">
        <v>33</v>
      </c>
      <c r="AX238" s="14" t="s">
        <v>80</v>
      </c>
      <c r="AY238" s="170" t="s">
        <v>141</v>
      </c>
    </row>
    <row r="239" spans="1:65" s="2" customFormat="1" ht="33" customHeight="1">
      <c r="A239" s="34"/>
      <c r="B239" s="140"/>
      <c r="C239" s="141" t="s">
        <v>391</v>
      </c>
      <c r="D239" s="141" t="s">
        <v>143</v>
      </c>
      <c r="E239" s="142" t="s">
        <v>653</v>
      </c>
      <c r="F239" s="143" t="s">
        <v>654</v>
      </c>
      <c r="G239" s="144" t="s">
        <v>101</v>
      </c>
      <c r="H239" s="145">
        <v>5.18</v>
      </c>
      <c r="I239" s="146"/>
      <c r="J239" s="147">
        <f>ROUND(I239*H239,2)</f>
        <v>0</v>
      </c>
      <c r="K239" s="143" t="s">
        <v>147</v>
      </c>
      <c r="L239" s="35"/>
      <c r="M239" s="148" t="s">
        <v>3</v>
      </c>
      <c r="N239" s="149" t="s">
        <v>43</v>
      </c>
      <c r="O239" s="55"/>
      <c r="P239" s="150">
        <f>O239*H239</f>
        <v>0</v>
      </c>
      <c r="Q239" s="150">
        <v>0</v>
      </c>
      <c r="R239" s="150">
        <f>Q239*H239</f>
        <v>0</v>
      </c>
      <c r="S239" s="150">
        <v>0</v>
      </c>
      <c r="T239" s="15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52" t="s">
        <v>148</v>
      </c>
      <c r="AT239" s="152" t="s">
        <v>143</v>
      </c>
      <c r="AU239" s="152" t="s">
        <v>82</v>
      </c>
      <c r="AY239" s="19" t="s">
        <v>141</v>
      </c>
      <c r="BE239" s="153">
        <f>IF(N239="základní",J239,0)</f>
        <v>0</v>
      </c>
      <c r="BF239" s="153">
        <f>IF(N239="snížená",J239,0)</f>
        <v>0</v>
      </c>
      <c r="BG239" s="153">
        <f>IF(N239="zákl. přenesená",J239,0)</f>
        <v>0</v>
      </c>
      <c r="BH239" s="153">
        <f>IF(N239="sníž. přenesená",J239,0)</f>
        <v>0</v>
      </c>
      <c r="BI239" s="153">
        <f>IF(N239="nulová",J239,0)</f>
        <v>0</v>
      </c>
      <c r="BJ239" s="19" t="s">
        <v>80</v>
      </c>
      <c r="BK239" s="153">
        <f>ROUND(I239*H239,2)</f>
        <v>0</v>
      </c>
      <c r="BL239" s="19" t="s">
        <v>148</v>
      </c>
      <c r="BM239" s="152" t="s">
        <v>655</v>
      </c>
    </row>
    <row r="240" spans="1:47" s="2" customFormat="1" ht="11.25">
      <c r="A240" s="34"/>
      <c r="B240" s="35"/>
      <c r="C240" s="34"/>
      <c r="D240" s="154" t="s">
        <v>150</v>
      </c>
      <c r="E240" s="34"/>
      <c r="F240" s="155" t="s">
        <v>656</v>
      </c>
      <c r="G240" s="34"/>
      <c r="H240" s="34"/>
      <c r="I240" s="156"/>
      <c r="J240" s="34"/>
      <c r="K240" s="34"/>
      <c r="L240" s="35"/>
      <c r="M240" s="157"/>
      <c r="N240" s="158"/>
      <c r="O240" s="55"/>
      <c r="P240" s="55"/>
      <c r="Q240" s="55"/>
      <c r="R240" s="55"/>
      <c r="S240" s="55"/>
      <c r="T240" s="56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9" t="s">
        <v>150</v>
      </c>
      <c r="AU240" s="19" t="s">
        <v>82</v>
      </c>
    </row>
    <row r="241" spans="1:65" s="2" customFormat="1" ht="37.9" customHeight="1">
      <c r="A241" s="34"/>
      <c r="B241" s="140"/>
      <c r="C241" s="141" t="s">
        <v>405</v>
      </c>
      <c r="D241" s="141" t="s">
        <v>143</v>
      </c>
      <c r="E241" s="142" t="s">
        <v>657</v>
      </c>
      <c r="F241" s="143" t="s">
        <v>658</v>
      </c>
      <c r="G241" s="144" t="s">
        <v>101</v>
      </c>
      <c r="H241" s="145">
        <v>5.18</v>
      </c>
      <c r="I241" s="146"/>
      <c r="J241" s="147">
        <f>ROUND(I241*H241,2)</f>
        <v>0</v>
      </c>
      <c r="K241" s="143" t="s">
        <v>147</v>
      </c>
      <c r="L241" s="35"/>
      <c r="M241" s="148" t="s">
        <v>3</v>
      </c>
      <c r="N241" s="149" t="s">
        <v>43</v>
      </c>
      <c r="O241" s="55"/>
      <c r="P241" s="150">
        <f>O241*H241</f>
        <v>0</v>
      </c>
      <c r="Q241" s="150">
        <v>0.00091</v>
      </c>
      <c r="R241" s="150">
        <f>Q241*H241</f>
        <v>0.0047138</v>
      </c>
      <c r="S241" s="150">
        <v>0</v>
      </c>
      <c r="T241" s="151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2" t="s">
        <v>148</v>
      </c>
      <c r="AT241" s="152" t="s">
        <v>143</v>
      </c>
      <c r="AU241" s="152" t="s">
        <v>82</v>
      </c>
      <c r="AY241" s="19" t="s">
        <v>141</v>
      </c>
      <c r="BE241" s="153">
        <f>IF(N241="základní",J241,0)</f>
        <v>0</v>
      </c>
      <c r="BF241" s="153">
        <f>IF(N241="snížená",J241,0)</f>
        <v>0</v>
      </c>
      <c r="BG241" s="153">
        <f>IF(N241="zákl. přenesená",J241,0)</f>
        <v>0</v>
      </c>
      <c r="BH241" s="153">
        <f>IF(N241="sníž. přenesená",J241,0)</f>
        <v>0</v>
      </c>
      <c r="BI241" s="153">
        <f>IF(N241="nulová",J241,0)</f>
        <v>0</v>
      </c>
      <c r="BJ241" s="19" t="s">
        <v>80</v>
      </c>
      <c r="BK241" s="153">
        <f>ROUND(I241*H241,2)</f>
        <v>0</v>
      </c>
      <c r="BL241" s="19" t="s">
        <v>148</v>
      </c>
      <c r="BM241" s="152" t="s">
        <v>659</v>
      </c>
    </row>
    <row r="242" spans="1:47" s="2" customFormat="1" ht="11.25">
      <c r="A242" s="34"/>
      <c r="B242" s="35"/>
      <c r="C242" s="34"/>
      <c r="D242" s="154" t="s">
        <v>150</v>
      </c>
      <c r="E242" s="34"/>
      <c r="F242" s="155" t="s">
        <v>660</v>
      </c>
      <c r="G242" s="34"/>
      <c r="H242" s="34"/>
      <c r="I242" s="156"/>
      <c r="J242" s="34"/>
      <c r="K242" s="34"/>
      <c r="L242" s="35"/>
      <c r="M242" s="157"/>
      <c r="N242" s="158"/>
      <c r="O242" s="55"/>
      <c r="P242" s="55"/>
      <c r="Q242" s="55"/>
      <c r="R242" s="55"/>
      <c r="S242" s="55"/>
      <c r="T242" s="56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9" t="s">
        <v>150</v>
      </c>
      <c r="AU242" s="19" t="s">
        <v>82</v>
      </c>
    </row>
    <row r="243" spans="2:63" s="12" customFormat="1" ht="22.9" customHeight="1">
      <c r="B243" s="127"/>
      <c r="D243" s="128" t="s">
        <v>71</v>
      </c>
      <c r="E243" s="138" t="s">
        <v>189</v>
      </c>
      <c r="F243" s="138" t="s">
        <v>203</v>
      </c>
      <c r="I243" s="130"/>
      <c r="J243" s="139">
        <f>BK243</f>
        <v>0</v>
      </c>
      <c r="L243" s="127"/>
      <c r="M243" s="132"/>
      <c r="N243" s="133"/>
      <c r="O243" s="133"/>
      <c r="P243" s="134">
        <f>SUM(P244:P262)</f>
        <v>0</v>
      </c>
      <c r="Q243" s="133"/>
      <c r="R243" s="134">
        <f>SUM(R244:R262)</f>
        <v>0.22333999999999998</v>
      </c>
      <c r="S243" s="133"/>
      <c r="T243" s="135">
        <f>SUM(T244:T262)</f>
        <v>0</v>
      </c>
      <c r="AR243" s="128" t="s">
        <v>80</v>
      </c>
      <c r="AT243" s="136" t="s">
        <v>71</v>
      </c>
      <c r="AU243" s="136" t="s">
        <v>80</v>
      </c>
      <c r="AY243" s="128" t="s">
        <v>141</v>
      </c>
      <c r="BK243" s="137">
        <f>SUM(BK244:BK262)</f>
        <v>0</v>
      </c>
    </row>
    <row r="244" spans="1:65" s="2" customFormat="1" ht="37.9" customHeight="1">
      <c r="A244" s="34"/>
      <c r="B244" s="140"/>
      <c r="C244" s="141" t="s">
        <v>413</v>
      </c>
      <c r="D244" s="141" t="s">
        <v>143</v>
      </c>
      <c r="E244" s="142" t="s">
        <v>661</v>
      </c>
      <c r="F244" s="143" t="s">
        <v>662</v>
      </c>
      <c r="G244" s="144" t="s">
        <v>357</v>
      </c>
      <c r="H244" s="145">
        <v>2</v>
      </c>
      <c r="I244" s="146"/>
      <c r="J244" s="147">
        <f>ROUND(I244*H244,2)</f>
        <v>0</v>
      </c>
      <c r="K244" s="143" t="s">
        <v>3</v>
      </c>
      <c r="L244" s="35"/>
      <c r="M244" s="148" t="s">
        <v>3</v>
      </c>
      <c r="N244" s="149" t="s">
        <v>43</v>
      </c>
      <c r="O244" s="55"/>
      <c r="P244" s="150">
        <f>O244*H244</f>
        <v>0</v>
      </c>
      <c r="Q244" s="150">
        <v>0.00167</v>
      </c>
      <c r="R244" s="150">
        <f>Q244*H244</f>
        <v>0.00334</v>
      </c>
      <c r="S244" s="150">
        <v>0</v>
      </c>
      <c r="T244" s="151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2" t="s">
        <v>148</v>
      </c>
      <c r="AT244" s="152" t="s">
        <v>143</v>
      </c>
      <c r="AU244" s="152" t="s">
        <v>82</v>
      </c>
      <c r="AY244" s="19" t="s">
        <v>141</v>
      </c>
      <c r="BE244" s="153">
        <f>IF(N244="základní",J244,0)</f>
        <v>0</v>
      </c>
      <c r="BF244" s="153">
        <f>IF(N244="snížená",J244,0)</f>
        <v>0</v>
      </c>
      <c r="BG244" s="153">
        <f>IF(N244="zákl. přenesená",J244,0)</f>
        <v>0</v>
      </c>
      <c r="BH244" s="153">
        <f>IF(N244="sníž. přenesená",J244,0)</f>
        <v>0</v>
      </c>
      <c r="BI244" s="153">
        <f>IF(N244="nulová",J244,0)</f>
        <v>0</v>
      </c>
      <c r="BJ244" s="19" t="s">
        <v>80</v>
      </c>
      <c r="BK244" s="153">
        <f>ROUND(I244*H244,2)</f>
        <v>0</v>
      </c>
      <c r="BL244" s="19" t="s">
        <v>148</v>
      </c>
      <c r="BM244" s="152" t="s">
        <v>663</v>
      </c>
    </row>
    <row r="245" spans="1:65" s="2" customFormat="1" ht="24.2" customHeight="1">
      <c r="A245" s="34"/>
      <c r="B245" s="140"/>
      <c r="C245" s="187" t="s">
        <v>664</v>
      </c>
      <c r="D245" s="187" t="s">
        <v>401</v>
      </c>
      <c r="E245" s="188" t="s">
        <v>665</v>
      </c>
      <c r="F245" s="189" t="s">
        <v>666</v>
      </c>
      <c r="G245" s="190" t="s">
        <v>357</v>
      </c>
      <c r="H245" s="191">
        <v>1</v>
      </c>
      <c r="I245" s="192"/>
      <c r="J245" s="193">
        <f>ROUND(I245*H245,2)</f>
        <v>0</v>
      </c>
      <c r="K245" s="189" t="s">
        <v>3</v>
      </c>
      <c r="L245" s="194"/>
      <c r="M245" s="195" t="s">
        <v>3</v>
      </c>
      <c r="N245" s="196" t="s">
        <v>43</v>
      </c>
      <c r="O245" s="55"/>
      <c r="P245" s="150">
        <f>O245*H245</f>
        <v>0</v>
      </c>
      <c r="Q245" s="150">
        <v>0.0078</v>
      </c>
      <c r="R245" s="150">
        <f>Q245*H245</f>
        <v>0.0078</v>
      </c>
      <c r="S245" s="150">
        <v>0</v>
      </c>
      <c r="T245" s="151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52" t="s">
        <v>189</v>
      </c>
      <c r="AT245" s="152" t="s">
        <v>401</v>
      </c>
      <c r="AU245" s="152" t="s">
        <v>82</v>
      </c>
      <c r="AY245" s="19" t="s">
        <v>141</v>
      </c>
      <c r="BE245" s="153">
        <f>IF(N245="základní",J245,0)</f>
        <v>0</v>
      </c>
      <c r="BF245" s="153">
        <f>IF(N245="snížená",J245,0)</f>
        <v>0</v>
      </c>
      <c r="BG245" s="153">
        <f>IF(N245="zákl. přenesená",J245,0)</f>
        <v>0</v>
      </c>
      <c r="BH245" s="153">
        <f>IF(N245="sníž. přenesená",J245,0)</f>
        <v>0</v>
      </c>
      <c r="BI245" s="153">
        <f>IF(N245="nulová",J245,0)</f>
        <v>0</v>
      </c>
      <c r="BJ245" s="19" t="s">
        <v>80</v>
      </c>
      <c r="BK245" s="153">
        <f>ROUND(I245*H245,2)</f>
        <v>0</v>
      </c>
      <c r="BL245" s="19" t="s">
        <v>148</v>
      </c>
      <c r="BM245" s="152" t="s">
        <v>667</v>
      </c>
    </row>
    <row r="246" spans="2:51" s="13" customFormat="1" ht="11.25">
      <c r="B246" s="159"/>
      <c r="D246" s="160" t="s">
        <v>152</v>
      </c>
      <c r="E246" s="161" t="s">
        <v>3</v>
      </c>
      <c r="F246" s="162" t="s">
        <v>668</v>
      </c>
      <c r="H246" s="163">
        <v>1</v>
      </c>
      <c r="I246" s="164"/>
      <c r="L246" s="159"/>
      <c r="M246" s="165"/>
      <c r="N246" s="166"/>
      <c r="O246" s="166"/>
      <c r="P246" s="166"/>
      <c r="Q246" s="166"/>
      <c r="R246" s="166"/>
      <c r="S246" s="166"/>
      <c r="T246" s="167"/>
      <c r="AT246" s="161" t="s">
        <v>152</v>
      </c>
      <c r="AU246" s="161" t="s">
        <v>82</v>
      </c>
      <c r="AV246" s="13" t="s">
        <v>82</v>
      </c>
      <c r="AW246" s="13" t="s">
        <v>33</v>
      </c>
      <c r="AX246" s="13" t="s">
        <v>80</v>
      </c>
      <c r="AY246" s="161" t="s">
        <v>141</v>
      </c>
    </row>
    <row r="247" spans="1:65" s="2" customFormat="1" ht="24.2" customHeight="1">
      <c r="A247" s="34"/>
      <c r="B247" s="140"/>
      <c r="C247" s="187" t="s">
        <v>669</v>
      </c>
      <c r="D247" s="187" t="s">
        <v>401</v>
      </c>
      <c r="E247" s="188" t="s">
        <v>670</v>
      </c>
      <c r="F247" s="189" t="s">
        <v>671</v>
      </c>
      <c r="G247" s="190" t="s">
        <v>357</v>
      </c>
      <c r="H247" s="191">
        <v>1</v>
      </c>
      <c r="I247" s="192"/>
      <c r="J247" s="193">
        <f>ROUND(I247*H247,2)</f>
        <v>0</v>
      </c>
      <c r="K247" s="189" t="s">
        <v>3</v>
      </c>
      <c r="L247" s="194"/>
      <c r="M247" s="195" t="s">
        <v>3</v>
      </c>
      <c r="N247" s="196" t="s">
        <v>43</v>
      </c>
      <c r="O247" s="55"/>
      <c r="P247" s="150">
        <f>O247*H247</f>
        <v>0</v>
      </c>
      <c r="Q247" s="150">
        <v>0.018</v>
      </c>
      <c r="R247" s="150">
        <f>Q247*H247</f>
        <v>0.018</v>
      </c>
      <c r="S247" s="150">
        <v>0</v>
      </c>
      <c r="T247" s="151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52" t="s">
        <v>189</v>
      </c>
      <c r="AT247" s="152" t="s">
        <v>401</v>
      </c>
      <c r="AU247" s="152" t="s">
        <v>82</v>
      </c>
      <c r="AY247" s="19" t="s">
        <v>141</v>
      </c>
      <c r="BE247" s="153">
        <f>IF(N247="základní",J247,0)</f>
        <v>0</v>
      </c>
      <c r="BF247" s="153">
        <f>IF(N247="snížená",J247,0)</f>
        <v>0</v>
      </c>
      <c r="BG247" s="153">
        <f>IF(N247="zákl. přenesená",J247,0)</f>
        <v>0</v>
      </c>
      <c r="BH247" s="153">
        <f>IF(N247="sníž. přenesená",J247,0)</f>
        <v>0</v>
      </c>
      <c r="BI247" s="153">
        <f>IF(N247="nulová",J247,0)</f>
        <v>0</v>
      </c>
      <c r="BJ247" s="19" t="s">
        <v>80</v>
      </c>
      <c r="BK247" s="153">
        <f>ROUND(I247*H247,2)</f>
        <v>0</v>
      </c>
      <c r="BL247" s="19" t="s">
        <v>148</v>
      </c>
      <c r="BM247" s="152" t="s">
        <v>672</v>
      </c>
    </row>
    <row r="248" spans="2:51" s="13" customFormat="1" ht="11.25">
      <c r="B248" s="159"/>
      <c r="D248" s="160" t="s">
        <v>152</v>
      </c>
      <c r="E248" s="161" t="s">
        <v>3</v>
      </c>
      <c r="F248" s="162" t="s">
        <v>673</v>
      </c>
      <c r="H248" s="163">
        <v>1</v>
      </c>
      <c r="I248" s="164"/>
      <c r="L248" s="159"/>
      <c r="M248" s="165"/>
      <c r="N248" s="166"/>
      <c r="O248" s="166"/>
      <c r="P248" s="166"/>
      <c r="Q248" s="166"/>
      <c r="R248" s="166"/>
      <c r="S248" s="166"/>
      <c r="T248" s="167"/>
      <c r="AT248" s="161" t="s">
        <v>152</v>
      </c>
      <c r="AU248" s="161" t="s">
        <v>82</v>
      </c>
      <c r="AV248" s="13" t="s">
        <v>82</v>
      </c>
      <c r="AW248" s="13" t="s">
        <v>33</v>
      </c>
      <c r="AX248" s="13" t="s">
        <v>80</v>
      </c>
      <c r="AY248" s="161" t="s">
        <v>141</v>
      </c>
    </row>
    <row r="249" spans="1:65" s="2" customFormat="1" ht="44.25" customHeight="1">
      <c r="A249" s="34"/>
      <c r="B249" s="140"/>
      <c r="C249" s="141" t="s">
        <v>674</v>
      </c>
      <c r="D249" s="141" t="s">
        <v>143</v>
      </c>
      <c r="E249" s="142" t="s">
        <v>675</v>
      </c>
      <c r="F249" s="143" t="s">
        <v>676</v>
      </c>
      <c r="G249" s="144" t="s">
        <v>357</v>
      </c>
      <c r="H249" s="145">
        <v>4</v>
      </c>
      <c r="I249" s="146"/>
      <c r="J249" s="147">
        <f>ROUND(I249*H249,2)</f>
        <v>0</v>
      </c>
      <c r="K249" s="143" t="s">
        <v>147</v>
      </c>
      <c r="L249" s="35"/>
      <c r="M249" s="148" t="s">
        <v>3</v>
      </c>
      <c r="N249" s="149" t="s">
        <v>43</v>
      </c>
      <c r="O249" s="55"/>
      <c r="P249" s="150">
        <f>O249*H249</f>
        <v>0</v>
      </c>
      <c r="Q249" s="150">
        <v>0.00167</v>
      </c>
      <c r="R249" s="150">
        <f>Q249*H249</f>
        <v>0.00668</v>
      </c>
      <c r="S249" s="150">
        <v>0</v>
      </c>
      <c r="T249" s="151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52" t="s">
        <v>148</v>
      </c>
      <c r="AT249" s="152" t="s">
        <v>143</v>
      </c>
      <c r="AU249" s="152" t="s">
        <v>82</v>
      </c>
      <c r="AY249" s="19" t="s">
        <v>141</v>
      </c>
      <c r="BE249" s="153">
        <f>IF(N249="základní",J249,0)</f>
        <v>0</v>
      </c>
      <c r="BF249" s="153">
        <f>IF(N249="snížená",J249,0)</f>
        <v>0</v>
      </c>
      <c r="BG249" s="153">
        <f>IF(N249="zákl. přenesená",J249,0)</f>
        <v>0</v>
      </c>
      <c r="BH249" s="153">
        <f>IF(N249="sníž. přenesená",J249,0)</f>
        <v>0</v>
      </c>
      <c r="BI249" s="153">
        <f>IF(N249="nulová",J249,0)</f>
        <v>0</v>
      </c>
      <c r="BJ249" s="19" t="s">
        <v>80</v>
      </c>
      <c r="BK249" s="153">
        <f>ROUND(I249*H249,2)</f>
        <v>0</v>
      </c>
      <c r="BL249" s="19" t="s">
        <v>148</v>
      </c>
      <c r="BM249" s="152" t="s">
        <v>677</v>
      </c>
    </row>
    <row r="250" spans="1:47" s="2" customFormat="1" ht="11.25">
      <c r="A250" s="34"/>
      <c r="B250" s="35"/>
      <c r="C250" s="34"/>
      <c r="D250" s="154" t="s">
        <v>150</v>
      </c>
      <c r="E250" s="34"/>
      <c r="F250" s="155" t="s">
        <v>678</v>
      </c>
      <c r="G250" s="34"/>
      <c r="H250" s="34"/>
      <c r="I250" s="156"/>
      <c r="J250" s="34"/>
      <c r="K250" s="34"/>
      <c r="L250" s="35"/>
      <c r="M250" s="157"/>
      <c r="N250" s="158"/>
      <c r="O250" s="55"/>
      <c r="P250" s="55"/>
      <c r="Q250" s="55"/>
      <c r="R250" s="55"/>
      <c r="S250" s="55"/>
      <c r="T250" s="56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9" t="s">
        <v>150</v>
      </c>
      <c r="AU250" s="19" t="s">
        <v>82</v>
      </c>
    </row>
    <row r="251" spans="1:65" s="2" customFormat="1" ht="24.2" customHeight="1">
      <c r="A251" s="34"/>
      <c r="B251" s="140"/>
      <c r="C251" s="187" t="s">
        <v>679</v>
      </c>
      <c r="D251" s="187" t="s">
        <v>401</v>
      </c>
      <c r="E251" s="188" t="s">
        <v>680</v>
      </c>
      <c r="F251" s="189" t="s">
        <v>681</v>
      </c>
      <c r="G251" s="190" t="s">
        <v>357</v>
      </c>
      <c r="H251" s="191">
        <v>3</v>
      </c>
      <c r="I251" s="192"/>
      <c r="J251" s="193">
        <f>ROUND(I251*H251,2)</f>
        <v>0</v>
      </c>
      <c r="K251" s="189" t="s">
        <v>3</v>
      </c>
      <c r="L251" s="194"/>
      <c r="M251" s="195" t="s">
        <v>3</v>
      </c>
      <c r="N251" s="196" t="s">
        <v>43</v>
      </c>
      <c r="O251" s="55"/>
      <c r="P251" s="150">
        <f>O251*H251</f>
        <v>0</v>
      </c>
      <c r="Q251" s="150">
        <v>0.0268</v>
      </c>
      <c r="R251" s="150">
        <f>Q251*H251</f>
        <v>0.0804</v>
      </c>
      <c r="S251" s="150">
        <v>0</v>
      </c>
      <c r="T251" s="151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52" t="s">
        <v>189</v>
      </c>
      <c r="AT251" s="152" t="s">
        <v>401</v>
      </c>
      <c r="AU251" s="152" t="s">
        <v>82</v>
      </c>
      <c r="AY251" s="19" t="s">
        <v>141</v>
      </c>
      <c r="BE251" s="153">
        <f>IF(N251="základní",J251,0)</f>
        <v>0</v>
      </c>
      <c r="BF251" s="153">
        <f>IF(N251="snížená",J251,0)</f>
        <v>0</v>
      </c>
      <c r="BG251" s="153">
        <f>IF(N251="zákl. přenesená",J251,0)</f>
        <v>0</v>
      </c>
      <c r="BH251" s="153">
        <f>IF(N251="sníž. přenesená",J251,0)</f>
        <v>0</v>
      </c>
      <c r="BI251" s="153">
        <f>IF(N251="nulová",J251,0)</f>
        <v>0</v>
      </c>
      <c r="BJ251" s="19" t="s">
        <v>80</v>
      </c>
      <c r="BK251" s="153">
        <f>ROUND(I251*H251,2)</f>
        <v>0</v>
      </c>
      <c r="BL251" s="19" t="s">
        <v>148</v>
      </c>
      <c r="BM251" s="152" t="s">
        <v>682</v>
      </c>
    </row>
    <row r="252" spans="2:51" s="13" customFormat="1" ht="11.25">
      <c r="B252" s="159"/>
      <c r="D252" s="160" t="s">
        <v>152</v>
      </c>
      <c r="E252" s="161" t="s">
        <v>3</v>
      </c>
      <c r="F252" s="162" t="s">
        <v>683</v>
      </c>
      <c r="H252" s="163">
        <v>1</v>
      </c>
      <c r="I252" s="164"/>
      <c r="L252" s="159"/>
      <c r="M252" s="165"/>
      <c r="N252" s="166"/>
      <c r="O252" s="166"/>
      <c r="P252" s="166"/>
      <c r="Q252" s="166"/>
      <c r="R252" s="166"/>
      <c r="S252" s="166"/>
      <c r="T252" s="167"/>
      <c r="AT252" s="161" t="s">
        <v>152</v>
      </c>
      <c r="AU252" s="161" t="s">
        <v>82</v>
      </c>
      <c r="AV252" s="13" t="s">
        <v>82</v>
      </c>
      <c r="AW252" s="13" t="s">
        <v>33</v>
      </c>
      <c r="AX252" s="13" t="s">
        <v>72</v>
      </c>
      <c r="AY252" s="161" t="s">
        <v>141</v>
      </c>
    </row>
    <row r="253" spans="2:51" s="13" customFormat="1" ht="11.25">
      <c r="B253" s="159"/>
      <c r="D253" s="160" t="s">
        <v>152</v>
      </c>
      <c r="E253" s="161" t="s">
        <v>3</v>
      </c>
      <c r="F253" s="162" t="s">
        <v>684</v>
      </c>
      <c r="H253" s="163">
        <v>1</v>
      </c>
      <c r="I253" s="164"/>
      <c r="L253" s="159"/>
      <c r="M253" s="165"/>
      <c r="N253" s="166"/>
      <c r="O253" s="166"/>
      <c r="P253" s="166"/>
      <c r="Q253" s="166"/>
      <c r="R253" s="166"/>
      <c r="S253" s="166"/>
      <c r="T253" s="167"/>
      <c r="AT253" s="161" t="s">
        <v>152</v>
      </c>
      <c r="AU253" s="161" t="s">
        <v>82</v>
      </c>
      <c r="AV253" s="13" t="s">
        <v>82</v>
      </c>
      <c r="AW253" s="13" t="s">
        <v>33</v>
      </c>
      <c r="AX253" s="13" t="s">
        <v>72</v>
      </c>
      <c r="AY253" s="161" t="s">
        <v>141</v>
      </c>
    </row>
    <row r="254" spans="2:51" s="13" customFormat="1" ht="11.25">
      <c r="B254" s="159"/>
      <c r="D254" s="160" t="s">
        <v>152</v>
      </c>
      <c r="E254" s="161" t="s">
        <v>3</v>
      </c>
      <c r="F254" s="162" t="s">
        <v>685</v>
      </c>
      <c r="H254" s="163">
        <v>1</v>
      </c>
      <c r="I254" s="164"/>
      <c r="L254" s="159"/>
      <c r="M254" s="165"/>
      <c r="N254" s="166"/>
      <c r="O254" s="166"/>
      <c r="P254" s="166"/>
      <c r="Q254" s="166"/>
      <c r="R254" s="166"/>
      <c r="S254" s="166"/>
      <c r="T254" s="167"/>
      <c r="AT254" s="161" t="s">
        <v>152</v>
      </c>
      <c r="AU254" s="161" t="s">
        <v>82</v>
      </c>
      <c r="AV254" s="13" t="s">
        <v>82</v>
      </c>
      <c r="AW254" s="13" t="s">
        <v>33</v>
      </c>
      <c r="AX254" s="13" t="s">
        <v>72</v>
      </c>
      <c r="AY254" s="161" t="s">
        <v>141</v>
      </c>
    </row>
    <row r="255" spans="2:51" s="14" customFormat="1" ht="11.25">
      <c r="B255" s="169"/>
      <c r="D255" s="160" t="s">
        <v>152</v>
      </c>
      <c r="E255" s="170" t="s">
        <v>3</v>
      </c>
      <c r="F255" s="171" t="s">
        <v>219</v>
      </c>
      <c r="H255" s="172">
        <v>3</v>
      </c>
      <c r="I255" s="173"/>
      <c r="L255" s="169"/>
      <c r="M255" s="174"/>
      <c r="N255" s="175"/>
      <c r="O255" s="175"/>
      <c r="P255" s="175"/>
      <c r="Q255" s="175"/>
      <c r="R255" s="175"/>
      <c r="S255" s="175"/>
      <c r="T255" s="176"/>
      <c r="AT255" s="170" t="s">
        <v>152</v>
      </c>
      <c r="AU255" s="170" t="s">
        <v>82</v>
      </c>
      <c r="AV255" s="14" t="s">
        <v>148</v>
      </c>
      <c r="AW255" s="14" t="s">
        <v>33</v>
      </c>
      <c r="AX255" s="14" t="s">
        <v>80</v>
      </c>
      <c r="AY255" s="170" t="s">
        <v>141</v>
      </c>
    </row>
    <row r="256" spans="1:65" s="2" customFormat="1" ht="16.5" customHeight="1">
      <c r="A256" s="34"/>
      <c r="B256" s="140"/>
      <c r="C256" s="187" t="s">
        <v>686</v>
      </c>
      <c r="D256" s="187" t="s">
        <v>401</v>
      </c>
      <c r="E256" s="188" t="s">
        <v>687</v>
      </c>
      <c r="F256" s="189" t="s">
        <v>688</v>
      </c>
      <c r="G256" s="190" t="s">
        <v>357</v>
      </c>
      <c r="H256" s="191">
        <v>1</v>
      </c>
      <c r="I256" s="192"/>
      <c r="J256" s="193">
        <f>ROUND(I256*H256,2)</f>
        <v>0</v>
      </c>
      <c r="K256" s="189" t="s">
        <v>3</v>
      </c>
      <c r="L256" s="194"/>
      <c r="M256" s="195" t="s">
        <v>3</v>
      </c>
      <c r="N256" s="196" t="s">
        <v>43</v>
      </c>
      <c r="O256" s="55"/>
      <c r="P256" s="150">
        <f>O256*H256</f>
        <v>0</v>
      </c>
      <c r="Q256" s="150">
        <v>0.0238</v>
      </c>
      <c r="R256" s="150">
        <f>Q256*H256</f>
        <v>0.0238</v>
      </c>
      <c r="S256" s="150">
        <v>0</v>
      </c>
      <c r="T256" s="151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2" t="s">
        <v>189</v>
      </c>
      <c r="AT256" s="152" t="s">
        <v>401</v>
      </c>
      <c r="AU256" s="152" t="s">
        <v>82</v>
      </c>
      <c r="AY256" s="19" t="s">
        <v>141</v>
      </c>
      <c r="BE256" s="153">
        <f>IF(N256="základní",J256,0)</f>
        <v>0</v>
      </c>
      <c r="BF256" s="153">
        <f>IF(N256="snížená",J256,0)</f>
        <v>0</v>
      </c>
      <c r="BG256" s="153">
        <f>IF(N256="zákl. přenesená",J256,0)</f>
        <v>0</v>
      </c>
      <c r="BH256" s="153">
        <f>IF(N256="sníž. přenesená",J256,0)</f>
        <v>0</v>
      </c>
      <c r="BI256" s="153">
        <f>IF(N256="nulová",J256,0)</f>
        <v>0</v>
      </c>
      <c r="BJ256" s="19" t="s">
        <v>80</v>
      </c>
      <c r="BK256" s="153">
        <f>ROUND(I256*H256,2)</f>
        <v>0</v>
      </c>
      <c r="BL256" s="19" t="s">
        <v>148</v>
      </c>
      <c r="BM256" s="152" t="s">
        <v>689</v>
      </c>
    </row>
    <row r="257" spans="2:51" s="13" customFormat="1" ht="11.25">
      <c r="B257" s="159"/>
      <c r="D257" s="160" t="s">
        <v>152</v>
      </c>
      <c r="E257" s="161" t="s">
        <v>3</v>
      </c>
      <c r="F257" s="162" t="s">
        <v>690</v>
      </c>
      <c r="H257" s="163">
        <v>1</v>
      </c>
      <c r="I257" s="164"/>
      <c r="L257" s="159"/>
      <c r="M257" s="165"/>
      <c r="N257" s="166"/>
      <c r="O257" s="166"/>
      <c r="P257" s="166"/>
      <c r="Q257" s="166"/>
      <c r="R257" s="166"/>
      <c r="S257" s="166"/>
      <c r="T257" s="167"/>
      <c r="AT257" s="161" t="s">
        <v>152</v>
      </c>
      <c r="AU257" s="161" t="s">
        <v>82</v>
      </c>
      <c r="AV257" s="13" t="s">
        <v>82</v>
      </c>
      <c r="AW257" s="13" t="s">
        <v>33</v>
      </c>
      <c r="AX257" s="13" t="s">
        <v>80</v>
      </c>
      <c r="AY257" s="161" t="s">
        <v>141</v>
      </c>
    </row>
    <row r="258" spans="1:65" s="2" customFormat="1" ht="44.25" customHeight="1">
      <c r="A258" s="34"/>
      <c r="B258" s="140"/>
      <c r="C258" s="141" t="s">
        <v>691</v>
      </c>
      <c r="D258" s="141" t="s">
        <v>143</v>
      </c>
      <c r="E258" s="142" t="s">
        <v>692</v>
      </c>
      <c r="F258" s="143" t="s">
        <v>693</v>
      </c>
      <c r="G258" s="144" t="s">
        <v>357</v>
      </c>
      <c r="H258" s="145">
        <v>1</v>
      </c>
      <c r="I258" s="146"/>
      <c r="J258" s="147">
        <f>ROUND(I258*H258,2)</f>
        <v>0</v>
      </c>
      <c r="K258" s="143" t="s">
        <v>147</v>
      </c>
      <c r="L258" s="35"/>
      <c r="M258" s="148" t="s">
        <v>3</v>
      </c>
      <c r="N258" s="149" t="s">
        <v>43</v>
      </c>
      <c r="O258" s="55"/>
      <c r="P258" s="150">
        <f>O258*H258</f>
        <v>0</v>
      </c>
      <c r="Q258" s="150">
        <v>0.00282</v>
      </c>
      <c r="R258" s="150">
        <f>Q258*H258</f>
        <v>0.00282</v>
      </c>
      <c r="S258" s="150">
        <v>0</v>
      </c>
      <c r="T258" s="15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52" t="s">
        <v>148</v>
      </c>
      <c r="AT258" s="152" t="s">
        <v>143</v>
      </c>
      <c r="AU258" s="152" t="s">
        <v>82</v>
      </c>
      <c r="AY258" s="19" t="s">
        <v>141</v>
      </c>
      <c r="BE258" s="153">
        <f>IF(N258="základní",J258,0)</f>
        <v>0</v>
      </c>
      <c r="BF258" s="153">
        <f>IF(N258="snížená",J258,0)</f>
        <v>0</v>
      </c>
      <c r="BG258" s="153">
        <f>IF(N258="zákl. přenesená",J258,0)</f>
        <v>0</v>
      </c>
      <c r="BH258" s="153">
        <f>IF(N258="sníž. přenesená",J258,0)</f>
        <v>0</v>
      </c>
      <c r="BI258" s="153">
        <f>IF(N258="nulová",J258,0)</f>
        <v>0</v>
      </c>
      <c r="BJ258" s="19" t="s">
        <v>80</v>
      </c>
      <c r="BK258" s="153">
        <f>ROUND(I258*H258,2)</f>
        <v>0</v>
      </c>
      <c r="BL258" s="19" t="s">
        <v>148</v>
      </c>
      <c r="BM258" s="152" t="s">
        <v>694</v>
      </c>
    </row>
    <row r="259" spans="1:47" s="2" customFormat="1" ht="11.25">
      <c r="A259" s="34"/>
      <c r="B259" s="35"/>
      <c r="C259" s="34"/>
      <c r="D259" s="154" t="s">
        <v>150</v>
      </c>
      <c r="E259" s="34"/>
      <c r="F259" s="155" t="s">
        <v>695</v>
      </c>
      <c r="G259" s="34"/>
      <c r="H259" s="34"/>
      <c r="I259" s="156"/>
      <c r="J259" s="34"/>
      <c r="K259" s="34"/>
      <c r="L259" s="35"/>
      <c r="M259" s="157"/>
      <c r="N259" s="158"/>
      <c r="O259" s="55"/>
      <c r="P259" s="55"/>
      <c r="Q259" s="55"/>
      <c r="R259" s="55"/>
      <c r="S259" s="55"/>
      <c r="T259" s="56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9" t="s">
        <v>150</v>
      </c>
      <c r="AU259" s="19" t="s">
        <v>82</v>
      </c>
    </row>
    <row r="260" spans="1:65" s="2" customFormat="1" ht="24.2" customHeight="1">
      <c r="A260" s="34"/>
      <c r="B260" s="140"/>
      <c r="C260" s="187" t="s">
        <v>696</v>
      </c>
      <c r="D260" s="187" t="s">
        <v>401</v>
      </c>
      <c r="E260" s="188" t="s">
        <v>697</v>
      </c>
      <c r="F260" s="189" t="s">
        <v>698</v>
      </c>
      <c r="G260" s="190" t="s">
        <v>357</v>
      </c>
      <c r="H260" s="191">
        <v>1</v>
      </c>
      <c r="I260" s="192"/>
      <c r="J260" s="193">
        <f>ROUND(I260*H260,2)</f>
        <v>0</v>
      </c>
      <c r="K260" s="189" t="s">
        <v>3</v>
      </c>
      <c r="L260" s="194"/>
      <c r="M260" s="195" t="s">
        <v>3</v>
      </c>
      <c r="N260" s="196" t="s">
        <v>43</v>
      </c>
      <c r="O260" s="55"/>
      <c r="P260" s="150">
        <f>O260*H260</f>
        <v>0</v>
      </c>
      <c r="Q260" s="150">
        <v>0.0335</v>
      </c>
      <c r="R260" s="150">
        <f>Q260*H260</f>
        <v>0.0335</v>
      </c>
      <c r="S260" s="150">
        <v>0</v>
      </c>
      <c r="T260" s="15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52" t="s">
        <v>189</v>
      </c>
      <c r="AT260" s="152" t="s">
        <v>401</v>
      </c>
      <c r="AU260" s="152" t="s">
        <v>82</v>
      </c>
      <c r="AY260" s="19" t="s">
        <v>141</v>
      </c>
      <c r="BE260" s="153">
        <f>IF(N260="základní",J260,0)</f>
        <v>0</v>
      </c>
      <c r="BF260" s="153">
        <f>IF(N260="snížená",J260,0)</f>
        <v>0</v>
      </c>
      <c r="BG260" s="153">
        <f>IF(N260="zákl. přenesená",J260,0)</f>
        <v>0</v>
      </c>
      <c r="BH260" s="153">
        <f>IF(N260="sníž. přenesená",J260,0)</f>
        <v>0</v>
      </c>
      <c r="BI260" s="153">
        <f>IF(N260="nulová",J260,0)</f>
        <v>0</v>
      </c>
      <c r="BJ260" s="19" t="s">
        <v>80</v>
      </c>
      <c r="BK260" s="153">
        <f>ROUND(I260*H260,2)</f>
        <v>0</v>
      </c>
      <c r="BL260" s="19" t="s">
        <v>148</v>
      </c>
      <c r="BM260" s="152" t="s">
        <v>699</v>
      </c>
    </row>
    <row r="261" spans="2:51" s="13" customFormat="1" ht="11.25">
      <c r="B261" s="159"/>
      <c r="D261" s="160" t="s">
        <v>152</v>
      </c>
      <c r="E261" s="161" t="s">
        <v>3</v>
      </c>
      <c r="F261" s="162" t="s">
        <v>700</v>
      </c>
      <c r="H261" s="163">
        <v>1</v>
      </c>
      <c r="I261" s="164"/>
      <c r="L261" s="159"/>
      <c r="M261" s="165"/>
      <c r="N261" s="166"/>
      <c r="O261" s="166"/>
      <c r="P261" s="166"/>
      <c r="Q261" s="166"/>
      <c r="R261" s="166"/>
      <c r="S261" s="166"/>
      <c r="T261" s="167"/>
      <c r="AT261" s="161" t="s">
        <v>152</v>
      </c>
      <c r="AU261" s="161" t="s">
        <v>82</v>
      </c>
      <c r="AV261" s="13" t="s">
        <v>82</v>
      </c>
      <c r="AW261" s="13" t="s">
        <v>33</v>
      </c>
      <c r="AX261" s="13" t="s">
        <v>80</v>
      </c>
      <c r="AY261" s="161" t="s">
        <v>141</v>
      </c>
    </row>
    <row r="262" spans="1:65" s="2" customFormat="1" ht="16.5" customHeight="1">
      <c r="A262" s="34"/>
      <c r="B262" s="140"/>
      <c r="C262" s="141" t="s">
        <v>701</v>
      </c>
      <c r="D262" s="141" t="s">
        <v>143</v>
      </c>
      <c r="E262" s="142" t="s">
        <v>702</v>
      </c>
      <c r="F262" s="143" t="s">
        <v>703</v>
      </c>
      <c r="G262" s="144" t="s">
        <v>357</v>
      </c>
      <c r="H262" s="145">
        <v>2</v>
      </c>
      <c r="I262" s="146"/>
      <c r="J262" s="147">
        <f>ROUND(I262*H262,2)</f>
        <v>0</v>
      </c>
      <c r="K262" s="143" t="s">
        <v>3</v>
      </c>
      <c r="L262" s="35"/>
      <c r="M262" s="148" t="s">
        <v>3</v>
      </c>
      <c r="N262" s="149" t="s">
        <v>43</v>
      </c>
      <c r="O262" s="55"/>
      <c r="P262" s="150">
        <f>O262*H262</f>
        <v>0</v>
      </c>
      <c r="Q262" s="150">
        <v>0.0235</v>
      </c>
      <c r="R262" s="150">
        <f>Q262*H262</f>
        <v>0.047</v>
      </c>
      <c r="S262" s="150">
        <v>0</v>
      </c>
      <c r="T262" s="151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52" t="s">
        <v>148</v>
      </c>
      <c r="AT262" s="152" t="s">
        <v>143</v>
      </c>
      <c r="AU262" s="152" t="s">
        <v>82</v>
      </c>
      <c r="AY262" s="19" t="s">
        <v>141</v>
      </c>
      <c r="BE262" s="153">
        <f>IF(N262="základní",J262,0)</f>
        <v>0</v>
      </c>
      <c r="BF262" s="153">
        <f>IF(N262="snížená",J262,0)</f>
        <v>0</v>
      </c>
      <c r="BG262" s="153">
        <f>IF(N262="zákl. přenesená",J262,0)</f>
        <v>0</v>
      </c>
      <c r="BH262" s="153">
        <f>IF(N262="sníž. přenesená",J262,0)</f>
        <v>0</v>
      </c>
      <c r="BI262" s="153">
        <f>IF(N262="nulová",J262,0)</f>
        <v>0</v>
      </c>
      <c r="BJ262" s="19" t="s">
        <v>80</v>
      </c>
      <c r="BK262" s="153">
        <f>ROUND(I262*H262,2)</f>
        <v>0</v>
      </c>
      <c r="BL262" s="19" t="s">
        <v>148</v>
      </c>
      <c r="BM262" s="152" t="s">
        <v>704</v>
      </c>
    </row>
    <row r="263" spans="2:63" s="12" customFormat="1" ht="22.9" customHeight="1">
      <c r="B263" s="127"/>
      <c r="D263" s="128" t="s">
        <v>71</v>
      </c>
      <c r="E263" s="138" t="s">
        <v>195</v>
      </c>
      <c r="F263" s="138" t="s">
        <v>211</v>
      </c>
      <c r="I263" s="130"/>
      <c r="J263" s="139">
        <f>BK263</f>
        <v>0</v>
      </c>
      <c r="L263" s="127"/>
      <c r="M263" s="132"/>
      <c r="N263" s="133"/>
      <c r="O263" s="133"/>
      <c r="P263" s="134">
        <f>SUM(P264:P325)</f>
        <v>0</v>
      </c>
      <c r="Q263" s="133"/>
      <c r="R263" s="134">
        <f>SUM(R264:R325)</f>
        <v>206.51578607</v>
      </c>
      <c r="S263" s="133"/>
      <c r="T263" s="135">
        <f>SUM(T264:T325)</f>
        <v>11.592490000000002</v>
      </c>
      <c r="AR263" s="128" t="s">
        <v>80</v>
      </c>
      <c r="AT263" s="136" t="s">
        <v>71</v>
      </c>
      <c r="AU263" s="136" t="s">
        <v>80</v>
      </c>
      <c r="AY263" s="128" t="s">
        <v>141</v>
      </c>
      <c r="BK263" s="137">
        <f>SUM(BK264:BK325)</f>
        <v>0</v>
      </c>
    </row>
    <row r="264" spans="1:65" s="2" customFormat="1" ht="37.9" customHeight="1">
      <c r="A264" s="34"/>
      <c r="B264" s="140"/>
      <c r="C264" s="141" t="s">
        <v>705</v>
      </c>
      <c r="D264" s="141" t="s">
        <v>143</v>
      </c>
      <c r="E264" s="142" t="s">
        <v>706</v>
      </c>
      <c r="F264" s="143" t="s">
        <v>707</v>
      </c>
      <c r="G264" s="144" t="s">
        <v>101</v>
      </c>
      <c r="H264" s="145">
        <v>203.308</v>
      </c>
      <c r="I264" s="146"/>
      <c r="J264" s="147">
        <f>ROUND(I264*H264,2)</f>
        <v>0</v>
      </c>
      <c r="K264" s="143" t="s">
        <v>147</v>
      </c>
      <c r="L264" s="35"/>
      <c r="M264" s="148" t="s">
        <v>3</v>
      </c>
      <c r="N264" s="149" t="s">
        <v>43</v>
      </c>
      <c r="O264" s="55"/>
      <c r="P264" s="150">
        <f>O264*H264</f>
        <v>0</v>
      </c>
      <c r="Q264" s="150">
        <v>0</v>
      </c>
      <c r="R264" s="150">
        <f>Q264*H264</f>
        <v>0</v>
      </c>
      <c r="S264" s="150">
        <v>0</v>
      </c>
      <c r="T264" s="151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52" t="s">
        <v>148</v>
      </c>
      <c r="AT264" s="152" t="s">
        <v>143</v>
      </c>
      <c r="AU264" s="152" t="s">
        <v>82</v>
      </c>
      <c r="AY264" s="19" t="s">
        <v>141</v>
      </c>
      <c r="BE264" s="153">
        <f>IF(N264="základní",J264,0)</f>
        <v>0</v>
      </c>
      <c r="BF264" s="153">
        <f>IF(N264="snížená",J264,0)</f>
        <v>0</v>
      </c>
      <c r="BG264" s="153">
        <f>IF(N264="zákl. přenesená",J264,0)</f>
        <v>0</v>
      </c>
      <c r="BH264" s="153">
        <f>IF(N264="sníž. přenesená",J264,0)</f>
        <v>0</v>
      </c>
      <c r="BI264" s="153">
        <f>IF(N264="nulová",J264,0)</f>
        <v>0</v>
      </c>
      <c r="BJ264" s="19" t="s">
        <v>80</v>
      </c>
      <c r="BK264" s="153">
        <f>ROUND(I264*H264,2)</f>
        <v>0</v>
      </c>
      <c r="BL264" s="19" t="s">
        <v>148</v>
      </c>
      <c r="BM264" s="152" t="s">
        <v>708</v>
      </c>
    </row>
    <row r="265" spans="1:47" s="2" customFormat="1" ht="11.25">
      <c r="A265" s="34"/>
      <c r="B265" s="35"/>
      <c r="C265" s="34"/>
      <c r="D265" s="154" t="s">
        <v>150</v>
      </c>
      <c r="E265" s="34"/>
      <c r="F265" s="155" t="s">
        <v>709</v>
      </c>
      <c r="G265" s="34"/>
      <c r="H265" s="34"/>
      <c r="I265" s="156"/>
      <c r="J265" s="34"/>
      <c r="K265" s="34"/>
      <c r="L265" s="35"/>
      <c r="M265" s="157"/>
      <c r="N265" s="158"/>
      <c r="O265" s="55"/>
      <c r="P265" s="55"/>
      <c r="Q265" s="55"/>
      <c r="R265" s="55"/>
      <c r="S265" s="55"/>
      <c r="T265" s="56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9" t="s">
        <v>150</v>
      </c>
      <c r="AU265" s="19" t="s">
        <v>82</v>
      </c>
    </row>
    <row r="266" spans="2:51" s="13" customFormat="1" ht="11.25">
      <c r="B266" s="159"/>
      <c r="D266" s="160" t="s">
        <v>152</v>
      </c>
      <c r="E266" s="161" t="s">
        <v>3</v>
      </c>
      <c r="F266" s="162" t="s">
        <v>710</v>
      </c>
      <c r="H266" s="163">
        <v>203.308</v>
      </c>
      <c r="I266" s="164"/>
      <c r="L266" s="159"/>
      <c r="M266" s="165"/>
      <c r="N266" s="166"/>
      <c r="O266" s="166"/>
      <c r="P266" s="166"/>
      <c r="Q266" s="166"/>
      <c r="R266" s="166"/>
      <c r="S266" s="166"/>
      <c r="T266" s="167"/>
      <c r="AT266" s="161" t="s">
        <v>152</v>
      </c>
      <c r="AU266" s="161" t="s">
        <v>82</v>
      </c>
      <c r="AV266" s="13" t="s">
        <v>82</v>
      </c>
      <c r="AW266" s="13" t="s">
        <v>33</v>
      </c>
      <c r="AX266" s="13" t="s">
        <v>80</v>
      </c>
      <c r="AY266" s="161" t="s">
        <v>141</v>
      </c>
    </row>
    <row r="267" spans="1:65" s="2" customFormat="1" ht="16.5" customHeight="1">
      <c r="A267" s="34"/>
      <c r="B267" s="140"/>
      <c r="C267" s="187" t="s">
        <v>711</v>
      </c>
      <c r="D267" s="187" t="s">
        <v>401</v>
      </c>
      <c r="E267" s="188" t="s">
        <v>712</v>
      </c>
      <c r="F267" s="189" t="s">
        <v>713</v>
      </c>
      <c r="G267" s="190" t="s">
        <v>101</v>
      </c>
      <c r="H267" s="191">
        <v>203.308</v>
      </c>
      <c r="I267" s="192"/>
      <c r="J267" s="193">
        <f>ROUND(I267*H267,2)</f>
        <v>0</v>
      </c>
      <c r="K267" s="189" t="s">
        <v>147</v>
      </c>
      <c r="L267" s="194"/>
      <c r="M267" s="195" t="s">
        <v>3</v>
      </c>
      <c r="N267" s="196" t="s">
        <v>43</v>
      </c>
      <c r="O267" s="55"/>
      <c r="P267" s="150">
        <f>O267*H267</f>
        <v>0</v>
      </c>
      <c r="Q267" s="150">
        <v>1</v>
      </c>
      <c r="R267" s="150">
        <f>Q267*H267</f>
        <v>203.308</v>
      </c>
      <c r="S267" s="150">
        <v>0</v>
      </c>
      <c r="T267" s="151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52" t="s">
        <v>189</v>
      </c>
      <c r="AT267" s="152" t="s">
        <v>401</v>
      </c>
      <c r="AU267" s="152" t="s">
        <v>82</v>
      </c>
      <c r="AY267" s="19" t="s">
        <v>141</v>
      </c>
      <c r="BE267" s="153">
        <f>IF(N267="základní",J267,0)</f>
        <v>0</v>
      </c>
      <c r="BF267" s="153">
        <f>IF(N267="snížená",J267,0)</f>
        <v>0</v>
      </c>
      <c r="BG267" s="153">
        <f>IF(N267="zákl. přenesená",J267,0)</f>
        <v>0</v>
      </c>
      <c r="BH267" s="153">
        <f>IF(N267="sníž. přenesená",J267,0)</f>
        <v>0</v>
      </c>
      <c r="BI267" s="153">
        <f>IF(N267="nulová",J267,0)</f>
        <v>0</v>
      </c>
      <c r="BJ267" s="19" t="s">
        <v>80</v>
      </c>
      <c r="BK267" s="153">
        <f>ROUND(I267*H267,2)</f>
        <v>0</v>
      </c>
      <c r="BL267" s="19" t="s">
        <v>148</v>
      </c>
      <c r="BM267" s="152" t="s">
        <v>714</v>
      </c>
    </row>
    <row r="268" spans="1:65" s="2" customFormat="1" ht="16.5" customHeight="1">
      <c r="A268" s="34"/>
      <c r="B268" s="140"/>
      <c r="C268" s="141" t="s">
        <v>715</v>
      </c>
      <c r="D268" s="141" t="s">
        <v>143</v>
      </c>
      <c r="E268" s="142" t="s">
        <v>716</v>
      </c>
      <c r="F268" s="143" t="s">
        <v>717</v>
      </c>
      <c r="G268" s="144" t="s">
        <v>101</v>
      </c>
      <c r="H268" s="145">
        <v>203.308</v>
      </c>
      <c r="I268" s="146"/>
      <c r="J268" s="147">
        <f>ROUND(I268*H268,2)</f>
        <v>0</v>
      </c>
      <c r="K268" s="143" t="s">
        <v>147</v>
      </c>
      <c r="L268" s="35"/>
      <c r="M268" s="148" t="s">
        <v>3</v>
      </c>
      <c r="N268" s="149" t="s">
        <v>43</v>
      </c>
      <c r="O268" s="55"/>
      <c r="P268" s="150">
        <f>O268*H268</f>
        <v>0</v>
      </c>
      <c r="Q268" s="150">
        <v>1E-05</v>
      </c>
      <c r="R268" s="150">
        <f>Q268*H268</f>
        <v>0.00203308</v>
      </c>
      <c r="S268" s="150">
        <v>0</v>
      </c>
      <c r="T268" s="151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52" t="s">
        <v>148</v>
      </c>
      <c r="AT268" s="152" t="s">
        <v>143</v>
      </c>
      <c r="AU268" s="152" t="s">
        <v>82</v>
      </c>
      <c r="AY268" s="19" t="s">
        <v>141</v>
      </c>
      <c r="BE268" s="153">
        <f>IF(N268="základní",J268,0)</f>
        <v>0</v>
      </c>
      <c r="BF268" s="153">
        <f>IF(N268="snížená",J268,0)</f>
        <v>0</v>
      </c>
      <c r="BG268" s="153">
        <f>IF(N268="zákl. přenesená",J268,0)</f>
        <v>0</v>
      </c>
      <c r="BH268" s="153">
        <f>IF(N268="sníž. přenesená",J268,0)</f>
        <v>0</v>
      </c>
      <c r="BI268" s="153">
        <f>IF(N268="nulová",J268,0)</f>
        <v>0</v>
      </c>
      <c r="BJ268" s="19" t="s">
        <v>80</v>
      </c>
      <c r="BK268" s="153">
        <f>ROUND(I268*H268,2)</f>
        <v>0</v>
      </c>
      <c r="BL268" s="19" t="s">
        <v>148</v>
      </c>
      <c r="BM268" s="152" t="s">
        <v>718</v>
      </c>
    </row>
    <row r="269" spans="1:47" s="2" customFormat="1" ht="11.25">
      <c r="A269" s="34"/>
      <c r="B269" s="35"/>
      <c r="C269" s="34"/>
      <c r="D269" s="154" t="s">
        <v>150</v>
      </c>
      <c r="E269" s="34"/>
      <c r="F269" s="155" t="s">
        <v>719</v>
      </c>
      <c r="G269" s="34"/>
      <c r="H269" s="34"/>
      <c r="I269" s="156"/>
      <c r="J269" s="34"/>
      <c r="K269" s="34"/>
      <c r="L269" s="35"/>
      <c r="M269" s="157"/>
      <c r="N269" s="158"/>
      <c r="O269" s="55"/>
      <c r="P269" s="55"/>
      <c r="Q269" s="55"/>
      <c r="R269" s="55"/>
      <c r="S269" s="55"/>
      <c r="T269" s="56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9" t="s">
        <v>150</v>
      </c>
      <c r="AU269" s="19" t="s">
        <v>82</v>
      </c>
    </row>
    <row r="270" spans="1:65" s="2" customFormat="1" ht="21.75" customHeight="1">
      <c r="A270" s="34"/>
      <c r="B270" s="140"/>
      <c r="C270" s="141" t="s">
        <v>720</v>
      </c>
      <c r="D270" s="141" t="s">
        <v>143</v>
      </c>
      <c r="E270" s="142" t="s">
        <v>721</v>
      </c>
      <c r="F270" s="143" t="s">
        <v>722</v>
      </c>
      <c r="G270" s="144" t="s">
        <v>207</v>
      </c>
      <c r="H270" s="145">
        <v>16.34</v>
      </c>
      <c r="I270" s="146"/>
      <c r="J270" s="147">
        <f>ROUND(I270*H270,2)</f>
        <v>0</v>
      </c>
      <c r="K270" s="143" t="s">
        <v>3</v>
      </c>
      <c r="L270" s="35"/>
      <c r="M270" s="148" t="s">
        <v>3</v>
      </c>
      <c r="N270" s="149" t="s">
        <v>43</v>
      </c>
      <c r="O270" s="55"/>
      <c r="P270" s="150">
        <f>O270*H270</f>
        <v>0</v>
      </c>
      <c r="Q270" s="150">
        <v>0.00885</v>
      </c>
      <c r="R270" s="150">
        <f>Q270*H270</f>
        <v>0.14460900000000002</v>
      </c>
      <c r="S270" s="150">
        <v>0</v>
      </c>
      <c r="T270" s="151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52" t="s">
        <v>148</v>
      </c>
      <c r="AT270" s="152" t="s">
        <v>143</v>
      </c>
      <c r="AU270" s="152" t="s">
        <v>82</v>
      </c>
      <c r="AY270" s="19" t="s">
        <v>141</v>
      </c>
      <c r="BE270" s="153">
        <f>IF(N270="základní",J270,0)</f>
        <v>0</v>
      </c>
      <c r="BF270" s="153">
        <f>IF(N270="snížená",J270,0)</f>
        <v>0</v>
      </c>
      <c r="BG270" s="153">
        <f>IF(N270="zákl. přenesená",J270,0)</f>
        <v>0</v>
      </c>
      <c r="BH270" s="153">
        <f>IF(N270="sníž. přenesená",J270,0)</f>
        <v>0</v>
      </c>
      <c r="BI270" s="153">
        <f>IF(N270="nulová",J270,0)</f>
        <v>0</v>
      </c>
      <c r="BJ270" s="19" t="s">
        <v>80</v>
      </c>
      <c r="BK270" s="153">
        <f>ROUND(I270*H270,2)</f>
        <v>0</v>
      </c>
      <c r="BL270" s="19" t="s">
        <v>148</v>
      </c>
      <c r="BM270" s="152" t="s">
        <v>723</v>
      </c>
    </row>
    <row r="271" spans="2:51" s="13" customFormat="1" ht="11.25">
      <c r="B271" s="159"/>
      <c r="D271" s="160" t="s">
        <v>152</v>
      </c>
      <c r="E271" s="161" t="s">
        <v>3</v>
      </c>
      <c r="F271" s="162" t="s">
        <v>724</v>
      </c>
      <c r="H271" s="163">
        <v>16.34</v>
      </c>
      <c r="I271" s="164"/>
      <c r="L271" s="159"/>
      <c r="M271" s="165"/>
      <c r="N271" s="166"/>
      <c r="O271" s="166"/>
      <c r="P271" s="166"/>
      <c r="Q271" s="166"/>
      <c r="R271" s="166"/>
      <c r="S271" s="166"/>
      <c r="T271" s="167"/>
      <c r="AT271" s="161" t="s">
        <v>152</v>
      </c>
      <c r="AU271" s="161" t="s">
        <v>82</v>
      </c>
      <c r="AV271" s="13" t="s">
        <v>82</v>
      </c>
      <c r="AW271" s="13" t="s">
        <v>33</v>
      </c>
      <c r="AX271" s="13" t="s">
        <v>80</v>
      </c>
      <c r="AY271" s="161" t="s">
        <v>141</v>
      </c>
    </row>
    <row r="272" spans="1:65" s="2" customFormat="1" ht="16.5" customHeight="1">
      <c r="A272" s="34"/>
      <c r="B272" s="140"/>
      <c r="C272" s="141" t="s">
        <v>725</v>
      </c>
      <c r="D272" s="141" t="s">
        <v>143</v>
      </c>
      <c r="E272" s="142" t="s">
        <v>726</v>
      </c>
      <c r="F272" s="143" t="s">
        <v>727</v>
      </c>
      <c r="G272" s="144" t="s">
        <v>207</v>
      </c>
      <c r="H272" s="145">
        <v>13.84</v>
      </c>
      <c r="I272" s="146"/>
      <c r="J272" s="147">
        <f>ROUND(I272*H272,2)</f>
        <v>0</v>
      </c>
      <c r="K272" s="143" t="s">
        <v>3</v>
      </c>
      <c r="L272" s="35"/>
      <c r="M272" s="148" t="s">
        <v>3</v>
      </c>
      <c r="N272" s="149" t="s">
        <v>43</v>
      </c>
      <c r="O272" s="55"/>
      <c r="P272" s="150">
        <f>O272*H272</f>
        <v>0</v>
      </c>
      <c r="Q272" s="150">
        <v>0.0269</v>
      </c>
      <c r="R272" s="150">
        <f>Q272*H272</f>
        <v>0.372296</v>
      </c>
      <c r="S272" s="150">
        <v>0</v>
      </c>
      <c r="T272" s="151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52" t="s">
        <v>148</v>
      </c>
      <c r="AT272" s="152" t="s">
        <v>143</v>
      </c>
      <c r="AU272" s="152" t="s">
        <v>82</v>
      </c>
      <c r="AY272" s="19" t="s">
        <v>141</v>
      </c>
      <c r="BE272" s="153">
        <f>IF(N272="základní",J272,0)</f>
        <v>0</v>
      </c>
      <c r="BF272" s="153">
        <f>IF(N272="snížená",J272,0)</f>
        <v>0</v>
      </c>
      <c r="BG272" s="153">
        <f>IF(N272="zákl. přenesená",J272,0)</f>
        <v>0</v>
      </c>
      <c r="BH272" s="153">
        <f>IF(N272="sníž. přenesená",J272,0)</f>
        <v>0</v>
      </c>
      <c r="BI272" s="153">
        <f>IF(N272="nulová",J272,0)</f>
        <v>0</v>
      </c>
      <c r="BJ272" s="19" t="s">
        <v>80</v>
      </c>
      <c r="BK272" s="153">
        <f>ROUND(I272*H272,2)</f>
        <v>0</v>
      </c>
      <c r="BL272" s="19" t="s">
        <v>148</v>
      </c>
      <c r="BM272" s="152" t="s">
        <v>728</v>
      </c>
    </row>
    <row r="273" spans="2:51" s="13" customFormat="1" ht="11.25">
      <c r="B273" s="159"/>
      <c r="D273" s="160" t="s">
        <v>152</v>
      </c>
      <c r="E273" s="161" t="s">
        <v>3</v>
      </c>
      <c r="F273" s="162" t="s">
        <v>729</v>
      </c>
      <c r="H273" s="163">
        <v>13.84</v>
      </c>
      <c r="I273" s="164"/>
      <c r="L273" s="159"/>
      <c r="M273" s="165"/>
      <c r="N273" s="166"/>
      <c r="O273" s="166"/>
      <c r="P273" s="166"/>
      <c r="Q273" s="166"/>
      <c r="R273" s="166"/>
      <c r="S273" s="166"/>
      <c r="T273" s="167"/>
      <c r="AT273" s="161" t="s">
        <v>152</v>
      </c>
      <c r="AU273" s="161" t="s">
        <v>82</v>
      </c>
      <c r="AV273" s="13" t="s">
        <v>82</v>
      </c>
      <c r="AW273" s="13" t="s">
        <v>33</v>
      </c>
      <c r="AX273" s="13" t="s">
        <v>80</v>
      </c>
      <c r="AY273" s="161" t="s">
        <v>141</v>
      </c>
    </row>
    <row r="274" spans="1:65" s="2" customFormat="1" ht="44.25" customHeight="1">
      <c r="A274" s="34"/>
      <c r="B274" s="140"/>
      <c r="C274" s="141" t="s">
        <v>730</v>
      </c>
      <c r="D274" s="141" t="s">
        <v>143</v>
      </c>
      <c r="E274" s="142" t="s">
        <v>731</v>
      </c>
      <c r="F274" s="143" t="s">
        <v>732</v>
      </c>
      <c r="G274" s="144" t="s">
        <v>146</v>
      </c>
      <c r="H274" s="145">
        <v>160.5</v>
      </c>
      <c r="I274" s="146"/>
      <c r="J274" s="147">
        <f>ROUND(I274*H274,2)</f>
        <v>0</v>
      </c>
      <c r="K274" s="143" t="s">
        <v>147</v>
      </c>
      <c r="L274" s="35"/>
      <c r="M274" s="148" t="s">
        <v>3</v>
      </c>
      <c r="N274" s="149" t="s">
        <v>43</v>
      </c>
      <c r="O274" s="55"/>
      <c r="P274" s="150">
        <f>O274*H274</f>
        <v>0</v>
      </c>
      <c r="Q274" s="150">
        <v>0</v>
      </c>
      <c r="R274" s="150">
        <f>Q274*H274</f>
        <v>0</v>
      </c>
      <c r="S274" s="150">
        <v>0</v>
      </c>
      <c r="T274" s="151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2" t="s">
        <v>148</v>
      </c>
      <c r="AT274" s="152" t="s">
        <v>143</v>
      </c>
      <c r="AU274" s="152" t="s">
        <v>82</v>
      </c>
      <c r="AY274" s="19" t="s">
        <v>141</v>
      </c>
      <c r="BE274" s="153">
        <f>IF(N274="základní",J274,0)</f>
        <v>0</v>
      </c>
      <c r="BF274" s="153">
        <f>IF(N274="snížená",J274,0)</f>
        <v>0</v>
      </c>
      <c r="BG274" s="153">
        <f>IF(N274="zákl. přenesená",J274,0)</f>
        <v>0</v>
      </c>
      <c r="BH274" s="153">
        <f>IF(N274="sníž. přenesená",J274,0)</f>
        <v>0</v>
      </c>
      <c r="BI274" s="153">
        <f>IF(N274="nulová",J274,0)</f>
        <v>0</v>
      </c>
      <c r="BJ274" s="19" t="s">
        <v>80</v>
      </c>
      <c r="BK274" s="153">
        <f>ROUND(I274*H274,2)</f>
        <v>0</v>
      </c>
      <c r="BL274" s="19" t="s">
        <v>148</v>
      </c>
      <c r="BM274" s="152" t="s">
        <v>733</v>
      </c>
    </row>
    <row r="275" spans="1:47" s="2" customFormat="1" ht="11.25">
      <c r="A275" s="34"/>
      <c r="B275" s="35"/>
      <c r="C275" s="34"/>
      <c r="D275" s="154" t="s">
        <v>150</v>
      </c>
      <c r="E275" s="34"/>
      <c r="F275" s="155" t="s">
        <v>734</v>
      </c>
      <c r="G275" s="34"/>
      <c r="H275" s="34"/>
      <c r="I275" s="156"/>
      <c r="J275" s="34"/>
      <c r="K275" s="34"/>
      <c r="L275" s="35"/>
      <c r="M275" s="157"/>
      <c r="N275" s="158"/>
      <c r="O275" s="55"/>
      <c r="P275" s="55"/>
      <c r="Q275" s="55"/>
      <c r="R275" s="55"/>
      <c r="S275" s="55"/>
      <c r="T275" s="56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9" t="s">
        <v>150</v>
      </c>
      <c r="AU275" s="19" t="s">
        <v>82</v>
      </c>
    </row>
    <row r="276" spans="2:51" s="13" customFormat="1" ht="22.5">
      <c r="B276" s="159"/>
      <c r="D276" s="160" t="s">
        <v>152</v>
      </c>
      <c r="E276" s="161" t="s">
        <v>3</v>
      </c>
      <c r="F276" s="162" t="s">
        <v>735</v>
      </c>
      <c r="H276" s="163">
        <v>160.5</v>
      </c>
      <c r="I276" s="164"/>
      <c r="L276" s="159"/>
      <c r="M276" s="165"/>
      <c r="N276" s="166"/>
      <c r="O276" s="166"/>
      <c r="P276" s="166"/>
      <c r="Q276" s="166"/>
      <c r="R276" s="166"/>
      <c r="S276" s="166"/>
      <c r="T276" s="167"/>
      <c r="AT276" s="161" t="s">
        <v>152</v>
      </c>
      <c r="AU276" s="161" t="s">
        <v>82</v>
      </c>
      <c r="AV276" s="13" t="s">
        <v>82</v>
      </c>
      <c r="AW276" s="13" t="s">
        <v>33</v>
      </c>
      <c r="AX276" s="13" t="s">
        <v>80</v>
      </c>
      <c r="AY276" s="161" t="s">
        <v>141</v>
      </c>
    </row>
    <row r="277" spans="1:65" s="2" customFormat="1" ht="49.15" customHeight="1">
      <c r="A277" s="34"/>
      <c r="B277" s="140"/>
      <c r="C277" s="141" t="s">
        <v>736</v>
      </c>
      <c r="D277" s="141" t="s">
        <v>143</v>
      </c>
      <c r="E277" s="142" t="s">
        <v>737</v>
      </c>
      <c r="F277" s="143" t="s">
        <v>738</v>
      </c>
      <c r="G277" s="144" t="s">
        <v>146</v>
      </c>
      <c r="H277" s="145">
        <v>19260</v>
      </c>
      <c r="I277" s="146"/>
      <c r="J277" s="147">
        <f>ROUND(I277*H277,2)</f>
        <v>0</v>
      </c>
      <c r="K277" s="143" t="s">
        <v>147</v>
      </c>
      <c r="L277" s="35"/>
      <c r="M277" s="148" t="s">
        <v>3</v>
      </c>
      <c r="N277" s="149" t="s">
        <v>43</v>
      </c>
      <c r="O277" s="55"/>
      <c r="P277" s="150">
        <f>O277*H277</f>
        <v>0</v>
      </c>
      <c r="Q277" s="150">
        <v>0</v>
      </c>
      <c r="R277" s="150">
        <f>Q277*H277</f>
        <v>0</v>
      </c>
      <c r="S277" s="150">
        <v>0</v>
      </c>
      <c r="T277" s="151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52" t="s">
        <v>148</v>
      </c>
      <c r="AT277" s="152" t="s">
        <v>143</v>
      </c>
      <c r="AU277" s="152" t="s">
        <v>82</v>
      </c>
      <c r="AY277" s="19" t="s">
        <v>141</v>
      </c>
      <c r="BE277" s="153">
        <f>IF(N277="základní",J277,0)</f>
        <v>0</v>
      </c>
      <c r="BF277" s="153">
        <f>IF(N277="snížená",J277,0)</f>
        <v>0</v>
      </c>
      <c r="BG277" s="153">
        <f>IF(N277="zákl. přenesená",J277,0)</f>
        <v>0</v>
      </c>
      <c r="BH277" s="153">
        <f>IF(N277="sníž. přenesená",J277,0)</f>
        <v>0</v>
      </c>
      <c r="BI277" s="153">
        <f>IF(N277="nulová",J277,0)</f>
        <v>0</v>
      </c>
      <c r="BJ277" s="19" t="s">
        <v>80</v>
      </c>
      <c r="BK277" s="153">
        <f>ROUND(I277*H277,2)</f>
        <v>0</v>
      </c>
      <c r="BL277" s="19" t="s">
        <v>148</v>
      </c>
      <c r="BM277" s="152" t="s">
        <v>739</v>
      </c>
    </row>
    <row r="278" spans="1:47" s="2" customFormat="1" ht="11.25">
      <c r="A278" s="34"/>
      <c r="B278" s="35"/>
      <c r="C278" s="34"/>
      <c r="D278" s="154" t="s">
        <v>150</v>
      </c>
      <c r="E278" s="34"/>
      <c r="F278" s="155" t="s">
        <v>740</v>
      </c>
      <c r="G278" s="34"/>
      <c r="H278" s="34"/>
      <c r="I278" s="156"/>
      <c r="J278" s="34"/>
      <c r="K278" s="34"/>
      <c r="L278" s="35"/>
      <c r="M278" s="157"/>
      <c r="N278" s="158"/>
      <c r="O278" s="55"/>
      <c r="P278" s="55"/>
      <c r="Q278" s="55"/>
      <c r="R278" s="55"/>
      <c r="S278" s="55"/>
      <c r="T278" s="56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9" t="s">
        <v>150</v>
      </c>
      <c r="AU278" s="19" t="s">
        <v>82</v>
      </c>
    </row>
    <row r="279" spans="2:51" s="13" customFormat="1" ht="11.25">
      <c r="B279" s="159"/>
      <c r="D279" s="160" t="s">
        <v>152</v>
      </c>
      <c r="F279" s="162" t="s">
        <v>741</v>
      </c>
      <c r="H279" s="163">
        <v>19260</v>
      </c>
      <c r="I279" s="164"/>
      <c r="L279" s="159"/>
      <c r="M279" s="165"/>
      <c r="N279" s="166"/>
      <c r="O279" s="166"/>
      <c r="P279" s="166"/>
      <c r="Q279" s="166"/>
      <c r="R279" s="166"/>
      <c r="S279" s="166"/>
      <c r="T279" s="167"/>
      <c r="AT279" s="161" t="s">
        <v>152</v>
      </c>
      <c r="AU279" s="161" t="s">
        <v>82</v>
      </c>
      <c r="AV279" s="13" t="s">
        <v>82</v>
      </c>
      <c r="AW279" s="13" t="s">
        <v>4</v>
      </c>
      <c r="AX279" s="13" t="s">
        <v>80</v>
      </c>
      <c r="AY279" s="161" t="s">
        <v>141</v>
      </c>
    </row>
    <row r="280" spans="1:65" s="2" customFormat="1" ht="44.25" customHeight="1">
      <c r="A280" s="34"/>
      <c r="B280" s="140"/>
      <c r="C280" s="141" t="s">
        <v>742</v>
      </c>
      <c r="D280" s="141" t="s">
        <v>143</v>
      </c>
      <c r="E280" s="142" t="s">
        <v>743</v>
      </c>
      <c r="F280" s="143" t="s">
        <v>744</v>
      </c>
      <c r="G280" s="144" t="s">
        <v>146</v>
      </c>
      <c r="H280" s="145">
        <v>160.392</v>
      </c>
      <c r="I280" s="146"/>
      <c r="J280" s="147">
        <f>ROUND(I280*H280,2)</f>
        <v>0</v>
      </c>
      <c r="K280" s="143" t="s">
        <v>147</v>
      </c>
      <c r="L280" s="35"/>
      <c r="M280" s="148" t="s">
        <v>3</v>
      </c>
      <c r="N280" s="149" t="s">
        <v>43</v>
      </c>
      <c r="O280" s="55"/>
      <c r="P280" s="150">
        <f>O280*H280</f>
        <v>0</v>
      </c>
      <c r="Q280" s="150">
        <v>0</v>
      </c>
      <c r="R280" s="150">
        <f>Q280*H280</f>
        <v>0</v>
      </c>
      <c r="S280" s="150">
        <v>0</v>
      </c>
      <c r="T280" s="15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52" t="s">
        <v>148</v>
      </c>
      <c r="AT280" s="152" t="s">
        <v>143</v>
      </c>
      <c r="AU280" s="152" t="s">
        <v>82</v>
      </c>
      <c r="AY280" s="19" t="s">
        <v>141</v>
      </c>
      <c r="BE280" s="153">
        <f>IF(N280="základní",J280,0)</f>
        <v>0</v>
      </c>
      <c r="BF280" s="153">
        <f>IF(N280="snížená",J280,0)</f>
        <v>0</v>
      </c>
      <c r="BG280" s="153">
        <f>IF(N280="zákl. přenesená",J280,0)</f>
        <v>0</v>
      </c>
      <c r="BH280" s="153">
        <f>IF(N280="sníž. přenesená",J280,0)</f>
        <v>0</v>
      </c>
      <c r="BI280" s="153">
        <f>IF(N280="nulová",J280,0)</f>
        <v>0</v>
      </c>
      <c r="BJ280" s="19" t="s">
        <v>80</v>
      </c>
      <c r="BK280" s="153">
        <f>ROUND(I280*H280,2)</f>
        <v>0</v>
      </c>
      <c r="BL280" s="19" t="s">
        <v>148</v>
      </c>
      <c r="BM280" s="152" t="s">
        <v>745</v>
      </c>
    </row>
    <row r="281" spans="1:47" s="2" customFormat="1" ht="11.25">
      <c r="A281" s="34"/>
      <c r="B281" s="35"/>
      <c r="C281" s="34"/>
      <c r="D281" s="154" t="s">
        <v>150</v>
      </c>
      <c r="E281" s="34"/>
      <c r="F281" s="155" t="s">
        <v>746</v>
      </c>
      <c r="G281" s="34"/>
      <c r="H281" s="34"/>
      <c r="I281" s="156"/>
      <c r="J281" s="34"/>
      <c r="K281" s="34"/>
      <c r="L281" s="35"/>
      <c r="M281" s="157"/>
      <c r="N281" s="158"/>
      <c r="O281" s="55"/>
      <c r="P281" s="55"/>
      <c r="Q281" s="55"/>
      <c r="R281" s="55"/>
      <c r="S281" s="55"/>
      <c r="T281" s="56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9" t="s">
        <v>150</v>
      </c>
      <c r="AU281" s="19" t="s">
        <v>82</v>
      </c>
    </row>
    <row r="282" spans="1:65" s="2" customFormat="1" ht="49.15" customHeight="1">
      <c r="A282" s="34"/>
      <c r="B282" s="140"/>
      <c r="C282" s="141" t="s">
        <v>747</v>
      </c>
      <c r="D282" s="141" t="s">
        <v>143</v>
      </c>
      <c r="E282" s="142" t="s">
        <v>748</v>
      </c>
      <c r="F282" s="143" t="s">
        <v>749</v>
      </c>
      <c r="G282" s="144" t="s">
        <v>357</v>
      </c>
      <c r="H282" s="145">
        <v>2</v>
      </c>
      <c r="I282" s="146"/>
      <c r="J282" s="147">
        <f>ROUND(I282*H282,2)</f>
        <v>0</v>
      </c>
      <c r="K282" s="143" t="s">
        <v>147</v>
      </c>
      <c r="L282" s="35"/>
      <c r="M282" s="148" t="s">
        <v>3</v>
      </c>
      <c r="N282" s="149" t="s">
        <v>43</v>
      </c>
      <c r="O282" s="55"/>
      <c r="P282" s="150">
        <f>O282*H282</f>
        <v>0</v>
      </c>
      <c r="Q282" s="150">
        <v>0</v>
      </c>
      <c r="R282" s="150">
        <f>Q282*H282</f>
        <v>0</v>
      </c>
      <c r="S282" s="150">
        <v>0</v>
      </c>
      <c r="T282" s="151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52" t="s">
        <v>148</v>
      </c>
      <c r="AT282" s="152" t="s">
        <v>143</v>
      </c>
      <c r="AU282" s="152" t="s">
        <v>82</v>
      </c>
      <c r="AY282" s="19" t="s">
        <v>141</v>
      </c>
      <c r="BE282" s="153">
        <f>IF(N282="základní",J282,0)</f>
        <v>0</v>
      </c>
      <c r="BF282" s="153">
        <f>IF(N282="snížená",J282,0)</f>
        <v>0</v>
      </c>
      <c r="BG282" s="153">
        <f>IF(N282="zákl. přenesená",J282,0)</f>
        <v>0</v>
      </c>
      <c r="BH282" s="153">
        <f>IF(N282="sníž. přenesená",J282,0)</f>
        <v>0</v>
      </c>
      <c r="BI282" s="153">
        <f>IF(N282="nulová",J282,0)</f>
        <v>0</v>
      </c>
      <c r="BJ282" s="19" t="s">
        <v>80</v>
      </c>
      <c r="BK282" s="153">
        <f>ROUND(I282*H282,2)</f>
        <v>0</v>
      </c>
      <c r="BL282" s="19" t="s">
        <v>148</v>
      </c>
      <c r="BM282" s="152" t="s">
        <v>750</v>
      </c>
    </row>
    <row r="283" spans="1:47" s="2" customFormat="1" ht="11.25">
      <c r="A283" s="34"/>
      <c r="B283" s="35"/>
      <c r="C283" s="34"/>
      <c r="D283" s="154" t="s">
        <v>150</v>
      </c>
      <c r="E283" s="34"/>
      <c r="F283" s="155" t="s">
        <v>751</v>
      </c>
      <c r="G283" s="34"/>
      <c r="H283" s="34"/>
      <c r="I283" s="156"/>
      <c r="J283" s="34"/>
      <c r="K283" s="34"/>
      <c r="L283" s="35"/>
      <c r="M283" s="157"/>
      <c r="N283" s="158"/>
      <c r="O283" s="55"/>
      <c r="P283" s="55"/>
      <c r="Q283" s="55"/>
      <c r="R283" s="55"/>
      <c r="S283" s="55"/>
      <c r="T283" s="56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9" t="s">
        <v>150</v>
      </c>
      <c r="AU283" s="19" t="s">
        <v>82</v>
      </c>
    </row>
    <row r="284" spans="2:51" s="13" customFormat="1" ht="11.25">
      <c r="B284" s="159"/>
      <c r="D284" s="160" t="s">
        <v>152</v>
      </c>
      <c r="E284" s="161" t="s">
        <v>3</v>
      </c>
      <c r="F284" s="162" t="s">
        <v>752</v>
      </c>
      <c r="H284" s="163">
        <v>2</v>
      </c>
      <c r="I284" s="164"/>
      <c r="L284" s="159"/>
      <c r="M284" s="165"/>
      <c r="N284" s="166"/>
      <c r="O284" s="166"/>
      <c r="P284" s="166"/>
      <c r="Q284" s="166"/>
      <c r="R284" s="166"/>
      <c r="S284" s="166"/>
      <c r="T284" s="167"/>
      <c r="AT284" s="161" t="s">
        <v>152</v>
      </c>
      <c r="AU284" s="161" t="s">
        <v>82</v>
      </c>
      <c r="AV284" s="13" t="s">
        <v>82</v>
      </c>
      <c r="AW284" s="13" t="s">
        <v>33</v>
      </c>
      <c r="AX284" s="13" t="s">
        <v>80</v>
      </c>
      <c r="AY284" s="161" t="s">
        <v>141</v>
      </c>
    </row>
    <row r="285" spans="1:65" s="2" customFormat="1" ht="49.15" customHeight="1">
      <c r="A285" s="34"/>
      <c r="B285" s="140"/>
      <c r="C285" s="141" t="s">
        <v>753</v>
      </c>
      <c r="D285" s="141" t="s">
        <v>143</v>
      </c>
      <c r="E285" s="142" t="s">
        <v>754</v>
      </c>
      <c r="F285" s="143" t="s">
        <v>755</v>
      </c>
      <c r="G285" s="144" t="s">
        <v>357</v>
      </c>
      <c r="H285" s="145">
        <v>120</v>
      </c>
      <c r="I285" s="146"/>
      <c r="J285" s="147">
        <f>ROUND(I285*H285,2)</f>
        <v>0</v>
      </c>
      <c r="K285" s="143" t="s">
        <v>147</v>
      </c>
      <c r="L285" s="35"/>
      <c r="M285" s="148" t="s">
        <v>3</v>
      </c>
      <c r="N285" s="149" t="s">
        <v>43</v>
      </c>
      <c r="O285" s="55"/>
      <c r="P285" s="150">
        <f>O285*H285</f>
        <v>0</v>
      </c>
      <c r="Q285" s="150">
        <v>0</v>
      </c>
      <c r="R285" s="150">
        <f>Q285*H285</f>
        <v>0</v>
      </c>
      <c r="S285" s="150">
        <v>0</v>
      </c>
      <c r="T285" s="15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52" t="s">
        <v>148</v>
      </c>
      <c r="AT285" s="152" t="s">
        <v>143</v>
      </c>
      <c r="AU285" s="152" t="s">
        <v>82</v>
      </c>
      <c r="AY285" s="19" t="s">
        <v>141</v>
      </c>
      <c r="BE285" s="153">
        <f>IF(N285="základní",J285,0)</f>
        <v>0</v>
      </c>
      <c r="BF285" s="153">
        <f>IF(N285="snížená",J285,0)</f>
        <v>0</v>
      </c>
      <c r="BG285" s="153">
        <f>IF(N285="zákl. přenesená",J285,0)</f>
        <v>0</v>
      </c>
      <c r="BH285" s="153">
        <f>IF(N285="sníž. přenesená",J285,0)</f>
        <v>0</v>
      </c>
      <c r="BI285" s="153">
        <f>IF(N285="nulová",J285,0)</f>
        <v>0</v>
      </c>
      <c r="BJ285" s="19" t="s">
        <v>80</v>
      </c>
      <c r="BK285" s="153">
        <f>ROUND(I285*H285,2)</f>
        <v>0</v>
      </c>
      <c r="BL285" s="19" t="s">
        <v>148</v>
      </c>
      <c r="BM285" s="152" t="s">
        <v>756</v>
      </c>
    </row>
    <row r="286" spans="1:47" s="2" customFormat="1" ht="11.25">
      <c r="A286" s="34"/>
      <c r="B286" s="35"/>
      <c r="C286" s="34"/>
      <c r="D286" s="154" t="s">
        <v>150</v>
      </c>
      <c r="E286" s="34"/>
      <c r="F286" s="155" t="s">
        <v>757</v>
      </c>
      <c r="G286" s="34"/>
      <c r="H286" s="34"/>
      <c r="I286" s="156"/>
      <c r="J286" s="34"/>
      <c r="K286" s="34"/>
      <c r="L286" s="35"/>
      <c r="M286" s="157"/>
      <c r="N286" s="158"/>
      <c r="O286" s="55"/>
      <c r="P286" s="55"/>
      <c r="Q286" s="55"/>
      <c r="R286" s="55"/>
      <c r="S286" s="55"/>
      <c r="T286" s="56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9" t="s">
        <v>150</v>
      </c>
      <c r="AU286" s="19" t="s">
        <v>82</v>
      </c>
    </row>
    <row r="287" spans="2:51" s="13" customFormat="1" ht="11.25">
      <c r="B287" s="159"/>
      <c r="D287" s="160" t="s">
        <v>152</v>
      </c>
      <c r="F287" s="162" t="s">
        <v>758</v>
      </c>
      <c r="H287" s="163">
        <v>120</v>
      </c>
      <c r="I287" s="164"/>
      <c r="L287" s="159"/>
      <c r="M287" s="165"/>
      <c r="N287" s="166"/>
      <c r="O287" s="166"/>
      <c r="P287" s="166"/>
      <c r="Q287" s="166"/>
      <c r="R287" s="166"/>
      <c r="S287" s="166"/>
      <c r="T287" s="167"/>
      <c r="AT287" s="161" t="s">
        <v>152</v>
      </c>
      <c r="AU287" s="161" t="s">
        <v>82</v>
      </c>
      <c r="AV287" s="13" t="s">
        <v>82</v>
      </c>
      <c r="AW287" s="13" t="s">
        <v>4</v>
      </c>
      <c r="AX287" s="13" t="s">
        <v>80</v>
      </c>
      <c r="AY287" s="161" t="s">
        <v>141</v>
      </c>
    </row>
    <row r="288" spans="1:65" s="2" customFormat="1" ht="49.15" customHeight="1">
      <c r="A288" s="34"/>
      <c r="B288" s="140"/>
      <c r="C288" s="141" t="s">
        <v>759</v>
      </c>
      <c r="D288" s="141" t="s">
        <v>143</v>
      </c>
      <c r="E288" s="142" t="s">
        <v>760</v>
      </c>
      <c r="F288" s="143" t="s">
        <v>761</v>
      </c>
      <c r="G288" s="144" t="s">
        <v>357</v>
      </c>
      <c r="H288" s="145">
        <v>2</v>
      </c>
      <c r="I288" s="146"/>
      <c r="J288" s="147">
        <f>ROUND(I288*H288,2)</f>
        <v>0</v>
      </c>
      <c r="K288" s="143" t="s">
        <v>147</v>
      </c>
      <c r="L288" s="35"/>
      <c r="M288" s="148" t="s">
        <v>3</v>
      </c>
      <c r="N288" s="149" t="s">
        <v>43</v>
      </c>
      <c r="O288" s="55"/>
      <c r="P288" s="150">
        <f>O288*H288</f>
        <v>0</v>
      </c>
      <c r="Q288" s="150">
        <v>0</v>
      </c>
      <c r="R288" s="150">
        <f>Q288*H288</f>
        <v>0</v>
      </c>
      <c r="S288" s="150">
        <v>0</v>
      </c>
      <c r="T288" s="151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52" t="s">
        <v>148</v>
      </c>
      <c r="AT288" s="152" t="s">
        <v>143</v>
      </c>
      <c r="AU288" s="152" t="s">
        <v>82</v>
      </c>
      <c r="AY288" s="19" t="s">
        <v>141</v>
      </c>
      <c r="BE288" s="153">
        <f>IF(N288="základní",J288,0)</f>
        <v>0</v>
      </c>
      <c r="BF288" s="153">
        <f>IF(N288="snížená",J288,0)</f>
        <v>0</v>
      </c>
      <c r="BG288" s="153">
        <f>IF(N288="zákl. přenesená",J288,0)</f>
        <v>0</v>
      </c>
      <c r="BH288" s="153">
        <f>IF(N288="sníž. přenesená",J288,0)</f>
        <v>0</v>
      </c>
      <c r="BI288" s="153">
        <f>IF(N288="nulová",J288,0)</f>
        <v>0</v>
      </c>
      <c r="BJ288" s="19" t="s">
        <v>80</v>
      </c>
      <c r="BK288" s="153">
        <f>ROUND(I288*H288,2)</f>
        <v>0</v>
      </c>
      <c r="BL288" s="19" t="s">
        <v>148</v>
      </c>
      <c r="BM288" s="152" t="s">
        <v>762</v>
      </c>
    </row>
    <row r="289" spans="1:47" s="2" customFormat="1" ht="11.25">
      <c r="A289" s="34"/>
      <c r="B289" s="35"/>
      <c r="C289" s="34"/>
      <c r="D289" s="154" t="s">
        <v>150</v>
      </c>
      <c r="E289" s="34"/>
      <c r="F289" s="155" t="s">
        <v>763</v>
      </c>
      <c r="G289" s="34"/>
      <c r="H289" s="34"/>
      <c r="I289" s="156"/>
      <c r="J289" s="34"/>
      <c r="K289" s="34"/>
      <c r="L289" s="35"/>
      <c r="M289" s="157"/>
      <c r="N289" s="158"/>
      <c r="O289" s="55"/>
      <c r="P289" s="55"/>
      <c r="Q289" s="55"/>
      <c r="R289" s="55"/>
      <c r="S289" s="55"/>
      <c r="T289" s="56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9" t="s">
        <v>150</v>
      </c>
      <c r="AU289" s="19" t="s">
        <v>82</v>
      </c>
    </row>
    <row r="290" spans="1:65" s="2" customFormat="1" ht="33" customHeight="1">
      <c r="A290" s="34"/>
      <c r="B290" s="140"/>
      <c r="C290" s="141" t="s">
        <v>764</v>
      </c>
      <c r="D290" s="141" t="s">
        <v>143</v>
      </c>
      <c r="E290" s="142" t="s">
        <v>765</v>
      </c>
      <c r="F290" s="143" t="s">
        <v>766</v>
      </c>
      <c r="G290" s="144" t="s">
        <v>146</v>
      </c>
      <c r="H290" s="145">
        <v>72.251</v>
      </c>
      <c r="I290" s="146"/>
      <c r="J290" s="147">
        <f>ROUND(I290*H290,2)</f>
        <v>0</v>
      </c>
      <c r="K290" s="143" t="s">
        <v>147</v>
      </c>
      <c r="L290" s="35"/>
      <c r="M290" s="148" t="s">
        <v>3</v>
      </c>
      <c r="N290" s="149" t="s">
        <v>43</v>
      </c>
      <c r="O290" s="55"/>
      <c r="P290" s="150">
        <f>O290*H290</f>
        <v>0</v>
      </c>
      <c r="Q290" s="150">
        <v>1E-05</v>
      </c>
      <c r="R290" s="150">
        <f>Q290*H290</f>
        <v>0.0007225100000000001</v>
      </c>
      <c r="S290" s="150">
        <v>0</v>
      </c>
      <c r="T290" s="151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52" t="s">
        <v>148</v>
      </c>
      <c r="AT290" s="152" t="s">
        <v>143</v>
      </c>
      <c r="AU290" s="152" t="s">
        <v>82</v>
      </c>
      <c r="AY290" s="19" t="s">
        <v>141</v>
      </c>
      <c r="BE290" s="153">
        <f>IF(N290="základní",J290,0)</f>
        <v>0</v>
      </c>
      <c r="BF290" s="153">
        <f>IF(N290="snížená",J290,0)</f>
        <v>0</v>
      </c>
      <c r="BG290" s="153">
        <f>IF(N290="zákl. přenesená",J290,0)</f>
        <v>0</v>
      </c>
      <c r="BH290" s="153">
        <f>IF(N290="sníž. přenesená",J290,0)</f>
        <v>0</v>
      </c>
      <c r="BI290" s="153">
        <f>IF(N290="nulová",J290,0)</f>
        <v>0</v>
      </c>
      <c r="BJ290" s="19" t="s">
        <v>80</v>
      </c>
      <c r="BK290" s="153">
        <f>ROUND(I290*H290,2)</f>
        <v>0</v>
      </c>
      <c r="BL290" s="19" t="s">
        <v>148</v>
      </c>
      <c r="BM290" s="152" t="s">
        <v>767</v>
      </c>
    </row>
    <row r="291" spans="1:47" s="2" customFormat="1" ht="11.25">
      <c r="A291" s="34"/>
      <c r="B291" s="35"/>
      <c r="C291" s="34"/>
      <c r="D291" s="154" t="s">
        <v>150</v>
      </c>
      <c r="E291" s="34"/>
      <c r="F291" s="155" t="s">
        <v>768</v>
      </c>
      <c r="G291" s="34"/>
      <c r="H291" s="34"/>
      <c r="I291" s="156"/>
      <c r="J291" s="34"/>
      <c r="K291" s="34"/>
      <c r="L291" s="35"/>
      <c r="M291" s="157"/>
      <c r="N291" s="158"/>
      <c r="O291" s="55"/>
      <c r="P291" s="55"/>
      <c r="Q291" s="55"/>
      <c r="R291" s="55"/>
      <c r="S291" s="55"/>
      <c r="T291" s="56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9" t="s">
        <v>150</v>
      </c>
      <c r="AU291" s="19" t="s">
        <v>82</v>
      </c>
    </row>
    <row r="292" spans="2:51" s="13" customFormat="1" ht="11.25">
      <c r="B292" s="159"/>
      <c r="D292" s="160" t="s">
        <v>152</v>
      </c>
      <c r="E292" s="161" t="s">
        <v>3</v>
      </c>
      <c r="F292" s="162" t="s">
        <v>769</v>
      </c>
      <c r="H292" s="163">
        <v>58.088</v>
      </c>
      <c r="I292" s="164"/>
      <c r="L292" s="159"/>
      <c r="M292" s="165"/>
      <c r="N292" s="166"/>
      <c r="O292" s="166"/>
      <c r="P292" s="166"/>
      <c r="Q292" s="166"/>
      <c r="R292" s="166"/>
      <c r="S292" s="166"/>
      <c r="T292" s="167"/>
      <c r="AT292" s="161" t="s">
        <v>152</v>
      </c>
      <c r="AU292" s="161" t="s">
        <v>82</v>
      </c>
      <c r="AV292" s="13" t="s">
        <v>82</v>
      </c>
      <c r="AW292" s="13" t="s">
        <v>33</v>
      </c>
      <c r="AX292" s="13" t="s">
        <v>72</v>
      </c>
      <c r="AY292" s="161" t="s">
        <v>141</v>
      </c>
    </row>
    <row r="293" spans="2:51" s="13" customFormat="1" ht="11.25">
      <c r="B293" s="159"/>
      <c r="D293" s="160" t="s">
        <v>152</v>
      </c>
      <c r="E293" s="161" t="s">
        <v>3</v>
      </c>
      <c r="F293" s="162" t="s">
        <v>770</v>
      </c>
      <c r="H293" s="163">
        <v>14.163</v>
      </c>
      <c r="I293" s="164"/>
      <c r="L293" s="159"/>
      <c r="M293" s="165"/>
      <c r="N293" s="166"/>
      <c r="O293" s="166"/>
      <c r="P293" s="166"/>
      <c r="Q293" s="166"/>
      <c r="R293" s="166"/>
      <c r="S293" s="166"/>
      <c r="T293" s="167"/>
      <c r="AT293" s="161" t="s">
        <v>152</v>
      </c>
      <c r="AU293" s="161" t="s">
        <v>82</v>
      </c>
      <c r="AV293" s="13" t="s">
        <v>82</v>
      </c>
      <c r="AW293" s="13" t="s">
        <v>33</v>
      </c>
      <c r="AX293" s="13" t="s">
        <v>72</v>
      </c>
      <c r="AY293" s="161" t="s">
        <v>141</v>
      </c>
    </row>
    <row r="294" spans="2:51" s="14" customFormat="1" ht="11.25">
      <c r="B294" s="169"/>
      <c r="D294" s="160" t="s">
        <v>152</v>
      </c>
      <c r="E294" s="170" t="s">
        <v>3</v>
      </c>
      <c r="F294" s="171" t="s">
        <v>219</v>
      </c>
      <c r="H294" s="172">
        <v>72.251</v>
      </c>
      <c r="I294" s="173"/>
      <c r="L294" s="169"/>
      <c r="M294" s="174"/>
      <c r="N294" s="175"/>
      <c r="O294" s="175"/>
      <c r="P294" s="175"/>
      <c r="Q294" s="175"/>
      <c r="R294" s="175"/>
      <c r="S294" s="175"/>
      <c r="T294" s="176"/>
      <c r="AT294" s="170" t="s">
        <v>152</v>
      </c>
      <c r="AU294" s="170" t="s">
        <v>82</v>
      </c>
      <c r="AV294" s="14" t="s">
        <v>148</v>
      </c>
      <c r="AW294" s="14" t="s">
        <v>33</v>
      </c>
      <c r="AX294" s="14" t="s">
        <v>80</v>
      </c>
      <c r="AY294" s="170" t="s">
        <v>141</v>
      </c>
    </row>
    <row r="295" spans="1:65" s="2" customFormat="1" ht="37.9" customHeight="1">
      <c r="A295" s="34"/>
      <c r="B295" s="140"/>
      <c r="C295" s="141" t="s">
        <v>771</v>
      </c>
      <c r="D295" s="141" t="s">
        <v>143</v>
      </c>
      <c r="E295" s="142" t="s">
        <v>772</v>
      </c>
      <c r="F295" s="143" t="s">
        <v>773</v>
      </c>
      <c r="G295" s="144" t="s">
        <v>357</v>
      </c>
      <c r="H295" s="145">
        <v>56</v>
      </c>
      <c r="I295" s="146"/>
      <c r="J295" s="147">
        <f>ROUND(I295*H295,2)</f>
        <v>0</v>
      </c>
      <c r="K295" s="143" t="s">
        <v>147</v>
      </c>
      <c r="L295" s="35"/>
      <c r="M295" s="148" t="s">
        <v>3</v>
      </c>
      <c r="N295" s="149" t="s">
        <v>43</v>
      </c>
      <c r="O295" s="55"/>
      <c r="P295" s="150">
        <f>O295*H295</f>
        <v>0</v>
      </c>
      <c r="Q295" s="150">
        <v>1E-05</v>
      </c>
      <c r="R295" s="150">
        <f>Q295*H295</f>
        <v>0.0005600000000000001</v>
      </c>
      <c r="S295" s="150">
        <v>0</v>
      </c>
      <c r="T295" s="151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52" t="s">
        <v>148</v>
      </c>
      <c r="AT295" s="152" t="s">
        <v>143</v>
      </c>
      <c r="AU295" s="152" t="s">
        <v>82</v>
      </c>
      <c r="AY295" s="19" t="s">
        <v>141</v>
      </c>
      <c r="BE295" s="153">
        <f>IF(N295="základní",J295,0)</f>
        <v>0</v>
      </c>
      <c r="BF295" s="153">
        <f>IF(N295="snížená",J295,0)</f>
        <v>0</v>
      </c>
      <c r="BG295" s="153">
        <f>IF(N295="zákl. přenesená",J295,0)</f>
        <v>0</v>
      </c>
      <c r="BH295" s="153">
        <f>IF(N295="sníž. přenesená",J295,0)</f>
        <v>0</v>
      </c>
      <c r="BI295" s="153">
        <f>IF(N295="nulová",J295,0)</f>
        <v>0</v>
      </c>
      <c r="BJ295" s="19" t="s">
        <v>80</v>
      </c>
      <c r="BK295" s="153">
        <f>ROUND(I295*H295,2)</f>
        <v>0</v>
      </c>
      <c r="BL295" s="19" t="s">
        <v>148</v>
      </c>
      <c r="BM295" s="152" t="s">
        <v>774</v>
      </c>
    </row>
    <row r="296" spans="1:47" s="2" customFormat="1" ht="11.25">
      <c r="A296" s="34"/>
      <c r="B296" s="35"/>
      <c r="C296" s="34"/>
      <c r="D296" s="154" t="s">
        <v>150</v>
      </c>
      <c r="E296" s="34"/>
      <c r="F296" s="155" t="s">
        <v>775</v>
      </c>
      <c r="G296" s="34"/>
      <c r="H296" s="34"/>
      <c r="I296" s="156"/>
      <c r="J296" s="34"/>
      <c r="K296" s="34"/>
      <c r="L296" s="35"/>
      <c r="M296" s="157"/>
      <c r="N296" s="158"/>
      <c r="O296" s="55"/>
      <c r="P296" s="55"/>
      <c r="Q296" s="55"/>
      <c r="R296" s="55"/>
      <c r="S296" s="55"/>
      <c r="T296" s="56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9" t="s">
        <v>150</v>
      </c>
      <c r="AU296" s="19" t="s">
        <v>82</v>
      </c>
    </row>
    <row r="297" spans="2:51" s="13" customFormat="1" ht="11.25">
      <c r="B297" s="159"/>
      <c r="D297" s="160" t="s">
        <v>152</v>
      </c>
      <c r="E297" s="161" t="s">
        <v>3</v>
      </c>
      <c r="F297" s="162" t="s">
        <v>776</v>
      </c>
      <c r="H297" s="163">
        <v>6</v>
      </c>
      <c r="I297" s="164"/>
      <c r="L297" s="159"/>
      <c r="M297" s="165"/>
      <c r="N297" s="166"/>
      <c r="O297" s="166"/>
      <c r="P297" s="166"/>
      <c r="Q297" s="166"/>
      <c r="R297" s="166"/>
      <c r="S297" s="166"/>
      <c r="T297" s="167"/>
      <c r="AT297" s="161" t="s">
        <v>152</v>
      </c>
      <c r="AU297" s="161" t="s">
        <v>82</v>
      </c>
      <c r="AV297" s="13" t="s">
        <v>82</v>
      </c>
      <c r="AW297" s="13" t="s">
        <v>33</v>
      </c>
      <c r="AX297" s="13" t="s">
        <v>72</v>
      </c>
      <c r="AY297" s="161" t="s">
        <v>141</v>
      </c>
    </row>
    <row r="298" spans="2:51" s="13" customFormat="1" ht="11.25">
      <c r="B298" s="159"/>
      <c r="D298" s="160" t="s">
        <v>152</v>
      </c>
      <c r="E298" s="161" t="s">
        <v>3</v>
      </c>
      <c r="F298" s="162" t="s">
        <v>777</v>
      </c>
      <c r="H298" s="163">
        <v>46</v>
      </c>
      <c r="I298" s="164"/>
      <c r="L298" s="159"/>
      <c r="M298" s="165"/>
      <c r="N298" s="166"/>
      <c r="O298" s="166"/>
      <c r="P298" s="166"/>
      <c r="Q298" s="166"/>
      <c r="R298" s="166"/>
      <c r="S298" s="166"/>
      <c r="T298" s="167"/>
      <c r="AT298" s="161" t="s">
        <v>152</v>
      </c>
      <c r="AU298" s="161" t="s">
        <v>82</v>
      </c>
      <c r="AV298" s="13" t="s">
        <v>82</v>
      </c>
      <c r="AW298" s="13" t="s">
        <v>33</v>
      </c>
      <c r="AX298" s="13" t="s">
        <v>72</v>
      </c>
      <c r="AY298" s="161" t="s">
        <v>141</v>
      </c>
    </row>
    <row r="299" spans="2:51" s="13" customFormat="1" ht="11.25">
      <c r="B299" s="159"/>
      <c r="D299" s="160" t="s">
        <v>152</v>
      </c>
      <c r="E299" s="161" t="s">
        <v>3</v>
      </c>
      <c r="F299" s="162" t="s">
        <v>778</v>
      </c>
      <c r="H299" s="163">
        <v>4</v>
      </c>
      <c r="I299" s="164"/>
      <c r="L299" s="159"/>
      <c r="M299" s="165"/>
      <c r="N299" s="166"/>
      <c r="O299" s="166"/>
      <c r="P299" s="166"/>
      <c r="Q299" s="166"/>
      <c r="R299" s="166"/>
      <c r="S299" s="166"/>
      <c r="T299" s="167"/>
      <c r="AT299" s="161" t="s">
        <v>152</v>
      </c>
      <c r="AU299" s="161" t="s">
        <v>82</v>
      </c>
      <c r="AV299" s="13" t="s">
        <v>82</v>
      </c>
      <c r="AW299" s="13" t="s">
        <v>33</v>
      </c>
      <c r="AX299" s="13" t="s">
        <v>72</v>
      </c>
      <c r="AY299" s="161" t="s">
        <v>141</v>
      </c>
    </row>
    <row r="300" spans="2:51" s="14" customFormat="1" ht="11.25">
      <c r="B300" s="169"/>
      <c r="D300" s="160" t="s">
        <v>152</v>
      </c>
      <c r="E300" s="170" t="s">
        <v>3</v>
      </c>
      <c r="F300" s="171" t="s">
        <v>219</v>
      </c>
      <c r="H300" s="172">
        <v>56</v>
      </c>
      <c r="I300" s="173"/>
      <c r="L300" s="169"/>
      <c r="M300" s="174"/>
      <c r="N300" s="175"/>
      <c r="O300" s="175"/>
      <c r="P300" s="175"/>
      <c r="Q300" s="175"/>
      <c r="R300" s="175"/>
      <c r="S300" s="175"/>
      <c r="T300" s="176"/>
      <c r="AT300" s="170" t="s">
        <v>152</v>
      </c>
      <c r="AU300" s="170" t="s">
        <v>82</v>
      </c>
      <c r="AV300" s="14" t="s">
        <v>148</v>
      </c>
      <c r="AW300" s="14" t="s">
        <v>33</v>
      </c>
      <c r="AX300" s="14" t="s">
        <v>80</v>
      </c>
      <c r="AY300" s="170" t="s">
        <v>141</v>
      </c>
    </row>
    <row r="301" spans="1:65" s="2" customFormat="1" ht="33" customHeight="1">
      <c r="A301" s="34"/>
      <c r="B301" s="140"/>
      <c r="C301" s="141" t="s">
        <v>779</v>
      </c>
      <c r="D301" s="141" t="s">
        <v>143</v>
      </c>
      <c r="E301" s="142" t="s">
        <v>780</v>
      </c>
      <c r="F301" s="353" t="s">
        <v>781</v>
      </c>
      <c r="G301" s="144" t="s">
        <v>146</v>
      </c>
      <c r="H301" s="145">
        <v>165.607</v>
      </c>
      <c r="I301" s="146"/>
      <c r="J301" s="147">
        <f>ROUND(I301*H301,2)</f>
        <v>0</v>
      </c>
      <c r="K301" s="143" t="s">
        <v>147</v>
      </c>
      <c r="L301" s="35"/>
      <c r="M301" s="148" t="s">
        <v>3</v>
      </c>
      <c r="N301" s="149" t="s">
        <v>43</v>
      </c>
      <c r="O301" s="55"/>
      <c r="P301" s="150">
        <f>O301*H301</f>
        <v>0</v>
      </c>
      <c r="Q301" s="150">
        <v>0</v>
      </c>
      <c r="R301" s="150">
        <f>Q301*H301</f>
        <v>0</v>
      </c>
      <c r="S301" s="150">
        <v>0.07</v>
      </c>
      <c r="T301" s="151">
        <f>S301*H301</f>
        <v>11.592490000000002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52" t="s">
        <v>148</v>
      </c>
      <c r="AT301" s="152" t="s">
        <v>143</v>
      </c>
      <c r="AU301" s="152" t="s">
        <v>82</v>
      </c>
      <c r="AY301" s="19" t="s">
        <v>141</v>
      </c>
      <c r="BE301" s="153">
        <f>IF(N301="základní",J301,0)</f>
        <v>0</v>
      </c>
      <c r="BF301" s="153">
        <f>IF(N301="snížená",J301,0)</f>
        <v>0</v>
      </c>
      <c r="BG301" s="153">
        <f>IF(N301="zákl. přenesená",J301,0)</f>
        <v>0</v>
      </c>
      <c r="BH301" s="153">
        <f>IF(N301="sníž. přenesená",J301,0)</f>
        <v>0</v>
      </c>
      <c r="BI301" s="153">
        <f>IF(N301="nulová",J301,0)</f>
        <v>0</v>
      </c>
      <c r="BJ301" s="19" t="s">
        <v>80</v>
      </c>
      <c r="BK301" s="153">
        <f>ROUND(I301*H301,2)</f>
        <v>0</v>
      </c>
      <c r="BL301" s="19" t="s">
        <v>148</v>
      </c>
      <c r="BM301" s="152" t="s">
        <v>782</v>
      </c>
    </row>
    <row r="302" spans="1:47" s="2" customFormat="1" ht="11.25">
      <c r="A302" s="34"/>
      <c r="B302" s="35"/>
      <c r="C302" s="34"/>
      <c r="D302" s="154" t="s">
        <v>150</v>
      </c>
      <c r="E302" s="34"/>
      <c r="F302" s="155" t="s">
        <v>783</v>
      </c>
      <c r="G302" s="34"/>
      <c r="H302" s="34"/>
      <c r="I302" s="156"/>
      <c r="J302" s="34"/>
      <c r="K302" s="34"/>
      <c r="L302" s="35"/>
      <c r="M302" s="157"/>
      <c r="N302" s="158"/>
      <c r="O302" s="55"/>
      <c r="P302" s="55"/>
      <c r="Q302" s="55"/>
      <c r="R302" s="55"/>
      <c r="S302" s="55"/>
      <c r="T302" s="56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9" t="s">
        <v>150</v>
      </c>
      <c r="AU302" s="19" t="s">
        <v>82</v>
      </c>
    </row>
    <row r="303" spans="2:51" s="13" customFormat="1" ht="11.25">
      <c r="B303" s="159"/>
      <c r="D303" s="160" t="s">
        <v>152</v>
      </c>
      <c r="E303" s="161" t="s">
        <v>434</v>
      </c>
      <c r="F303" s="162" t="s">
        <v>346</v>
      </c>
      <c r="H303" s="163">
        <v>106.019</v>
      </c>
      <c r="I303" s="164"/>
      <c r="L303" s="159"/>
      <c r="M303" s="165"/>
      <c r="N303" s="166"/>
      <c r="O303" s="166"/>
      <c r="P303" s="166"/>
      <c r="Q303" s="166"/>
      <c r="R303" s="166"/>
      <c r="S303" s="166"/>
      <c r="T303" s="167"/>
      <c r="AT303" s="161" t="s">
        <v>152</v>
      </c>
      <c r="AU303" s="161" t="s">
        <v>82</v>
      </c>
      <c r="AV303" s="13" t="s">
        <v>82</v>
      </c>
      <c r="AW303" s="13" t="s">
        <v>33</v>
      </c>
      <c r="AX303" s="13" t="s">
        <v>72</v>
      </c>
      <c r="AY303" s="161" t="s">
        <v>141</v>
      </c>
    </row>
    <row r="304" spans="2:51" s="13" customFormat="1" ht="11.25">
      <c r="B304" s="159"/>
      <c r="D304" s="160" t="s">
        <v>152</v>
      </c>
      <c r="E304" s="161" t="s">
        <v>437</v>
      </c>
      <c r="F304" s="162" t="s">
        <v>784</v>
      </c>
      <c r="H304" s="163">
        <v>59.588</v>
      </c>
      <c r="I304" s="164"/>
      <c r="L304" s="159"/>
      <c r="M304" s="165"/>
      <c r="N304" s="166"/>
      <c r="O304" s="166"/>
      <c r="P304" s="166"/>
      <c r="Q304" s="166"/>
      <c r="R304" s="166"/>
      <c r="S304" s="166"/>
      <c r="T304" s="167"/>
      <c r="AT304" s="161" t="s">
        <v>152</v>
      </c>
      <c r="AU304" s="161" t="s">
        <v>82</v>
      </c>
      <c r="AV304" s="13" t="s">
        <v>82</v>
      </c>
      <c r="AW304" s="13" t="s">
        <v>33</v>
      </c>
      <c r="AX304" s="13" t="s">
        <v>72</v>
      </c>
      <c r="AY304" s="161" t="s">
        <v>141</v>
      </c>
    </row>
    <row r="305" spans="2:51" s="14" customFormat="1" ht="11.25">
      <c r="B305" s="169"/>
      <c r="D305" s="160" t="s">
        <v>152</v>
      </c>
      <c r="E305" s="170" t="s">
        <v>3</v>
      </c>
      <c r="F305" s="171" t="s">
        <v>219</v>
      </c>
      <c r="H305" s="172">
        <v>165.607</v>
      </c>
      <c r="I305" s="173"/>
      <c r="L305" s="169"/>
      <c r="M305" s="174"/>
      <c r="N305" s="175"/>
      <c r="O305" s="175"/>
      <c r="P305" s="175"/>
      <c r="Q305" s="175"/>
      <c r="R305" s="175"/>
      <c r="S305" s="175"/>
      <c r="T305" s="176"/>
      <c r="AT305" s="170" t="s">
        <v>152</v>
      </c>
      <c r="AU305" s="170" t="s">
        <v>82</v>
      </c>
      <c r="AV305" s="14" t="s">
        <v>148</v>
      </c>
      <c r="AW305" s="14" t="s">
        <v>33</v>
      </c>
      <c r="AX305" s="14" t="s">
        <v>80</v>
      </c>
      <c r="AY305" s="170" t="s">
        <v>141</v>
      </c>
    </row>
    <row r="306" spans="1:65" s="2" customFormat="1" ht="24.2" customHeight="1">
      <c r="A306" s="34"/>
      <c r="B306" s="140"/>
      <c r="C306" s="141" t="s">
        <v>785</v>
      </c>
      <c r="D306" s="141" t="s">
        <v>143</v>
      </c>
      <c r="E306" s="142" t="s">
        <v>786</v>
      </c>
      <c r="F306" s="353" t="s">
        <v>787</v>
      </c>
      <c r="G306" s="144" t="s">
        <v>146</v>
      </c>
      <c r="H306" s="145">
        <v>82.504</v>
      </c>
      <c r="I306" s="146"/>
      <c r="J306" s="147">
        <f>ROUND(I306*H306,2)</f>
        <v>0</v>
      </c>
      <c r="K306" s="143" t="s">
        <v>147</v>
      </c>
      <c r="L306" s="35"/>
      <c r="M306" s="148" t="s">
        <v>3</v>
      </c>
      <c r="N306" s="149" t="s">
        <v>43</v>
      </c>
      <c r="O306" s="55"/>
      <c r="P306" s="150">
        <f>O306*H306</f>
        <v>0</v>
      </c>
      <c r="Q306" s="150">
        <v>0</v>
      </c>
      <c r="R306" s="150">
        <f>Q306*H306</f>
        <v>0</v>
      </c>
      <c r="S306" s="150">
        <v>0</v>
      </c>
      <c r="T306" s="151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52" t="s">
        <v>148</v>
      </c>
      <c r="AT306" s="152" t="s">
        <v>143</v>
      </c>
      <c r="AU306" s="152" t="s">
        <v>82</v>
      </c>
      <c r="AY306" s="19" t="s">
        <v>141</v>
      </c>
      <c r="BE306" s="153">
        <f>IF(N306="základní",J306,0)</f>
        <v>0</v>
      </c>
      <c r="BF306" s="153">
        <f>IF(N306="snížená",J306,0)</f>
        <v>0</v>
      </c>
      <c r="BG306" s="153">
        <f>IF(N306="zákl. přenesená",J306,0)</f>
        <v>0</v>
      </c>
      <c r="BH306" s="153">
        <f>IF(N306="sníž. přenesená",J306,0)</f>
        <v>0</v>
      </c>
      <c r="BI306" s="153">
        <f>IF(N306="nulová",J306,0)</f>
        <v>0</v>
      </c>
      <c r="BJ306" s="19" t="s">
        <v>80</v>
      </c>
      <c r="BK306" s="153">
        <f>ROUND(I306*H306,2)</f>
        <v>0</v>
      </c>
      <c r="BL306" s="19" t="s">
        <v>148</v>
      </c>
      <c r="BM306" s="152" t="s">
        <v>788</v>
      </c>
    </row>
    <row r="307" spans="1:47" s="2" customFormat="1" ht="11.25">
      <c r="A307" s="34"/>
      <c r="B307" s="35"/>
      <c r="C307" s="34"/>
      <c r="D307" s="154" t="s">
        <v>150</v>
      </c>
      <c r="E307" s="34"/>
      <c r="F307" s="155" t="s">
        <v>789</v>
      </c>
      <c r="G307" s="34"/>
      <c r="H307" s="34"/>
      <c r="I307" s="156"/>
      <c r="J307" s="34"/>
      <c r="K307" s="34"/>
      <c r="L307" s="35"/>
      <c r="M307" s="157"/>
      <c r="N307" s="158"/>
      <c r="O307" s="55"/>
      <c r="P307" s="55"/>
      <c r="Q307" s="55"/>
      <c r="R307" s="55"/>
      <c r="S307" s="55"/>
      <c r="T307" s="56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9" t="s">
        <v>150</v>
      </c>
      <c r="AU307" s="19" t="s">
        <v>82</v>
      </c>
    </row>
    <row r="308" spans="2:51" s="15" customFormat="1" ht="11.25">
      <c r="B308" s="177"/>
      <c r="D308" s="160" t="s">
        <v>152</v>
      </c>
      <c r="E308" s="178" t="s">
        <v>3</v>
      </c>
      <c r="F308" s="179" t="s">
        <v>790</v>
      </c>
      <c r="H308" s="178" t="s">
        <v>3</v>
      </c>
      <c r="I308" s="180"/>
      <c r="L308" s="177"/>
      <c r="M308" s="181"/>
      <c r="N308" s="182"/>
      <c r="O308" s="182"/>
      <c r="P308" s="182"/>
      <c r="Q308" s="182"/>
      <c r="R308" s="182"/>
      <c r="S308" s="182"/>
      <c r="T308" s="183"/>
      <c r="AT308" s="178" t="s">
        <v>152</v>
      </c>
      <c r="AU308" s="178" t="s">
        <v>82</v>
      </c>
      <c r="AV308" s="15" t="s">
        <v>80</v>
      </c>
      <c r="AW308" s="15" t="s">
        <v>33</v>
      </c>
      <c r="AX308" s="15" t="s">
        <v>72</v>
      </c>
      <c r="AY308" s="178" t="s">
        <v>141</v>
      </c>
    </row>
    <row r="309" spans="2:51" s="13" customFormat="1" ht="11.25">
      <c r="B309" s="159"/>
      <c r="D309" s="160" t="s">
        <v>152</v>
      </c>
      <c r="E309" s="161" t="s">
        <v>3</v>
      </c>
      <c r="F309" s="162" t="s">
        <v>791</v>
      </c>
      <c r="H309" s="163">
        <v>14.999</v>
      </c>
      <c r="I309" s="164"/>
      <c r="L309" s="159"/>
      <c r="M309" s="165"/>
      <c r="N309" s="166"/>
      <c r="O309" s="166"/>
      <c r="P309" s="166"/>
      <c r="Q309" s="166"/>
      <c r="R309" s="166"/>
      <c r="S309" s="166"/>
      <c r="T309" s="167"/>
      <c r="AT309" s="161" t="s">
        <v>152</v>
      </c>
      <c r="AU309" s="161" t="s">
        <v>82</v>
      </c>
      <c r="AV309" s="13" t="s">
        <v>82</v>
      </c>
      <c r="AW309" s="13" t="s">
        <v>33</v>
      </c>
      <c r="AX309" s="13" t="s">
        <v>72</v>
      </c>
      <c r="AY309" s="161" t="s">
        <v>141</v>
      </c>
    </row>
    <row r="310" spans="2:51" s="13" customFormat="1" ht="11.25">
      <c r="B310" s="159"/>
      <c r="D310" s="160" t="s">
        <v>152</v>
      </c>
      <c r="E310" s="161" t="s">
        <v>3</v>
      </c>
      <c r="F310" s="162" t="s">
        <v>792</v>
      </c>
      <c r="H310" s="163">
        <v>62.28</v>
      </c>
      <c r="I310" s="164"/>
      <c r="L310" s="159"/>
      <c r="M310" s="165"/>
      <c r="N310" s="166"/>
      <c r="O310" s="166"/>
      <c r="P310" s="166"/>
      <c r="Q310" s="166"/>
      <c r="R310" s="166"/>
      <c r="S310" s="166"/>
      <c r="T310" s="167"/>
      <c r="AT310" s="161" t="s">
        <v>152</v>
      </c>
      <c r="AU310" s="161" t="s">
        <v>82</v>
      </c>
      <c r="AV310" s="13" t="s">
        <v>82</v>
      </c>
      <c r="AW310" s="13" t="s">
        <v>33</v>
      </c>
      <c r="AX310" s="13" t="s">
        <v>72</v>
      </c>
      <c r="AY310" s="161" t="s">
        <v>141</v>
      </c>
    </row>
    <row r="311" spans="2:51" s="13" customFormat="1" ht="11.25">
      <c r="B311" s="159"/>
      <c r="D311" s="160" t="s">
        <v>152</v>
      </c>
      <c r="E311" s="161" t="s">
        <v>3</v>
      </c>
      <c r="F311" s="162" t="s">
        <v>793</v>
      </c>
      <c r="H311" s="163">
        <v>5.225</v>
      </c>
      <c r="I311" s="164"/>
      <c r="L311" s="159"/>
      <c r="M311" s="165"/>
      <c r="N311" s="166"/>
      <c r="O311" s="166"/>
      <c r="P311" s="166"/>
      <c r="Q311" s="166"/>
      <c r="R311" s="166"/>
      <c r="S311" s="166"/>
      <c r="T311" s="167"/>
      <c r="AT311" s="161" t="s">
        <v>152</v>
      </c>
      <c r="AU311" s="161" t="s">
        <v>82</v>
      </c>
      <c r="AV311" s="13" t="s">
        <v>82</v>
      </c>
      <c r="AW311" s="13" t="s">
        <v>33</v>
      </c>
      <c r="AX311" s="13" t="s">
        <v>72</v>
      </c>
      <c r="AY311" s="161" t="s">
        <v>141</v>
      </c>
    </row>
    <row r="312" spans="2:51" s="14" customFormat="1" ht="11.25">
      <c r="B312" s="169"/>
      <c r="D312" s="160" t="s">
        <v>152</v>
      </c>
      <c r="E312" s="170" t="s">
        <v>3</v>
      </c>
      <c r="F312" s="171" t="s">
        <v>219</v>
      </c>
      <c r="H312" s="172">
        <v>82.504</v>
      </c>
      <c r="I312" s="173"/>
      <c r="L312" s="169"/>
      <c r="M312" s="174"/>
      <c r="N312" s="175"/>
      <c r="O312" s="175"/>
      <c r="P312" s="175"/>
      <c r="Q312" s="175"/>
      <c r="R312" s="175"/>
      <c r="S312" s="175"/>
      <c r="T312" s="176"/>
      <c r="AT312" s="170" t="s">
        <v>152</v>
      </c>
      <c r="AU312" s="170" t="s">
        <v>82</v>
      </c>
      <c r="AV312" s="14" t="s">
        <v>148</v>
      </c>
      <c r="AW312" s="14" t="s">
        <v>33</v>
      </c>
      <c r="AX312" s="14" t="s">
        <v>80</v>
      </c>
      <c r="AY312" s="170" t="s">
        <v>141</v>
      </c>
    </row>
    <row r="313" spans="1:65" s="2" customFormat="1" ht="24.2" customHeight="1">
      <c r="A313" s="34"/>
      <c r="B313" s="140"/>
      <c r="C313" s="141" t="s">
        <v>794</v>
      </c>
      <c r="D313" s="141" t="s">
        <v>143</v>
      </c>
      <c r="E313" s="142" t="s">
        <v>795</v>
      </c>
      <c r="F313" s="353" t="s">
        <v>796</v>
      </c>
      <c r="G313" s="144" t="s">
        <v>146</v>
      </c>
      <c r="H313" s="145">
        <v>165.607</v>
      </c>
      <c r="I313" s="146"/>
      <c r="J313" s="147">
        <f>ROUND(I313*H313,2)</f>
        <v>0</v>
      </c>
      <c r="K313" s="143" t="s">
        <v>147</v>
      </c>
      <c r="L313" s="35"/>
      <c r="M313" s="148" t="s">
        <v>3</v>
      </c>
      <c r="N313" s="149" t="s">
        <v>43</v>
      </c>
      <c r="O313" s="55"/>
      <c r="P313" s="150">
        <f>O313*H313</f>
        <v>0</v>
      </c>
      <c r="Q313" s="150">
        <v>0</v>
      </c>
      <c r="R313" s="150">
        <f>Q313*H313</f>
        <v>0</v>
      </c>
      <c r="S313" s="150">
        <v>0</v>
      </c>
      <c r="T313" s="151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52" t="s">
        <v>148</v>
      </c>
      <c r="AT313" s="152" t="s">
        <v>143</v>
      </c>
      <c r="AU313" s="152" t="s">
        <v>82</v>
      </c>
      <c r="AY313" s="19" t="s">
        <v>141</v>
      </c>
      <c r="BE313" s="153">
        <f>IF(N313="základní",J313,0)</f>
        <v>0</v>
      </c>
      <c r="BF313" s="153">
        <f>IF(N313="snížená",J313,0)</f>
        <v>0</v>
      </c>
      <c r="BG313" s="153">
        <f>IF(N313="zákl. přenesená",J313,0)</f>
        <v>0</v>
      </c>
      <c r="BH313" s="153">
        <f>IF(N313="sníž. přenesená",J313,0)</f>
        <v>0</v>
      </c>
      <c r="BI313" s="153">
        <f>IF(N313="nulová",J313,0)</f>
        <v>0</v>
      </c>
      <c r="BJ313" s="19" t="s">
        <v>80</v>
      </c>
      <c r="BK313" s="153">
        <f>ROUND(I313*H313,2)</f>
        <v>0</v>
      </c>
      <c r="BL313" s="19" t="s">
        <v>148</v>
      </c>
      <c r="BM313" s="152" t="s">
        <v>797</v>
      </c>
    </row>
    <row r="314" spans="1:47" s="2" customFormat="1" ht="11.25">
      <c r="A314" s="34"/>
      <c r="B314" s="35"/>
      <c r="C314" s="34"/>
      <c r="D314" s="154" t="s">
        <v>150</v>
      </c>
      <c r="E314" s="34"/>
      <c r="F314" s="155" t="s">
        <v>798</v>
      </c>
      <c r="G314" s="34"/>
      <c r="H314" s="34"/>
      <c r="I314" s="156"/>
      <c r="J314" s="34"/>
      <c r="K314" s="34"/>
      <c r="L314" s="35"/>
      <c r="M314" s="157"/>
      <c r="N314" s="158"/>
      <c r="O314" s="55"/>
      <c r="P314" s="55"/>
      <c r="Q314" s="55"/>
      <c r="R314" s="55"/>
      <c r="S314" s="55"/>
      <c r="T314" s="56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9" t="s">
        <v>150</v>
      </c>
      <c r="AU314" s="19" t="s">
        <v>82</v>
      </c>
    </row>
    <row r="315" spans="2:51" s="13" customFormat="1" ht="11.25">
      <c r="B315" s="159"/>
      <c r="D315" s="160" t="s">
        <v>152</v>
      </c>
      <c r="E315" s="161" t="s">
        <v>3</v>
      </c>
      <c r="F315" s="162" t="s">
        <v>799</v>
      </c>
      <c r="H315" s="163">
        <v>165.607</v>
      </c>
      <c r="I315" s="164"/>
      <c r="L315" s="159"/>
      <c r="M315" s="165"/>
      <c r="N315" s="166"/>
      <c r="O315" s="166"/>
      <c r="P315" s="166"/>
      <c r="Q315" s="166"/>
      <c r="R315" s="166"/>
      <c r="S315" s="166"/>
      <c r="T315" s="167"/>
      <c r="AT315" s="161" t="s">
        <v>152</v>
      </c>
      <c r="AU315" s="161" t="s">
        <v>82</v>
      </c>
      <c r="AV315" s="13" t="s">
        <v>82</v>
      </c>
      <c r="AW315" s="13" t="s">
        <v>33</v>
      </c>
      <c r="AX315" s="13" t="s">
        <v>80</v>
      </c>
      <c r="AY315" s="161" t="s">
        <v>141</v>
      </c>
    </row>
    <row r="316" spans="1:65" s="2" customFormat="1" ht="24.2" customHeight="1">
      <c r="A316" s="34"/>
      <c r="B316" s="140"/>
      <c r="C316" s="141" t="s">
        <v>408</v>
      </c>
      <c r="D316" s="141" t="s">
        <v>143</v>
      </c>
      <c r="E316" s="142" t="s">
        <v>800</v>
      </c>
      <c r="F316" s="353" t="s">
        <v>801</v>
      </c>
      <c r="G316" s="144" t="s">
        <v>146</v>
      </c>
      <c r="H316" s="145">
        <v>49.682</v>
      </c>
      <c r="I316" s="146"/>
      <c r="J316" s="147">
        <f>ROUND(I316*H316,2)</f>
        <v>0</v>
      </c>
      <c r="K316" s="143" t="s">
        <v>147</v>
      </c>
      <c r="L316" s="35"/>
      <c r="M316" s="148" t="s">
        <v>3</v>
      </c>
      <c r="N316" s="149" t="s">
        <v>43</v>
      </c>
      <c r="O316" s="55"/>
      <c r="P316" s="150">
        <f>O316*H316</f>
        <v>0</v>
      </c>
      <c r="Q316" s="150">
        <v>0.02014</v>
      </c>
      <c r="R316" s="150">
        <f>Q316*H316</f>
        <v>1.00059548</v>
      </c>
      <c r="S316" s="150">
        <v>0</v>
      </c>
      <c r="T316" s="151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52" t="s">
        <v>148</v>
      </c>
      <c r="AT316" s="152" t="s">
        <v>143</v>
      </c>
      <c r="AU316" s="152" t="s">
        <v>82</v>
      </c>
      <c r="AY316" s="19" t="s">
        <v>141</v>
      </c>
      <c r="BE316" s="153">
        <f>IF(N316="základní",J316,0)</f>
        <v>0</v>
      </c>
      <c r="BF316" s="153">
        <f>IF(N316="snížená",J316,0)</f>
        <v>0</v>
      </c>
      <c r="BG316" s="153">
        <f>IF(N316="zákl. přenesená",J316,0)</f>
        <v>0</v>
      </c>
      <c r="BH316" s="153">
        <f>IF(N316="sníž. přenesená",J316,0)</f>
        <v>0</v>
      </c>
      <c r="BI316" s="153">
        <f>IF(N316="nulová",J316,0)</f>
        <v>0</v>
      </c>
      <c r="BJ316" s="19" t="s">
        <v>80</v>
      </c>
      <c r="BK316" s="153">
        <f>ROUND(I316*H316,2)</f>
        <v>0</v>
      </c>
      <c r="BL316" s="19" t="s">
        <v>148</v>
      </c>
      <c r="BM316" s="152" t="s">
        <v>802</v>
      </c>
    </row>
    <row r="317" spans="1:47" s="2" customFormat="1" ht="11.25">
      <c r="A317" s="34"/>
      <c r="B317" s="35"/>
      <c r="C317" s="34"/>
      <c r="D317" s="154" t="s">
        <v>150</v>
      </c>
      <c r="E317" s="34"/>
      <c r="F317" s="155" t="s">
        <v>803</v>
      </c>
      <c r="G317" s="34"/>
      <c r="H317" s="34"/>
      <c r="I317" s="156"/>
      <c r="J317" s="34"/>
      <c r="K317" s="34"/>
      <c r="L317" s="35"/>
      <c r="M317" s="157"/>
      <c r="N317" s="158"/>
      <c r="O317" s="55"/>
      <c r="P317" s="55"/>
      <c r="Q317" s="55"/>
      <c r="R317" s="55"/>
      <c r="S317" s="55"/>
      <c r="T317" s="56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9" t="s">
        <v>150</v>
      </c>
      <c r="AU317" s="19" t="s">
        <v>82</v>
      </c>
    </row>
    <row r="318" spans="1:47" s="2" customFormat="1" ht="19.5">
      <c r="A318" s="34"/>
      <c r="B318" s="35"/>
      <c r="C318" s="34"/>
      <c r="D318" s="160" t="s">
        <v>200</v>
      </c>
      <c r="E318" s="34"/>
      <c r="F318" s="168" t="s">
        <v>804</v>
      </c>
      <c r="G318" s="34"/>
      <c r="H318" s="34"/>
      <c r="I318" s="156"/>
      <c r="J318" s="34"/>
      <c r="K318" s="34"/>
      <c r="L318" s="35"/>
      <c r="M318" s="157"/>
      <c r="N318" s="158"/>
      <c r="O318" s="55"/>
      <c r="P318" s="55"/>
      <c r="Q318" s="55"/>
      <c r="R318" s="55"/>
      <c r="S318" s="55"/>
      <c r="T318" s="56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9" t="s">
        <v>200</v>
      </c>
      <c r="AU318" s="19" t="s">
        <v>82</v>
      </c>
    </row>
    <row r="319" spans="2:51" s="13" customFormat="1" ht="11.25">
      <c r="B319" s="159"/>
      <c r="D319" s="160" t="s">
        <v>152</v>
      </c>
      <c r="E319" s="161" t="s">
        <v>3</v>
      </c>
      <c r="F319" s="162" t="s">
        <v>805</v>
      </c>
      <c r="H319" s="163">
        <v>49.682</v>
      </c>
      <c r="I319" s="164"/>
      <c r="L319" s="159"/>
      <c r="M319" s="165"/>
      <c r="N319" s="166"/>
      <c r="O319" s="166"/>
      <c r="P319" s="166"/>
      <c r="Q319" s="166"/>
      <c r="R319" s="166"/>
      <c r="S319" s="166"/>
      <c r="T319" s="167"/>
      <c r="AT319" s="161" t="s">
        <v>152</v>
      </c>
      <c r="AU319" s="161" t="s">
        <v>82</v>
      </c>
      <c r="AV319" s="13" t="s">
        <v>82</v>
      </c>
      <c r="AW319" s="13" t="s">
        <v>33</v>
      </c>
      <c r="AX319" s="13" t="s">
        <v>80</v>
      </c>
      <c r="AY319" s="161" t="s">
        <v>141</v>
      </c>
    </row>
    <row r="320" spans="1:65" s="2" customFormat="1" ht="24.2" customHeight="1">
      <c r="A320" s="34"/>
      <c r="B320" s="140"/>
      <c r="C320" s="141" t="s">
        <v>806</v>
      </c>
      <c r="D320" s="141" t="s">
        <v>143</v>
      </c>
      <c r="E320" s="142" t="s">
        <v>807</v>
      </c>
      <c r="F320" s="353" t="s">
        <v>808</v>
      </c>
      <c r="G320" s="144" t="s">
        <v>146</v>
      </c>
      <c r="H320" s="145">
        <v>168.697</v>
      </c>
      <c r="I320" s="146"/>
      <c r="J320" s="147">
        <f>ROUND(I320*H320,2)</f>
        <v>0</v>
      </c>
      <c r="K320" s="143" t="s">
        <v>147</v>
      </c>
      <c r="L320" s="35"/>
      <c r="M320" s="148" t="s">
        <v>3</v>
      </c>
      <c r="N320" s="149" t="s">
        <v>43</v>
      </c>
      <c r="O320" s="55"/>
      <c r="P320" s="150">
        <f>O320*H320</f>
        <v>0</v>
      </c>
      <c r="Q320" s="150">
        <v>0.01</v>
      </c>
      <c r="R320" s="150">
        <f>Q320*H320</f>
        <v>1.68697</v>
      </c>
      <c r="S320" s="150">
        <v>0</v>
      </c>
      <c r="T320" s="151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52" t="s">
        <v>148</v>
      </c>
      <c r="AT320" s="152" t="s">
        <v>143</v>
      </c>
      <c r="AU320" s="152" t="s">
        <v>82</v>
      </c>
      <c r="AY320" s="19" t="s">
        <v>141</v>
      </c>
      <c r="BE320" s="153">
        <f>IF(N320="základní",J320,0)</f>
        <v>0</v>
      </c>
      <c r="BF320" s="153">
        <f>IF(N320="snížená",J320,0)</f>
        <v>0</v>
      </c>
      <c r="BG320" s="153">
        <f>IF(N320="zákl. přenesená",J320,0)</f>
        <v>0</v>
      </c>
      <c r="BH320" s="153">
        <f>IF(N320="sníž. přenesená",J320,0)</f>
        <v>0</v>
      </c>
      <c r="BI320" s="153">
        <f>IF(N320="nulová",J320,0)</f>
        <v>0</v>
      </c>
      <c r="BJ320" s="19" t="s">
        <v>80</v>
      </c>
      <c r="BK320" s="153">
        <f>ROUND(I320*H320,2)</f>
        <v>0</v>
      </c>
      <c r="BL320" s="19" t="s">
        <v>148</v>
      </c>
      <c r="BM320" s="152" t="s">
        <v>809</v>
      </c>
    </row>
    <row r="321" spans="1:47" s="2" customFormat="1" ht="11.25">
      <c r="A321" s="34"/>
      <c r="B321" s="35"/>
      <c r="C321" s="34"/>
      <c r="D321" s="154" t="s">
        <v>150</v>
      </c>
      <c r="E321" s="34"/>
      <c r="F321" s="155" t="s">
        <v>810</v>
      </c>
      <c r="G321" s="34"/>
      <c r="H321" s="34"/>
      <c r="I321" s="156"/>
      <c r="J321" s="34"/>
      <c r="K321" s="34"/>
      <c r="L321" s="35"/>
      <c r="M321" s="157"/>
      <c r="N321" s="158"/>
      <c r="O321" s="55"/>
      <c r="P321" s="55"/>
      <c r="Q321" s="55"/>
      <c r="R321" s="55"/>
      <c r="S321" s="55"/>
      <c r="T321" s="56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9" t="s">
        <v>150</v>
      </c>
      <c r="AU321" s="19" t="s">
        <v>82</v>
      </c>
    </row>
    <row r="322" spans="1:47" s="2" customFormat="1" ht="29.25">
      <c r="A322" s="34"/>
      <c r="B322" s="35"/>
      <c r="C322" s="34"/>
      <c r="D322" s="160" t="s">
        <v>200</v>
      </c>
      <c r="E322" s="34"/>
      <c r="F322" s="168" t="s">
        <v>811</v>
      </c>
      <c r="G322" s="34"/>
      <c r="H322" s="34"/>
      <c r="I322" s="156"/>
      <c r="J322" s="34"/>
      <c r="K322" s="34"/>
      <c r="L322" s="35"/>
      <c r="M322" s="157"/>
      <c r="N322" s="158"/>
      <c r="O322" s="55"/>
      <c r="P322" s="55"/>
      <c r="Q322" s="55"/>
      <c r="R322" s="55"/>
      <c r="S322" s="55"/>
      <c r="T322" s="56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9" t="s">
        <v>200</v>
      </c>
      <c r="AU322" s="19" t="s">
        <v>82</v>
      </c>
    </row>
    <row r="323" spans="2:51" s="13" customFormat="1" ht="11.25">
      <c r="B323" s="159"/>
      <c r="D323" s="160" t="s">
        <v>152</v>
      </c>
      <c r="E323" s="161" t="s">
        <v>3</v>
      </c>
      <c r="F323" s="162" t="s">
        <v>799</v>
      </c>
      <c r="H323" s="163">
        <v>165.607</v>
      </c>
      <c r="I323" s="164"/>
      <c r="L323" s="159"/>
      <c r="M323" s="165"/>
      <c r="N323" s="166"/>
      <c r="O323" s="166"/>
      <c r="P323" s="166"/>
      <c r="Q323" s="166"/>
      <c r="R323" s="166"/>
      <c r="S323" s="166"/>
      <c r="T323" s="167"/>
      <c r="AT323" s="161" t="s">
        <v>152</v>
      </c>
      <c r="AU323" s="161" t="s">
        <v>82</v>
      </c>
      <c r="AV323" s="13" t="s">
        <v>82</v>
      </c>
      <c r="AW323" s="13" t="s">
        <v>33</v>
      </c>
      <c r="AX323" s="13" t="s">
        <v>72</v>
      </c>
      <c r="AY323" s="161" t="s">
        <v>141</v>
      </c>
    </row>
    <row r="324" spans="2:51" s="13" customFormat="1" ht="11.25">
      <c r="B324" s="159"/>
      <c r="D324" s="160" t="s">
        <v>152</v>
      </c>
      <c r="E324" s="161" t="s">
        <v>3</v>
      </c>
      <c r="F324" s="162" t="s">
        <v>812</v>
      </c>
      <c r="H324" s="163">
        <v>3.09</v>
      </c>
      <c r="I324" s="164"/>
      <c r="L324" s="159"/>
      <c r="M324" s="165"/>
      <c r="N324" s="166"/>
      <c r="O324" s="166"/>
      <c r="P324" s="166"/>
      <c r="Q324" s="166"/>
      <c r="R324" s="166"/>
      <c r="S324" s="166"/>
      <c r="T324" s="167"/>
      <c r="AT324" s="161" t="s">
        <v>152</v>
      </c>
      <c r="AU324" s="161" t="s">
        <v>82</v>
      </c>
      <c r="AV324" s="13" t="s">
        <v>82</v>
      </c>
      <c r="AW324" s="13" t="s">
        <v>33</v>
      </c>
      <c r="AX324" s="13" t="s">
        <v>72</v>
      </c>
      <c r="AY324" s="161" t="s">
        <v>141</v>
      </c>
    </row>
    <row r="325" spans="2:51" s="14" customFormat="1" ht="11.25">
      <c r="B325" s="169"/>
      <c r="D325" s="160" t="s">
        <v>152</v>
      </c>
      <c r="E325" s="170" t="s">
        <v>3</v>
      </c>
      <c r="F325" s="171" t="s">
        <v>219</v>
      </c>
      <c r="H325" s="172">
        <v>168.697</v>
      </c>
      <c r="I325" s="173"/>
      <c r="L325" s="169"/>
      <c r="M325" s="174"/>
      <c r="N325" s="175"/>
      <c r="O325" s="175"/>
      <c r="P325" s="175"/>
      <c r="Q325" s="175"/>
      <c r="R325" s="175"/>
      <c r="S325" s="175"/>
      <c r="T325" s="176"/>
      <c r="AT325" s="170" t="s">
        <v>152</v>
      </c>
      <c r="AU325" s="170" t="s">
        <v>82</v>
      </c>
      <c r="AV325" s="14" t="s">
        <v>148</v>
      </c>
      <c r="AW325" s="14" t="s">
        <v>33</v>
      </c>
      <c r="AX325" s="14" t="s">
        <v>80</v>
      </c>
      <c r="AY325" s="170" t="s">
        <v>141</v>
      </c>
    </row>
    <row r="326" spans="2:63" s="12" customFormat="1" ht="22.9" customHeight="1">
      <c r="B326" s="127"/>
      <c r="D326" s="128" t="s">
        <v>71</v>
      </c>
      <c r="E326" s="138" t="s">
        <v>813</v>
      </c>
      <c r="F326" s="138" t="s">
        <v>814</v>
      </c>
      <c r="I326" s="130"/>
      <c r="J326" s="139">
        <f>BK326</f>
        <v>0</v>
      </c>
      <c r="L326" s="127"/>
      <c r="M326" s="132"/>
      <c r="N326" s="133"/>
      <c r="O326" s="133"/>
      <c r="P326" s="134">
        <f>P327</f>
        <v>0</v>
      </c>
      <c r="Q326" s="133"/>
      <c r="R326" s="134">
        <f>R327</f>
        <v>0</v>
      </c>
      <c r="S326" s="133"/>
      <c r="T326" s="135">
        <f>T327</f>
        <v>0</v>
      </c>
      <c r="AR326" s="128" t="s">
        <v>80</v>
      </c>
      <c r="AT326" s="136" t="s">
        <v>71</v>
      </c>
      <c r="AU326" s="136" t="s">
        <v>80</v>
      </c>
      <c r="AY326" s="128" t="s">
        <v>141</v>
      </c>
      <c r="BK326" s="137">
        <f>BK327</f>
        <v>0</v>
      </c>
    </row>
    <row r="327" spans="1:65" s="2" customFormat="1" ht="62.65" customHeight="1">
      <c r="A327" s="34"/>
      <c r="B327" s="140"/>
      <c r="C327" s="141" t="s">
        <v>815</v>
      </c>
      <c r="D327" s="141" t="s">
        <v>143</v>
      </c>
      <c r="E327" s="142" t="s">
        <v>816</v>
      </c>
      <c r="F327" s="353" t="s">
        <v>817</v>
      </c>
      <c r="G327" s="144" t="s">
        <v>286</v>
      </c>
      <c r="H327" s="145">
        <v>375.251</v>
      </c>
      <c r="I327" s="146"/>
      <c r="J327" s="147">
        <f>ROUND(I327*H327,2)</f>
        <v>0</v>
      </c>
      <c r="K327" s="143" t="s">
        <v>3</v>
      </c>
      <c r="L327" s="35"/>
      <c r="M327" s="148" t="s">
        <v>3</v>
      </c>
      <c r="N327" s="149" t="s">
        <v>43</v>
      </c>
      <c r="O327" s="55"/>
      <c r="P327" s="150">
        <f>O327*H327</f>
        <v>0</v>
      </c>
      <c r="Q327" s="150">
        <v>0</v>
      </c>
      <c r="R327" s="150">
        <f>Q327*H327</f>
        <v>0</v>
      </c>
      <c r="S327" s="150">
        <v>0</v>
      </c>
      <c r="T327" s="151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52" t="s">
        <v>148</v>
      </c>
      <c r="AT327" s="152" t="s">
        <v>143</v>
      </c>
      <c r="AU327" s="152" t="s">
        <v>82</v>
      </c>
      <c r="AY327" s="19" t="s">
        <v>141</v>
      </c>
      <c r="BE327" s="153">
        <f>IF(N327="základní",J327,0)</f>
        <v>0</v>
      </c>
      <c r="BF327" s="153">
        <f>IF(N327="snížená",J327,0)</f>
        <v>0</v>
      </c>
      <c r="BG327" s="153">
        <f>IF(N327="zákl. přenesená",J327,0)</f>
        <v>0</v>
      </c>
      <c r="BH327" s="153">
        <f>IF(N327="sníž. přenesená",J327,0)</f>
        <v>0</v>
      </c>
      <c r="BI327" s="153">
        <f>IF(N327="nulová",J327,0)</f>
        <v>0</v>
      </c>
      <c r="BJ327" s="19" t="s">
        <v>80</v>
      </c>
      <c r="BK327" s="153">
        <f>ROUND(I327*H327,2)</f>
        <v>0</v>
      </c>
      <c r="BL327" s="19" t="s">
        <v>148</v>
      </c>
      <c r="BM327" s="152" t="s">
        <v>818</v>
      </c>
    </row>
    <row r="328" spans="2:63" s="12" customFormat="1" ht="25.9" customHeight="1">
      <c r="B328" s="127"/>
      <c r="D328" s="128" t="s">
        <v>71</v>
      </c>
      <c r="E328" s="129" t="s">
        <v>325</v>
      </c>
      <c r="F328" s="129" t="s">
        <v>326</v>
      </c>
      <c r="I328" s="130"/>
      <c r="J328" s="131">
        <f>BK328</f>
        <v>0</v>
      </c>
      <c r="L328" s="127"/>
      <c r="M328" s="132"/>
      <c r="N328" s="133"/>
      <c r="O328" s="133"/>
      <c r="P328" s="134">
        <f>P329+P395+P437+P461+P548+P559+P584+P592+P634+P651+P665+P674</f>
        <v>0</v>
      </c>
      <c r="Q328" s="133"/>
      <c r="R328" s="134">
        <f>R329+R395+R437+R461+R548+R559+R584+R592+R634+R651+R665+R674</f>
        <v>12.630458649999998</v>
      </c>
      <c r="S328" s="133"/>
      <c r="T328" s="135">
        <f>T329+T395+T437+T461+T548+T559+T584+T592+T634+T651+T665+T674</f>
        <v>0</v>
      </c>
      <c r="AR328" s="128" t="s">
        <v>82</v>
      </c>
      <c r="AT328" s="136" t="s">
        <v>71</v>
      </c>
      <c r="AU328" s="136" t="s">
        <v>72</v>
      </c>
      <c r="AY328" s="128" t="s">
        <v>141</v>
      </c>
      <c r="BK328" s="137">
        <f>BK329+BK395+BK437+BK461+BK548+BK559+BK584+BK592+BK634+BK651+BK665+BK674</f>
        <v>0</v>
      </c>
    </row>
    <row r="329" spans="2:63" s="12" customFormat="1" ht="22.9" customHeight="1">
      <c r="B329" s="127"/>
      <c r="D329" s="128" t="s">
        <v>71</v>
      </c>
      <c r="E329" s="138" t="s">
        <v>819</v>
      </c>
      <c r="F329" s="138" t="s">
        <v>820</v>
      </c>
      <c r="I329" s="130"/>
      <c r="J329" s="139">
        <f>BK329</f>
        <v>0</v>
      </c>
      <c r="L329" s="127"/>
      <c r="M329" s="132"/>
      <c r="N329" s="133"/>
      <c r="O329" s="133"/>
      <c r="P329" s="134">
        <f>SUM(P330:P394)</f>
        <v>0</v>
      </c>
      <c r="Q329" s="133"/>
      <c r="R329" s="134">
        <f>SUM(R330:R394)</f>
        <v>2.8366358700000003</v>
      </c>
      <c r="S329" s="133"/>
      <c r="T329" s="135">
        <f>SUM(T330:T394)</f>
        <v>0</v>
      </c>
      <c r="AR329" s="128" t="s">
        <v>82</v>
      </c>
      <c r="AT329" s="136" t="s">
        <v>71</v>
      </c>
      <c r="AU329" s="136" t="s">
        <v>80</v>
      </c>
      <c r="AY329" s="128" t="s">
        <v>141</v>
      </c>
      <c r="BK329" s="137">
        <f>SUM(BK330:BK394)</f>
        <v>0</v>
      </c>
    </row>
    <row r="330" spans="1:65" s="2" customFormat="1" ht="37.9" customHeight="1">
      <c r="A330" s="34"/>
      <c r="B330" s="140"/>
      <c r="C330" s="141" t="s">
        <v>821</v>
      </c>
      <c r="D330" s="141" t="s">
        <v>143</v>
      </c>
      <c r="E330" s="142" t="s">
        <v>822</v>
      </c>
      <c r="F330" s="143" t="s">
        <v>823</v>
      </c>
      <c r="G330" s="144" t="s">
        <v>146</v>
      </c>
      <c r="H330" s="145">
        <v>64.117</v>
      </c>
      <c r="I330" s="146"/>
      <c r="J330" s="147">
        <f>ROUND(I330*H330,2)</f>
        <v>0</v>
      </c>
      <c r="K330" s="143" t="s">
        <v>147</v>
      </c>
      <c r="L330" s="35"/>
      <c r="M330" s="148" t="s">
        <v>3</v>
      </c>
      <c r="N330" s="149" t="s">
        <v>43</v>
      </c>
      <c r="O330" s="55"/>
      <c r="P330" s="150">
        <f>O330*H330</f>
        <v>0</v>
      </c>
      <c r="Q330" s="150">
        <v>0</v>
      </c>
      <c r="R330" s="150">
        <f>Q330*H330</f>
        <v>0</v>
      </c>
      <c r="S330" s="150">
        <v>0</v>
      </c>
      <c r="T330" s="151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52" t="s">
        <v>246</v>
      </c>
      <c r="AT330" s="152" t="s">
        <v>143</v>
      </c>
      <c r="AU330" s="152" t="s">
        <v>82</v>
      </c>
      <c r="AY330" s="19" t="s">
        <v>141</v>
      </c>
      <c r="BE330" s="153">
        <f>IF(N330="základní",J330,0)</f>
        <v>0</v>
      </c>
      <c r="BF330" s="153">
        <f>IF(N330="snížená",J330,0)</f>
        <v>0</v>
      </c>
      <c r="BG330" s="153">
        <f>IF(N330="zákl. přenesená",J330,0)</f>
        <v>0</v>
      </c>
      <c r="BH330" s="153">
        <f>IF(N330="sníž. přenesená",J330,0)</f>
        <v>0</v>
      </c>
      <c r="BI330" s="153">
        <f>IF(N330="nulová",J330,0)</f>
        <v>0</v>
      </c>
      <c r="BJ330" s="19" t="s">
        <v>80</v>
      </c>
      <c r="BK330" s="153">
        <f>ROUND(I330*H330,2)</f>
        <v>0</v>
      </c>
      <c r="BL330" s="19" t="s">
        <v>246</v>
      </c>
      <c r="BM330" s="152" t="s">
        <v>824</v>
      </c>
    </row>
    <row r="331" spans="1:47" s="2" customFormat="1" ht="11.25">
      <c r="A331" s="34"/>
      <c r="B331" s="35"/>
      <c r="C331" s="34"/>
      <c r="D331" s="154" t="s">
        <v>150</v>
      </c>
      <c r="E331" s="34"/>
      <c r="F331" s="155" t="s">
        <v>825</v>
      </c>
      <c r="G331" s="34"/>
      <c r="H331" s="34"/>
      <c r="I331" s="156"/>
      <c r="J331" s="34"/>
      <c r="K331" s="34"/>
      <c r="L331" s="35"/>
      <c r="M331" s="157"/>
      <c r="N331" s="158"/>
      <c r="O331" s="55"/>
      <c r="P331" s="55"/>
      <c r="Q331" s="55"/>
      <c r="R331" s="55"/>
      <c r="S331" s="55"/>
      <c r="T331" s="56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9" t="s">
        <v>150</v>
      </c>
      <c r="AU331" s="19" t="s">
        <v>82</v>
      </c>
    </row>
    <row r="332" spans="1:65" s="2" customFormat="1" ht="24.2" customHeight="1">
      <c r="A332" s="34"/>
      <c r="B332" s="140"/>
      <c r="C332" s="187" t="s">
        <v>826</v>
      </c>
      <c r="D332" s="187" t="s">
        <v>401</v>
      </c>
      <c r="E332" s="188" t="s">
        <v>827</v>
      </c>
      <c r="F332" s="354" t="s">
        <v>828</v>
      </c>
      <c r="G332" s="190" t="s">
        <v>394</v>
      </c>
      <c r="H332" s="191">
        <v>32.059</v>
      </c>
      <c r="I332" s="192"/>
      <c r="J332" s="193">
        <f>ROUND(I332*H332,2)</f>
        <v>0</v>
      </c>
      <c r="K332" s="189" t="s">
        <v>147</v>
      </c>
      <c r="L332" s="194"/>
      <c r="M332" s="195" t="s">
        <v>3</v>
      </c>
      <c r="N332" s="196" t="s">
        <v>43</v>
      </c>
      <c r="O332" s="55"/>
      <c r="P332" s="150">
        <f>O332*H332</f>
        <v>0</v>
      </c>
      <c r="Q332" s="150">
        <v>0.001</v>
      </c>
      <c r="R332" s="150">
        <f>Q332*H332</f>
        <v>0.032059</v>
      </c>
      <c r="S332" s="150">
        <v>0</v>
      </c>
      <c r="T332" s="151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52" t="s">
        <v>362</v>
      </c>
      <c r="AT332" s="152" t="s">
        <v>401</v>
      </c>
      <c r="AU332" s="152" t="s">
        <v>82</v>
      </c>
      <c r="AY332" s="19" t="s">
        <v>141</v>
      </c>
      <c r="BE332" s="153">
        <f>IF(N332="základní",J332,0)</f>
        <v>0</v>
      </c>
      <c r="BF332" s="153">
        <f>IF(N332="snížená",J332,0)</f>
        <v>0</v>
      </c>
      <c r="BG332" s="153">
        <f>IF(N332="zákl. přenesená",J332,0)</f>
        <v>0</v>
      </c>
      <c r="BH332" s="153">
        <f>IF(N332="sníž. přenesená",J332,0)</f>
        <v>0</v>
      </c>
      <c r="BI332" s="153">
        <f>IF(N332="nulová",J332,0)</f>
        <v>0</v>
      </c>
      <c r="BJ332" s="19" t="s">
        <v>80</v>
      </c>
      <c r="BK332" s="153">
        <f>ROUND(I332*H332,2)</f>
        <v>0</v>
      </c>
      <c r="BL332" s="19" t="s">
        <v>246</v>
      </c>
      <c r="BM332" s="152" t="s">
        <v>829</v>
      </c>
    </row>
    <row r="333" spans="1:47" s="2" customFormat="1" ht="19.5">
      <c r="A333" s="34"/>
      <c r="B333" s="35"/>
      <c r="C333" s="34"/>
      <c r="D333" s="160" t="s">
        <v>200</v>
      </c>
      <c r="E333" s="34"/>
      <c r="F333" s="168" t="s">
        <v>830</v>
      </c>
      <c r="G333" s="34"/>
      <c r="H333" s="34"/>
      <c r="I333" s="156"/>
      <c r="J333" s="34"/>
      <c r="K333" s="34"/>
      <c r="L333" s="35"/>
      <c r="M333" s="157"/>
      <c r="N333" s="158"/>
      <c r="O333" s="55"/>
      <c r="P333" s="55"/>
      <c r="Q333" s="55"/>
      <c r="R333" s="55"/>
      <c r="S333" s="55"/>
      <c r="T333" s="56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9" t="s">
        <v>200</v>
      </c>
      <c r="AU333" s="19" t="s">
        <v>82</v>
      </c>
    </row>
    <row r="334" spans="2:51" s="13" customFormat="1" ht="11.25">
      <c r="B334" s="159"/>
      <c r="D334" s="160" t="s">
        <v>152</v>
      </c>
      <c r="E334" s="161" t="s">
        <v>3</v>
      </c>
      <c r="F334" s="162" t="s">
        <v>831</v>
      </c>
      <c r="H334" s="163">
        <v>63.617</v>
      </c>
      <c r="I334" s="164"/>
      <c r="L334" s="159"/>
      <c r="M334" s="165"/>
      <c r="N334" s="166"/>
      <c r="O334" s="166"/>
      <c r="P334" s="166"/>
      <c r="Q334" s="166"/>
      <c r="R334" s="166"/>
      <c r="S334" s="166"/>
      <c r="T334" s="167"/>
      <c r="AT334" s="161" t="s">
        <v>152</v>
      </c>
      <c r="AU334" s="161" t="s">
        <v>82</v>
      </c>
      <c r="AV334" s="13" t="s">
        <v>82</v>
      </c>
      <c r="AW334" s="13" t="s">
        <v>33</v>
      </c>
      <c r="AX334" s="13" t="s">
        <v>72</v>
      </c>
      <c r="AY334" s="161" t="s">
        <v>141</v>
      </c>
    </row>
    <row r="335" spans="2:51" s="13" customFormat="1" ht="11.25">
      <c r="B335" s="159"/>
      <c r="D335" s="160" t="s">
        <v>152</v>
      </c>
      <c r="E335" s="161" t="s">
        <v>3</v>
      </c>
      <c r="F335" s="162" t="s">
        <v>832</v>
      </c>
      <c r="H335" s="163">
        <v>0.5</v>
      </c>
      <c r="I335" s="164"/>
      <c r="L335" s="159"/>
      <c r="M335" s="165"/>
      <c r="N335" s="166"/>
      <c r="O335" s="166"/>
      <c r="P335" s="166"/>
      <c r="Q335" s="166"/>
      <c r="R335" s="166"/>
      <c r="S335" s="166"/>
      <c r="T335" s="167"/>
      <c r="AT335" s="161" t="s">
        <v>152</v>
      </c>
      <c r="AU335" s="161" t="s">
        <v>82</v>
      </c>
      <c r="AV335" s="13" t="s">
        <v>82</v>
      </c>
      <c r="AW335" s="13" t="s">
        <v>33</v>
      </c>
      <c r="AX335" s="13" t="s">
        <v>72</v>
      </c>
      <c r="AY335" s="161" t="s">
        <v>141</v>
      </c>
    </row>
    <row r="336" spans="2:51" s="14" customFormat="1" ht="11.25">
      <c r="B336" s="169"/>
      <c r="D336" s="160" t="s">
        <v>152</v>
      </c>
      <c r="E336" s="170" t="s">
        <v>3</v>
      </c>
      <c r="F336" s="171" t="s">
        <v>219</v>
      </c>
      <c r="H336" s="172">
        <v>64.117</v>
      </c>
      <c r="I336" s="173"/>
      <c r="L336" s="169"/>
      <c r="M336" s="174"/>
      <c r="N336" s="175"/>
      <c r="O336" s="175"/>
      <c r="P336" s="175"/>
      <c r="Q336" s="175"/>
      <c r="R336" s="175"/>
      <c r="S336" s="175"/>
      <c r="T336" s="176"/>
      <c r="AT336" s="170" t="s">
        <v>152</v>
      </c>
      <c r="AU336" s="170" t="s">
        <v>82</v>
      </c>
      <c r="AV336" s="14" t="s">
        <v>148</v>
      </c>
      <c r="AW336" s="14" t="s">
        <v>33</v>
      </c>
      <c r="AX336" s="14" t="s">
        <v>80</v>
      </c>
      <c r="AY336" s="170" t="s">
        <v>141</v>
      </c>
    </row>
    <row r="337" spans="2:51" s="13" customFormat="1" ht="11.25">
      <c r="B337" s="159"/>
      <c r="D337" s="160" t="s">
        <v>152</v>
      </c>
      <c r="F337" s="162" t="s">
        <v>833</v>
      </c>
      <c r="H337" s="163">
        <v>32.059</v>
      </c>
      <c r="I337" s="164"/>
      <c r="L337" s="159"/>
      <c r="M337" s="165"/>
      <c r="N337" s="166"/>
      <c r="O337" s="166"/>
      <c r="P337" s="166"/>
      <c r="Q337" s="166"/>
      <c r="R337" s="166"/>
      <c r="S337" s="166"/>
      <c r="T337" s="167"/>
      <c r="AT337" s="161" t="s">
        <v>152</v>
      </c>
      <c r="AU337" s="161" t="s">
        <v>82</v>
      </c>
      <c r="AV337" s="13" t="s">
        <v>82</v>
      </c>
      <c r="AW337" s="13" t="s">
        <v>4</v>
      </c>
      <c r="AX337" s="13" t="s">
        <v>80</v>
      </c>
      <c r="AY337" s="161" t="s">
        <v>141</v>
      </c>
    </row>
    <row r="338" spans="1:65" s="2" customFormat="1" ht="37.9" customHeight="1">
      <c r="A338" s="34"/>
      <c r="B338" s="140"/>
      <c r="C338" s="141" t="s">
        <v>834</v>
      </c>
      <c r="D338" s="141" t="s">
        <v>143</v>
      </c>
      <c r="E338" s="142" t="s">
        <v>835</v>
      </c>
      <c r="F338" s="143" t="s">
        <v>836</v>
      </c>
      <c r="G338" s="144" t="s">
        <v>146</v>
      </c>
      <c r="H338" s="145">
        <v>63.617</v>
      </c>
      <c r="I338" s="146"/>
      <c r="J338" s="147">
        <f>ROUND(I338*H338,2)</f>
        <v>0</v>
      </c>
      <c r="K338" s="143" t="s">
        <v>147</v>
      </c>
      <c r="L338" s="35"/>
      <c r="M338" s="148" t="s">
        <v>3</v>
      </c>
      <c r="N338" s="149" t="s">
        <v>43</v>
      </c>
      <c r="O338" s="55"/>
      <c r="P338" s="150">
        <f>O338*H338</f>
        <v>0</v>
      </c>
      <c r="Q338" s="150">
        <v>0</v>
      </c>
      <c r="R338" s="150">
        <f>Q338*H338</f>
        <v>0</v>
      </c>
      <c r="S338" s="150">
        <v>0</v>
      </c>
      <c r="T338" s="151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52" t="s">
        <v>246</v>
      </c>
      <c r="AT338" s="152" t="s">
        <v>143</v>
      </c>
      <c r="AU338" s="152" t="s">
        <v>82</v>
      </c>
      <c r="AY338" s="19" t="s">
        <v>141</v>
      </c>
      <c r="BE338" s="153">
        <f>IF(N338="základní",J338,0)</f>
        <v>0</v>
      </c>
      <c r="BF338" s="153">
        <f>IF(N338="snížená",J338,0)</f>
        <v>0</v>
      </c>
      <c r="BG338" s="153">
        <f>IF(N338="zákl. přenesená",J338,0)</f>
        <v>0</v>
      </c>
      <c r="BH338" s="153">
        <f>IF(N338="sníž. přenesená",J338,0)</f>
        <v>0</v>
      </c>
      <c r="BI338" s="153">
        <f>IF(N338="nulová",J338,0)</f>
        <v>0</v>
      </c>
      <c r="BJ338" s="19" t="s">
        <v>80</v>
      </c>
      <c r="BK338" s="153">
        <f>ROUND(I338*H338,2)</f>
        <v>0</v>
      </c>
      <c r="BL338" s="19" t="s">
        <v>246</v>
      </c>
      <c r="BM338" s="152" t="s">
        <v>837</v>
      </c>
    </row>
    <row r="339" spans="1:47" s="2" customFormat="1" ht="11.25">
      <c r="A339" s="34"/>
      <c r="B339" s="35"/>
      <c r="C339" s="34"/>
      <c r="D339" s="154" t="s">
        <v>150</v>
      </c>
      <c r="E339" s="34"/>
      <c r="F339" s="155" t="s">
        <v>838</v>
      </c>
      <c r="G339" s="34"/>
      <c r="H339" s="34"/>
      <c r="I339" s="156"/>
      <c r="J339" s="34"/>
      <c r="K339" s="34"/>
      <c r="L339" s="35"/>
      <c r="M339" s="157"/>
      <c r="N339" s="158"/>
      <c r="O339" s="55"/>
      <c r="P339" s="55"/>
      <c r="Q339" s="55"/>
      <c r="R339" s="55"/>
      <c r="S339" s="55"/>
      <c r="T339" s="56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9" t="s">
        <v>150</v>
      </c>
      <c r="AU339" s="19" t="s">
        <v>82</v>
      </c>
    </row>
    <row r="340" spans="2:51" s="13" customFormat="1" ht="11.25">
      <c r="B340" s="159"/>
      <c r="D340" s="160" t="s">
        <v>152</v>
      </c>
      <c r="E340" s="161" t="s">
        <v>422</v>
      </c>
      <c r="F340" s="162" t="s">
        <v>839</v>
      </c>
      <c r="H340" s="163">
        <v>63.617</v>
      </c>
      <c r="I340" s="164"/>
      <c r="L340" s="159"/>
      <c r="M340" s="165"/>
      <c r="N340" s="166"/>
      <c r="O340" s="166"/>
      <c r="P340" s="166"/>
      <c r="Q340" s="166"/>
      <c r="R340" s="166"/>
      <c r="S340" s="166"/>
      <c r="T340" s="167"/>
      <c r="AT340" s="161" t="s">
        <v>152</v>
      </c>
      <c r="AU340" s="161" t="s">
        <v>82</v>
      </c>
      <c r="AV340" s="13" t="s">
        <v>82</v>
      </c>
      <c r="AW340" s="13" t="s">
        <v>33</v>
      </c>
      <c r="AX340" s="13" t="s">
        <v>80</v>
      </c>
      <c r="AY340" s="161" t="s">
        <v>141</v>
      </c>
    </row>
    <row r="341" spans="1:65" s="2" customFormat="1" ht="37.9" customHeight="1">
      <c r="A341" s="34"/>
      <c r="B341" s="140"/>
      <c r="C341" s="141" t="s">
        <v>840</v>
      </c>
      <c r="D341" s="141" t="s">
        <v>143</v>
      </c>
      <c r="E341" s="142" t="s">
        <v>841</v>
      </c>
      <c r="F341" s="143" t="s">
        <v>842</v>
      </c>
      <c r="G341" s="144" t="s">
        <v>146</v>
      </c>
      <c r="H341" s="145">
        <v>98.424</v>
      </c>
      <c r="I341" s="146"/>
      <c r="J341" s="147">
        <f>ROUND(I341*H341,2)</f>
        <v>0</v>
      </c>
      <c r="K341" s="143" t="s">
        <v>147</v>
      </c>
      <c r="L341" s="35"/>
      <c r="M341" s="148" t="s">
        <v>3</v>
      </c>
      <c r="N341" s="149" t="s">
        <v>43</v>
      </c>
      <c r="O341" s="55"/>
      <c r="P341" s="150">
        <f>O341*H341</f>
        <v>0</v>
      </c>
      <c r="Q341" s="150">
        <v>0</v>
      </c>
      <c r="R341" s="150">
        <f>Q341*H341</f>
        <v>0</v>
      </c>
      <c r="S341" s="150">
        <v>0</v>
      </c>
      <c r="T341" s="151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52" t="s">
        <v>246</v>
      </c>
      <c r="AT341" s="152" t="s">
        <v>143</v>
      </c>
      <c r="AU341" s="152" t="s">
        <v>82</v>
      </c>
      <c r="AY341" s="19" t="s">
        <v>141</v>
      </c>
      <c r="BE341" s="153">
        <f>IF(N341="základní",J341,0)</f>
        <v>0</v>
      </c>
      <c r="BF341" s="153">
        <f>IF(N341="snížená",J341,0)</f>
        <v>0</v>
      </c>
      <c r="BG341" s="153">
        <f>IF(N341="zákl. přenesená",J341,0)</f>
        <v>0</v>
      </c>
      <c r="BH341" s="153">
        <f>IF(N341="sníž. přenesená",J341,0)</f>
        <v>0</v>
      </c>
      <c r="BI341" s="153">
        <f>IF(N341="nulová",J341,0)</f>
        <v>0</v>
      </c>
      <c r="BJ341" s="19" t="s">
        <v>80</v>
      </c>
      <c r="BK341" s="153">
        <f>ROUND(I341*H341,2)</f>
        <v>0</v>
      </c>
      <c r="BL341" s="19" t="s">
        <v>246</v>
      </c>
      <c r="BM341" s="152" t="s">
        <v>843</v>
      </c>
    </row>
    <row r="342" spans="1:47" s="2" customFormat="1" ht="11.25">
      <c r="A342" s="34"/>
      <c r="B342" s="35"/>
      <c r="C342" s="34"/>
      <c r="D342" s="154" t="s">
        <v>150</v>
      </c>
      <c r="E342" s="34"/>
      <c r="F342" s="155" t="s">
        <v>844</v>
      </c>
      <c r="G342" s="34"/>
      <c r="H342" s="34"/>
      <c r="I342" s="156"/>
      <c r="J342" s="34"/>
      <c r="K342" s="34"/>
      <c r="L342" s="35"/>
      <c r="M342" s="157"/>
      <c r="N342" s="158"/>
      <c r="O342" s="55"/>
      <c r="P342" s="55"/>
      <c r="Q342" s="55"/>
      <c r="R342" s="55"/>
      <c r="S342" s="55"/>
      <c r="T342" s="56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9" t="s">
        <v>150</v>
      </c>
      <c r="AU342" s="19" t="s">
        <v>82</v>
      </c>
    </row>
    <row r="343" spans="2:51" s="13" customFormat="1" ht="11.25">
      <c r="B343" s="159"/>
      <c r="D343" s="160" t="s">
        <v>152</v>
      </c>
      <c r="E343" s="161" t="s">
        <v>425</v>
      </c>
      <c r="F343" s="162" t="s">
        <v>845</v>
      </c>
      <c r="H343" s="163">
        <v>28.274</v>
      </c>
      <c r="I343" s="164"/>
      <c r="L343" s="159"/>
      <c r="M343" s="165"/>
      <c r="N343" s="166"/>
      <c r="O343" s="166"/>
      <c r="P343" s="166"/>
      <c r="Q343" s="166"/>
      <c r="R343" s="166"/>
      <c r="S343" s="166"/>
      <c r="T343" s="167"/>
      <c r="AT343" s="161" t="s">
        <v>152</v>
      </c>
      <c r="AU343" s="161" t="s">
        <v>82</v>
      </c>
      <c r="AV343" s="13" t="s">
        <v>82</v>
      </c>
      <c r="AW343" s="13" t="s">
        <v>33</v>
      </c>
      <c r="AX343" s="13" t="s">
        <v>72</v>
      </c>
      <c r="AY343" s="161" t="s">
        <v>141</v>
      </c>
    </row>
    <row r="344" spans="2:51" s="13" customFormat="1" ht="11.25">
      <c r="B344" s="159"/>
      <c r="D344" s="160" t="s">
        <v>152</v>
      </c>
      <c r="E344" s="161" t="s">
        <v>3</v>
      </c>
      <c r="F344" s="162" t="s">
        <v>846</v>
      </c>
      <c r="H344" s="163">
        <v>17.7</v>
      </c>
      <c r="I344" s="164"/>
      <c r="L344" s="159"/>
      <c r="M344" s="165"/>
      <c r="N344" s="166"/>
      <c r="O344" s="166"/>
      <c r="P344" s="166"/>
      <c r="Q344" s="166"/>
      <c r="R344" s="166"/>
      <c r="S344" s="166"/>
      <c r="T344" s="167"/>
      <c r="AT344" s="161" t="s">
        <v>152</v>
      </c>
      <c r="AU344" s="161" t="s">
        <v>82</v>
      </c>
      <c r="AV344" s="13" t="s">
        <v>82</v>
      </c>
      <c r="AW344" s="13" t="s">
        <v>33</v>
      </c>
      <c r="AX344" s="13" t="s">
        <v>72</v>
      </c>
      <c r="AY344" s="161" t="s">
        <v>141</v>
      </c>
    </row>
    <row r="345" spans="2:51" s="13" customFormat="1" ht="11.25">
      <c r="B345" s="159"/>
      <c r="D345" s="160" t="s">
        <v>152</v>
      </c>
      <c r="E345" s="161" t="s">
        <v>3</v>
      </c>
      <c r="F345" s="162" t="s">
        <v>847</v>
      </c>
      <c r="H345" s="163">
        <v>52.45</v>
      </c>
      <c r="I345" s="164"/>
      <c r="L345" s="159"/>
      <c r="M345" s="165"/>
      <c r="N345" s="166"/>
      <c r="O345" s="166"/>
      <c r="P345" s="166"/>
      <c r="Q345" s="166"/>
      <c r="R345" s="166"/>
      <c r="S345" s="166"/>
      <c r="T345" s="167"/>
      <c r="AT345" s="161" t="s">
        <v>152</v>
      </c>
      <c r="AU345" s="161" t="s">
        <v>82</v>
      </c>
      <c r="AV345" s="13" t="s">
        <v>82</v>
      </c>
      <c r="AW345" s="13" t="s">
        <v>33</v>
      </c>
      <c r="AX345" s="13" t="s">
        <v>72</v>
      </c>
      <c r="AY345" s="161" t="s">
        <v>141</v>
      </c>
    </row>
    <row r="346" spans="2:51" s="14" customFormat="1" ht="11.25">
      <c r="B346" s="169"/>
      <c r="D346" s="160" t="s">
        <v>152</v>
      </c>
      <c r="E346" s="170" t="s">
        <v>3</v>
      </c>
      <c r="F346" s="171" t="s">
        <v>219</v>
      </c>
      <c r="H346" s="172">
        <v>98.424</v>
      </c>
      <c r="I346" s="173"/>
      <c r="L346" s="169"/>
      <c r="M346" s="174"/>
      <c r="N346" s="175"/>
      <c r="O346" s="175"/>
      <c r="P346" s="175"/>
      <c r="Q346" s="175"/>
      <c r="R346" s="175"/>
      <c r="S346" s="175"/>
      <c r="T346" s="176"/>
      <c r="AT346" s="170" t="s">
        <v>152</v>
      </c>
      <c r="AU346" s="170" t="s">
        <v>82</v>
      </c>
      <c r="AV346" s="14" t="s">
        <v>148</v>
      </c>
      <c r="AW346" s="14" t="s">
        <v>33</v>
      </c>
      <c r="AX346" s="14" t="s">
        <v>80</v>
      </c>
      <c r="AY346" s="170" t="s">
        <v>141</v>
      </c>
    </row>
    <row r="347" spans="1:65" s="2" customFormat="1" ht="16.5" customHeight="1">
      <c r="A347" s="34"/>
      <c r="B347" s="140"/>
      <c r="C347" s="187" t="s">
        <v>848</v>
      </c>
      <c r="D347" s="187" t="s">
        <v>401</v>
      </c>
      <c r="E347" s="188" t="s">
        <v>849</v>
      </c>
      <c r="F347" s="189" t="s">
        <v>850</v>
      </c>
      <c r="G347" s="190" t="s">
        <v>851</v>
      </c>
      <c r="H347" s="191">
        <v>48.612</v>
      </c>
      <c r="I347" s="192"/>
      <c r="J347" s="193">
        <f>ROUND(I347*H347,2)</f>
        <v>0</v>
      </c>
      <c r="K347" s="189" t="s">
        <v>147</v>
      </c>
      <c r="L347" s="194"/>
      <c r="M347" s="195" t="s">
        <v>3</v>
      </c>
      <c r="N347" s="196" t="s">
        <v>43</v>
      </c>
      <c r="O347" s="55"/>
      <c r="P347" s="150">
        <f>O347*H347</f>
        <v>0</v>
      </c>
      <c r="Q347" s="150">
        <v>0.001</v>
      </c>
      <c r="R347" s="150">
        <f>Q347*H347</f>
        <v>0.048612</v>
      </c>
      <c r="S347" s="150">
        <v>0</v>
      </c>
      <c r="T347" s="151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52" t="s">
        <v>362</v>
      </c>
      <c r="AT347" s="152" t="s">
        <v>401</v>
      </c>
      <c r="AU347" s="152" t="s">
        <v>82</v>
      </c>
      <c r="AY347" s="19" t="s">
        <v>141</v>
      </c>
      <c r="BE347" s="153">
        <f>IF(N347="základní",J347,0)</f>
        <v>0</v>
      </c>
      <c r="BF347" s="153">
        <f>IF(N347="snížená",J347,0)</f>
        <v>0</v>
      </c>
      <c r="BG347" s="153">
        <f>IF(N347="zákl. přenesená",J347,0)</f>
        <v>0</v>
      </c>
      <c r="BH347" s="153">
        <f>IF(N347="sníž. přenesená",J347,0)</f>
        <v>0</v>
      </c>
      <c r="BI347" s="153">
        <f>IF(N347="nulová",J347,0)</f>
        <v>0</v>
      </c>
      <c r="BJ347" s="19" t="s">
        <v>80</v>
      </c>
      <c r="BK347" s="153">
        <f>ROUND(I347*H347,2)</f>
        <v>0</v>
      </c>
      <c r="BL347" s="19" t="s">
        <v>246</v>
      </c>
      <c r="BM347" s="152" t="s">
        <v>852</v>
      </c>
    </row>
    <row r="348" spans="1:47" s="2" customFormat="1" ht="19.5">
      <c r="A348" s="34"/>
      <c r="B348" s="35"/>
      <c r="C348" s="34"/>
      <c r="D348" s="160" t="s">
        <v>200</v>
      </c>
      <c r="E348" s="34"/>
      <c r="F348" s="168" t="s">
        <v>853</v>
      </c>
      <c r="G348" s="34"/>
      <c r="H348" s="34"/>
      <c r="I348" s="156"/>
      <c r="J348" s="34"/>
      <c r="K348" s="34"/>
      <c r="L348" s="35"/>
      <c r="M348" s="157"/>
      <c r="N348" s="158"/>
      <c r="O348" s="55"/>
      <c r="P348" s="55"/>
      <c r="Q348" s="55"/>
      <c r="R348" s="55"/>
      <c r="S348" s="55"/>
      <c r="T348" s="56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9" t="s">
        <v>200</v>
      </c>
      <c r="AU348" s="19" t="s">
        <v>82</v>
      </c>
    </row>
    <row r="349" spans="2:51" s="13" customFormat="1" ht="11.25">
      <c r="B349" s="159"/>
      <c r="D349" s="160" t="s">
        <v>152</v>
      </c>
      <c r="E349" s="161" t="s">
        <v>3</v>
      </c>
      <c r="F349" s="162" t="s">
        <v>854</v>
      </c>
      <c r="H349" s="163">
        <v>91.891</v>
      </c>
      <c r="I349" s="164"/>
      <c r="L349" s="159"/>
      <c r="M349" s="165"/>
      <c r="N349" s="166"/>
      <c r="O349" s="166"/>
      <c r="P349" s="166"/>
      <c r="Q349" s="166"/>
      <c r="R349" s="166"/>
      <c r="S349" s="166"/>
      <c r="T349" s="167"/>
      <c r="AT349" s="161" t="s">
        <v>152</v>
      </c>
      <c r="AU349" s="161" t="s">
        <v>82</v>
      </c>
      <c r="AV349" s="13" t="s">
        <v>82</v>
      </c>
      <c r="AW349" s="13" t="s">
        <v>33</v>
      </c>
      <c r="AX349" s="13" t="s">
        <v>72</v>
      </c>
      <c r="AY349" s="161" t="s">
        <v>141</v>
      </c>
    </row>
    <row r="350" spans="2:51" s="13" customFormat="1" ht="11.25">
      <c r="B350" s="159"/>
      <c r="D350" s="160" t="s">
        <v>152</v>
      </c>
      <c r="E350" s="161" t="s">
        <v>3</v>
      </c>
      <c r="F350" s="162" t="s">
        <v>846</v>
      </c>
      <c r="H350" s="163">
        <v>17.7</v>
      </c>
      <c r="I350" s="164"/>
      <c r="L350" s="159"/>
      <c r="M350" s="165"/>
      <c r="N350" s="166"/>
      <c r="O350" s="166"/>
      <c r="P350" s="166"/>
      <c r="Q350" s="166"/>
      <c r="R350" s="166"/>
      <c r="S350" s="166"/>
      <c r="T350" s="167"/>
      <c r="AT350" s="161" t="s">
        <v>152</v>
      </c>
      <c r="AU350" s="161" t="s">
        <v>82</v>
      </c>
      <c r="AV350" s="13" t="s">
        <v>82</v>
      </c>
      <c r="AW350" s="13" t="s">
        <v>33</v>
      </c>
      <c r="AX350" s="13" t="s">
        <v>72</v>
      </c>
      <c r="AY350" s="161" t="s">
        <v>141</v>
      </c>
    </row>
    <row r="351" spans="2:51" s="13" customFormat="1" ht="11.25">
      <c r="B351" s="159"/>
      <c r="D351" s="160" t="s">
        <v>152</v>
      </c>
      <c r="E351" s="161" t="s">
        <v>3</v>
      </c>
      <c r="F351" s="162" t="s">
        <v>847</v>
      </c>
      <c r="H351" s="163">
        <v>52.45</v>
      </c>
      <c r="I351" s="164"/>
      <c r="L351" s="159"/>
      <c r="M351" s="165"/>
      <c r="N351" s="166"/>
      <c r="O351" s="166"/>
      <c r="P351" s="166"/>
      <c r="Q351" s="166"/>
      <c r="R351" s="166"/>
      <c r="S351" s="166"/>
      <c r="T351" s="167"/>
      <c r="AT351" s="161" t="s">
        <v>152</v>
      </c>
      <c r="AU351" s="161" t="s">
        <v>82</v>
      </c>
      <c r="AV351" s="13" t="s">
        <v>82</v>
      </c>
      <c r="AW351" s="13" t="s">
        <v>33</v>
      </c>
      <c r="AX351" s="13" t="s">
        <v>72</v>
      </c>
      <c r="AY351" s="161" t="s">
        <v>141</v>
      </c>
    </row>
    <row r="352" spans="2:51" s="14" customFormat="1" ht="11.25">
      <c r="B352" s="169"/>
      <c r="D352" s="160" t="s">
        <v>152</v>
      </c>
      <c r="E352" s="170" t="s">
        <v>3</v>
      </c>
      <c r="F352" s="171" t="s">
        <v>219</v>
      </c>
      <c r="H352" s="172">
        <v>162.041</v>
      </c>
      <c r="I352" s="173"/>
      <c r="L352" s="169"/>
      <c r="M352" s="174"/>
      <c r="N352" s="175"/>
      <c r="O352" s="175"/>
      <c r="P352" s="175"/>
      <c r="Q352" s="175"/>
      <c r="R352" s="175"/>
      <c r="S352" s="175"/>
      <c r="T352" s="176"/>
      <c r="AT352" s="170" t="s">
        <v>152</v>
      </c>
      <c r="AU352" s="170" t="s">
        <v>82</v>
      </c>
      <c r="AV352" s="14" t="s">
        <v>148</v>
      </c>
      <c r="AW352" s="14" t="s">
        <v>33</v>
      </c>
      <c r="AX352" s="14" t="s">
        <v>80</v>
      </c>
      <c r="AY352" s="170" t="s">
        <v>141</v>
      </c>
    </row>
    <row r="353" spans="2:51" s="13" customFormat="1" ht="11.25">
      <c r="B353" s="159"/>
      <c r="D353" s="160" t="s">
        <v>152</v>
      </c>
      <c r="F353" s="162" t="s">
        <v>855</v>
      </c>
      <c r="H353" s="163">
        <v>48.612</v>
      </c>
      <c r="I353" s="164"/>
      <c r="L353" s="159"/>
      <c r="M353" s="165"/>
      <c r="N353" s="166"/>
      <c r="O353" s="166"/>
      <c r="P353" s="166"/>
      <c r="Q353" s="166"/>
      <c r="R353" s="166"/>
      <c r="S353" s="166"/>
      <c r="T353" s="167"/>
      <c r="AT353" s="161" t="s">
        <v>152</v>
      </c>
      <c r="AU353" s="161" t="s">
        <v>82</v>
      </c>
      <c r="AV353" s="13" t="s">
        <v>82</v>
      </c>
      <c r="AW353" s="13" t="s">
        <v>4</v>
      </c>
      <c r="AX353" s="13" t="s">
        <v>80</v>
      </c>
      <c r="AY353" s="161" t="s">
        <v>141</v>
      </c>
    </row>
    <row r="354" spans="1:65" s="2" customFormat="1" ht="33" customHeight="1">
      <c r="A354" s="34"/>
      <c r="B354" s="140"/>
      <c r="C354" s="141" t="s">
        <v>856</v>
      </c>
      <c r="D354" s="141" t="s">
        <v>143</v>
      </c>
      <c r="E354" s="142" t="s">
        <v>857</v>
      </c>
      <c r="F354" s="143" t="s">
        <v>858</v>
      </c>
      <c r="G354" s="144" t="s">
        <v>146</v>
      </c>
      <c r="H354" s="145">
        <v>127.234</v>
      </c>
      <c r="I354" s="146"/>
      <c r="J354" s="147">
        <f>ROUND(I354*H354,2)</f>
        <v>0</v>
      </c>
      <c r="K354" s="143" t="s">
        <v>147</v>
      </c>
      <c r="L354" s="35"/>
      <c r="M354" s="148" t="s">
        <v>3</v>
      </c>
      <c r="N354" s="149" t="s">
        <v>43</v>
      </c>
      <c r="O354" s="55"/>
      <c r="P354" s="150">
        <f>O354*H354</f>
        <v>0</v>
      </c>
      <c r="Q354" s="150">
        <v>3E-05</v>
      </c>
      <c r="R354" s="150">
        <f>Q354*H354</f>
        <v>0.00381702</v>
      </c>
      <c r="S354" s="150">
        <v>0</v>
      </c>
      <c r="T354" s="151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52" t="s">
        <v>246</v>
      </c>
      <c r="AT354" s="152" t="s">
        <v>143</v>
      </c>
      <c r="AU354" s="152" t="s">
        <v>82</v>
      </c>
      <c r="AY354" s="19" t="s">
        <v>141</v>
      </c>
      <c r="BE354" s="153">
        <f>IF(N354="základní",J354,0)</f>
        <v>0</v>
      </c>
      <c r="BF354" s="153">
        <f>IF(N354="snížená",J354,0)</f>
        <v>0</v>
      </c>
      <c r="BG354" s="153">
        <f>IF(N354="zákl. přenesená",J354,0)</f>
        <v>0</v>
      </c>
      <c r="BH354" s="153">
        <f>IF(N354="sníž. přenesená",J354,0)</f>
        <v>0</v>
      </c>
      <c r="BI354" s="153">
        <f>IF(N354="nulová",J354,0)</f>
        <v>0</v>
      </c>
      <c r="BJ354" s="19" t="s">
        <v>80</v>
      </c>
      <c r="BK354" s="153">
        <f>ROUND(I354*H354,2)</f>
        <v>0</v>
      </c>
      <c r="BL354" s="19" t="s">
        <v>246</v>
      </c>
      <c r="BM354" s="152" t="s">
        <v>859</v>
      </c>
    </row>
    <row r="355" spans="1:47" s="2" customFormat="1" ht="11.25">
      <c r="A355" s="34"/>
      <c r="B355" s="35"/>
      <c r="C355" s="34"/>
      <c r="D355" s="154" t="s">
        <v>150</v>
      </c>
      <c r="E355" s="34"/>
      <c r="F355" s="155" t="s">
        <v>860</v>
      </c>
      <c r="G355" s="34"/>
      <c r="H355" s="34"/>
      <c r="I355" s="156"/>
      <c r="J355" s="34"/>
      <c r="K355" s="34"/>
      <c r="L355" s="35"/>
      <c r="M355" s="157"/>
      <c r="N355" s="158"/>
      <c r="O355" s="55"/>
      <c r="P355" s="55"/>
      <c r="Q355" s="55"/>
      <c r="R355" s="55"/>
      <c r="S355" s="55"/>
      <c r="T355" s="56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9" t="s">
        <v>150</v>
      </c>
      <c r="AU355" s="19" t="s">
        <v>82</v>
      </c>
    </row>
    <row r="356" spans="2:51" s="13" customFormat="1" ht="22.5">
      <c r="B356" s="159"/>
      <c r="D356" s="160" t="s">
        <v>152</v>
      </c>
      <c r="E356" s="161" t="s">
        <v>3</v>
      </c>
      <c r="F356" s="162" t="s">
        <v>861</v>
      </c>
      <c r="H356" s="163">
        <v>127.234</v>
      </c>
      <c r="I356" s="164"/>
      <c r="L356" s="159"/>
      <c r="M356" s="165"/>
      <c r="N356" s="166"/>
      <c r="O356" s="166"/>
      <c r="P356" s="166"/>
      <c r="Q356" s="166"/>
      <c r="R356" s="166"/>
      <c r="S356" s="166"/>
      <c r="T356" s="167"/>
      <c r="AT356" s="161" t="s">
        <v>152</v>
      </c>
      <c r="AU356" s="161" t="s">
        <v>82</v>
      </c>
      <c r="AV356" s="13" t="s">
        <v>82</v>
      </c>
      <c r="AW356" s="13" t="s">
        <v>33</v>
      </c>
      <c r="AX356" s="13" t="s">
        <v>80</v>
      </c>
      <c r="AY356" s="161" t="s">
        <v>141</v>
      </c>
    </row>
    <row r="357" spans="1:65" s="2" customFormat="1" ht="24.2" customHeight="1">
      <c r="A357" s="34"/>
      <c r="B357" s="140"/>
      <c r="C357" s="187" t="s">
        <v>862</v>
      </c>
      <c r="D357" s="187" t="s">
        <v>401</v>
      </c>
      <c r="E357" s="188" t="s">
        <v>863</v>
      </c>
      <c r="F357" s="189" t="s">
        <v>864</v>
      </c>
      <c r="G357" s="190" t="s">
        <v>394</v>
      </c>
      <c r="H357" s="191">
        <v>458.042</v>
      </c>
      <c r="I357" s="192"/>
      <c r="J357" s="193">
        <f>ROUND(I357*H357,2)</f>
        <v>0</v>
      </c>
      <c r="K357" s="189" t="s">
        <v>3</v>
      </c>
      <c r="L357" s="194"/>
      <c r="M357" s="195" t="s">
        <v>3</v>
      </c>
      <c r="N357" s="196" t="s">
        <v>43</v>
      </c>
      <c r="O357" s="55"/>
      <c r="P357" s="150">
        <f>O357*H357</f>
        <v>0</v>
      </c>
      <c r="Q357" s="150">
        <v>0.001</v>
      </c>
      <c r="R357" s="150">
        <f>Q357*H357</f>
        <v>0.458042</v>
      </c>
      <c r="S357" s="150">
        <v>0</v>
      </c>
      <c r="T357" s="151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52" t="s">
        <v>362</v>
      </c>
      <c r="AT357" s="152" t="s">
        <v>401</v>
      </c>
      <c r="AU357" s="152" t="s">
        <v>82</v>
      </c>
      <c r="AY357" s="19" t="s">
        <v>141</v>
      </c>
      <c r="BE357" s="153">
        <f>IF(N357="základní",J357,0)</f>
        <v>0</v>
      </c>
      <c r="BF357" s="153">
        <f>IF(N357="snížená",J357,0)</f>
        <v>0</v>
      </c>
      <c r="BG357" s="153">
        <f>IF(N357="zákl. přenesená",J357,0)</f>
        <v>0</v>
      </c>
      <c r="BH357" s="153">
        <f>IF(N357="sníž. přenesená",J357,0)</f>
        <v>0</v>
      </c>
      <c r="BI357" s="153">
        <f>IF(N357="nulová",J357,0)</f>
        <v>0</v>
      </c>
      <c r="BJ357" s="19" t="s">
        <v>80</v>
      </c>
      <c r="BK357" s="153">
        <f>ROUND(I357*H357,2)</f>
        <v>0</v>
      </c>
      <c r="BL357" s="19" t="s">
        <v>246</v>
      </c>
      <c r="BM357" s="152" t="s">
        <v>865</v>
      </c>
    </row>
    <row r="358" spans="1:47" s="2" customFormat="1" ht="19.5">
      <c r="A358" s="34"/>
      <c r="B358" s="35"/>
      <c r="C358" s="34"/>
      <c r="D358" s="160" t="s">
        <v>200</v>
      </c>
      <c r="E358" s="34"/>
      <c r="F358" s="168" t="s">
        <v>866</v>
      </c>
      <c r="G358" s="34"/>
      <c r="H358" s="34"/>
      <c r="I358" s="156"/>
      <c r="J358" s="34"/>
      <c r="K358" s="34"/>
      <c r="L358" s="35"/>
      <c r="M358" s="157"/>
      <c r="N358" s="158"/>
      <c r="O358" s="55"/>
      <c r="P358" s="55"/>
      <c r="Q358" s="55"/>
      <c r="R358" s="55"/>
      <c r="S358" s="55"/>
      <c r="T358" s="56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9" t="s">
        <v>200</v>
      </c>
      <c r="AU358" s="19" t="s">
        <v>82</v>
      </c>
    </row>
    <row r="359" spans="2:51" s="13" customFormat="1" ht="11.25">
      <c r="B359" s="159"/>
      <c r="D359" s="160" t="s">
        <v>152</v>
      </c>
      <c r="F359" s="162" t="s">
        <v>867</v>
      </c>
      <c r="H359" s="163">
        <v>458.042</v>
      </c>
      <c r="I359" s="164"/>
      <c r="L359" s="159"/>
      <c r="M359" s="165"/>
      <c r="N359" s="166"/>
      <c r="O359" s="166"/>
      <c r="P359" s="166"/>
      <c r="Q359" s="166"/>
      <c r="R359" s="166"/>
      <c r="S359" s="166"/>
      <c r="T359" s="167"/>
      <c r="AT359" s="161" t="s">
        <v>152</v>
      </c>
      <c r="AU359" s="161" t="s">
        <v>82</v>
      </c>
      <c r="AV359" s="13" t="s">
        <v>82</v>
      </c>
      <c r="AW359" s="13" t="s">
        <v>4</v>
      </c>
      <c r="AX359" s="13" t="s">
        <v>80</v>
      </c>
      <c r="AY359" s="161" t="s">
        <v>141</v>
      </c>
    </row>
    <row r="360" spans="1:65" s="2" customFormat="1" ht="24.2" customHeight="1">
      <c r="A360" s="34"/>
      <c r="B360" s="140"/>
      <c r="C360" s="141" t="s">
        <v>868</v>
      </c>
      <c r="D360" s="141" t="s">
        <v>143</v>
      </c>
      <c r="E360" s="142" t="s">
        <v>869</v>
      </c>
      <c r="F360" s="143" t="s">
        <v>870</v>
      </c>
      <c r="G360" s="144" t="s">
        <v>146</v>
      </c>
      <c r="H360" s="145">
        <v>141.442</v>
      </c>
      <c r="I360" s="146"/>
      <c r="J360" s="147">
        <f>ROUND(I360*H360,2)</f>
        <v>0</v>
      </c>
      <c r="K360" s="143" t="s">
        <v>147</v>
      </c>
      <c r="L360" s="35"/>
      <c r="M360" s="148" t="s">
        <v>3</v>
      </c>
      <c r="N360" s="149" t="s">
        <v>43</v>
      </c>
      <c r="O360" s="55"/>
      <c r="P360" s="150">
        <f>O360*H360</f>
        <v>0</v>
      </c>
      <c r="Q360" s="150">
        <v>0.0004</v>
      </c>
      <c r="R360" s="150">
        <f>Q360*H360</f>
        <v>0.056576800000000003</v>
      </c>
      <c r="S360" s="150">
        <v>0</v>
      </c>
      <c r="T360" s="151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52" t="s">
        <v>246</v>
      </c>
      <c r="AT360" s="152" t="s">
        <v>143</v>
      </c>
      <c r="AU360" s="152" t="s">
        <v>82</v>
      </c>
      <c r="AY360" s="19" t="s">
        <v>141</v>
      </c>
      <c r="BE360" s="153">
        <f>IF(N360="základní",J360,0)</f>
        <v>0</v>
      </c>
      <c r="BF360" s="153">
        <f>IF(N360="snížená",J360,0)</f>
        <v>0</v>
      </c>
      <c r="BG360" s="153">
        <f>IF(N360="zákl. přenesená",J360,0)</f>
        <v>0</v>
      </c>
      <c r="BH360" s="153">
        <f>IF(N360="sníž. přenesená",J360,0)</f>
        <v>0</v>
      </c>
      <c r="BI360" s="153">
        <f>IF(N360="nulová",J360,0)</f>
        <v>0</v>
      </c>
      <c r="BJ360" s="19" t="s">
        <v>80</v>
      </c>
      <c r="BK360" s="153">
        <f>ROUND(I360*H360,2)</f>
        <v>0</v>
      </c>
      <c r="BL360" s="19" t="s">
        <v>246</v>
      </c>
      <c r="BM360" s="152" t="s">
        <v>871</v>
      </c>
    </row>
    <row r="361" spans="1:47" s="2" customFormat="1" ht="11.25">
      <c r="A361" s="34"/>
      <c r="B361" s="35"/>
      <c r="C361" s="34"/>
      <c r="D361" s="154" t="s">
        <v>150</v>
      </c>
      <c r="E361" s="34"/>
      <c r="F361" s="155" t="s">
        <v>872</v>
      </c>
      <c r="G361" s="34"/>
      <c r="H361" s="34"/>
      <c r="I361" s="156"/>
      <c r="J361" s="34"/>
      <c r="K361" s="34"/>
      <c r="L361" s="35"/>
      <c r="M361" s="157"/>
      <c r="N361" s="158"/>
      <c r="O361" s="55"/>
      <c r="P361" s="55"/>
      <c r="Q361" s="55"/>
      <c r="R361" s="55"/>
      <c r="S361" s="55"/>
      <c r="T361" s="56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9" t="s">
        <v>150</v>
      </c>
      <c r="AU361" s="19" t="s">
        <v>82</v>
      </c>
    </row>
    <row r="362" spans="2:51" s="13" customFormat="1" ht="11.25">
      <c r="B362" s="159"/>
      <c r="D362" s="160" t="s">
        <v>152</v>
      </c>
      <c r="E362" s="161" t="s">
        <v>3</v>
      </c>
      <c r="F362" s="162" t="s">
        <v>873</v>
      </c>
      <c r="H362" s="163">
        <v>127.234</v>
      </c>
      <c r="I362" s="164"/>
      <c r="L362" s="159"/>
      <c r="M362" s="165"/>
      <c r="N362" s="166"/>
      <c r="O362" s="166"/>
      <c r="P362" s="166"/>
      <c r="Q362" s="166"/>
      <c r="R362" s="166"/>
      <c r="S362" s="166"/>
      <c r="T362" s="167"/>
      <c r="AT362" s="161" t="s">
        <v>152</v>
      </c>
      <c r="AU362" s="161" t="s">
        <v>82</v>
      </c>
      <c r="AV362" s="13" t="s">
        <v>82</v>
      </c>
      <c r="AW362" s="13" t="s">
        <v>33</v>
      </c>
      <c r="AX362" s="13" t="s">
        <v>72</v>
      </c>
      <c r="AY362" s="161" t="s">
        <v>141</v>
      </c>
    </row>
    <row r="363" spans="2:51" s="13" customFormat="1" ht="11.25">
      <c r="B363" s="159"/>
      <c r="D363" s="160" t="s">
        <v>152</v>
      </c>
      <c r="E363" s="161" t="s">
        <v>3</v>
      </c>
      <c r="F363" s="162" t="s">
        <v>874</v>
      </c>
      <c r="H363" s="163">
        <v>14.208</v>
      </c>
      <c r="I363" s="164"/>
      <c r="L363" s="159"/>
      <c r="M363" s="165"/>
      <c r="N363" s="166"/>
      <c r="O363" s="166"/>
      <c r="P363" s="166"/>
      <c r="Q363" s="166"/>
      <c r="R363" s="166"/>
      <c r="S363" s="166"/>
      <c r="T363" s="167"/>
      <c r="AT363" s="161" t="s">
        <v>152</v>
      </c>
      <c r="AU363" s="161" t="s">
        <v>82</v>
      </c>
      <c r="AV363" s="13" t="s">
        <v>82</v>
      </c>
      <c r="AW363" s="13" t="s">
        <v>33</v>
      </c>
      <c r="AX363" s="13" t="s">
        <v>72</v>
      </c>
      <c r="AY363" s="161" t="s">
        <v>141</v>
      </c>
    </row>
    <row r="364" spans="2:51" s="14" customFormat="1" ht="11.25">
      <c r="B364" s="169"/>
      <c r="D364" s="160" t="s">
        <v>152</v>
      </c>
      <c r="E364" s="170" t="s">
        <v>3</v>
      </c>
      <c r="F364" s="171" t="s">
        <v>219</v>
      </c>
      <c r="H364" s="172">
        <v>141.442</v>
      </c>
      <c r="I364" s="173"/>
      <c r="L364" s="169"/>
      <c r="M364" s="174"/>
      <c r="N364" s="175"/>
      <c r="O364" s="175"/>
      <c r="P364" s="175"/>
      <c r="Q364" s="175"/>
      <c r="R364" s="175"/>
      <c r="S364" s="175"/>
      <c r="T364" s="176"/>
      <c r="AT364" s="170" t="s">
        <v>152</v>
      </c>
      <c r="AU364" s="170" t="s">
        <v>82</v>
      </c>
      <c r="AV364" s="14" t="s">
        <v>148</v>
      </c>
      <c r="AW364" s="14" t="s">
        <v>33</v>
      </c>
      <c r="AX364" s="14" t="s">
        <v>80</v>
      </c>
      <c r="AY364" s="170" t="s">
        <v>141</v>
      </c>
    </row>
    <row r="365" spans="1:65" s="2" customFormat="1" ht="24.2" customHeight="1">
      <c r="A365" s="34"/>
      <c r="B365" s="140"/>
      <c r="C365" s="141" t="s">
        <v>875</v>
      </c>
      <c r="D365" s="141" t="s">
        <v>143</v>
      </c>
      <c r="E365" s="142" t="s">
        <v>876</v>
      </c>
      <c r="F365" s="143" t="s">
        <v>877</v>
      </c>
      <c r="G365" s="144" t="s">
        <v>146</v>
      </c>
      <c r="H365" s="145">
        <v>130.208</v>
      </c>
      <c r="I365" s="146"/>
      <c r="J365" s="147">
        <f>ROUND(I365*H365,2)</f>
        <v>0</v>
      </c>
      <c r="K365" s="143" t="s">
        <v>147</v>
      </c>
      <c r="L365" s="35"/>
      <c r="M365" s="148" t="s">
        <v>3</v>
      </c>
      <c r="N365" s="149" t="s">
        <v>43</v>
      </c>
      <c r="O365" s="55"/>
      <c r="P365" s="150">
        <f>O365*H365</f>
        <v>0</v>
      </c>
      <c r="Q365" s="150">
        <v>0.0004</v>
      </c>
      <c r="R365" s="150">
        <f>Q365*H365</f>
        <v>0.0520832</v>
      </c>
      <c r="S365" s="150">
        <v>0</v>
      </c>
      <c r="T365" s="151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52" t="s">
        <v>246</v>
      </c>
      <c r="AT365" s="152" t="s">
        <v>143</v>
      </c>
      <c r="AU365" s="152" t="s">
        <v>82</v>
      </c>
      <c r="AY365" s="19" t="s">
        <v>141</v>
      </c>
      <c r="BE365" s="153">
        <f>IF(N365="základní",J365,0)</f>
        <v>0</v>
      </c>
      <c r="BF365" s="153">
        <f>IF(N365="snížená",J365,0)</f>
        <v>0</v>
      </c>
      <c r="BG365" s="153">
        <f>IF(N365="zákl. přenesená",J365,0)</f>
        <v>0</v>
      </c>
      <c r="BH365" s="153">
        <f>IF(N365="sníž. přenesená",J365,0)</f>
        <v>0</v>
      </c>
      <c r="BI365" s="153">
        <f>IF(N365="nulová",J365,0)</f>
        <v>0</v>
      </c>
      <c r="BJ365" s="19" t="s">
        <v>80</v>
      </c>
      <c r="BK365" s="153">
        <f>ROUND(I365*H365,2)</f>
        <v>0</v>
      </c>
      <c r="BL365" s="19" t="s">
        <v>246</v>
      </c>
      <c r="BM365" s="152" t="s">
        <v>878</v>
      </c>
    </row>
    <row r="366" spans="1:47" s="2" customFormat="1" ht="11.25">
      <c r="A366" s="34"/>
      <c r="B366" s="35"/>
      <c r="C366" s="34"/>
      <c r="D366" s="154" t="s">
        <v>150</v>
      </c>
      <c r="E366" s="34"/>
      <c r="F366" s="155" t="s">
        <v>879</v>
      </c>
      <c r="G366" s="34"/>
      <c r="H366" s="34"/>
      <c r="I366" s="156"/>
      <c r="J366" s="34"/>
      <c r="K366" s="34"/>
      <c r="L366" s="35"/>
      <c r="M366" s="157"/>
      <c r="N366" s="158"/>
      <c r="O366" s="55"/>
      <c r="P366" s="55"/>
      <c r="Q366" s="55"/>
      <c r="R366" s="55"/>
      <c r="S366" s="55"/>
      <c r="T366" s="56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9" t="s">
        <v>150</v>
      </c>
      <c r="AU366" s="19" t="s">
        <v>82</v>
      </c>
    </row>
    <row r="367" spans="2:51" s="13" customFormat="1" ht="11.25">
      <c r="B367" s="159"/>
      <c r="D367" s="160" t="s">
        <v>152</v>
      </c>
      <c r="E367" s="161" t="s">
        <v>3</v>
      </c>
      <c r="F367" s="162" t="s">
        <v>846</v>
      </c>
      <c r="H367" s="163">
        <v>17.7</v>
      </c>
      <c r="I367" s="164"/>
      <c r="L367" s="159"/>
      <c r="M367" s="165"/>
      <c r="N367" s="166"/>
      <c r="O367" s="166"/>
      <c r="P367" s="166"/>
      <c r="Q367" s="166"/>
      <c r="R367" s="166"/>
      <c r="S367" s="166"/>
      <c r="T367" s="167"/>
      <c r="AT367" s="161" t="s">
        <v>152</v>
      </c>
      <c r="AU367" s="161" t="s">
        <v>82</v>
      </c>
      <c r="AV367" s="13" t="s">
        <v>82</v>
      </c>
      <c r="AW367" s="13" t="s">
        <v>33</v>
      </c>
      <c r="AX367" s="13" t="s">
        <v>72</v>
      </c>
      <c r="AY367" s="161" t="s">
        <v>141</v>
      </c>
    </row>
    <row r="368" spans="2:51" s="13" customFormat="1" ht="11.25">
      <c r="B368" s="159"/>
      <c r="D368" s="160" t="s">
        <v>152</v>
      </c>
      <c r="E368" s="161" t="s">
        <v>3</v>
      </c>
      <c r="F368" s="162" t="s">
        <v>847</v>
      </c>
      <c r="H368" s="163">
        <v>52.45</v>
      </c>
      <c r="I368" s="164"/>
      <c r="L368" s="159"/>
      <c r="M368" s="165"/>
      <c r="N368" s="166"/>
      <c r="O368" s="166"/>
      <c r="P368" s="166"/>
      <c r="Q368" s="166"/>
      <c r="R368" s="166"/>
      <c r="S368" s="166"/>
      <c r="T368" s="167"/>
      <c r="AT368" s="161" t="s">
        <v>152</v>
      </c>
      <c r="AU368" s="161" t="s">
        <v>82</v>
      </c>
      <c r="AV368" s="13" t="s">
        <v>82</v>
      </c>
      <c r="AW368" s="13" t="s">
        <v>33</v>
      </c>
      <c r="AX368" s="13" t="s">
        <v>72</v>
      </c>
      <c r="AY368" s="161" t="s">
        <v>141</v>
      </c>
    </row>
    <row r="369" spans="2:51" s="13" customFormat="1" ht="11.25">
      <c r="B369" s="159"/>
      <c r="D369" s="160" t="s">
        <v>152</v>
      </c>
      <c r="E369" s="161" t="s">
        <v>3</v>
      </c>
      <c r="F369" s="162" t="s">
        <v>880</v>
      </c>
      <c r="H369" s="163">
        <v>56.548</v>
      </c>
      <c r="I369" s="164"/>
      <c r="L369" s="159"/>
      <c r="M369" s="165"/>
      <c r="N369" s="166"/>
      <c r="O369" s="166"/>
      <c r="P369" s="166"/>
      <c r="Q369" s="166"/>
      <c r="R369" s="166"/>
      <c r="S369" s="166"/>
      <c r="T369" s="167"/>
      <c r="AT369" s="161" t="s">
        <v>152</v>
      </c>
      <c r="AU369" s="161" t="s">
        <v>82</v>
      </c>
      <c r="AV369" s="13" t="s">
        <v>82</v>
      </c>
      <c r="AW369" s="13" t="s">
        <v>33</v>
      </c>
      <c r="AX369" s="13" t="s">
        <v>72</v>
      </c>
      <c r="AY369" s="161" t="s">
        <v>141</v>
      </c>
    </row>
    <row r="370" spans="2:51" s="13" customFormat="1" ht="11.25">
      <c r="B370" s="159"/>
      <c r="D370" s="160" t="s">
        <v>152</v>
      </c>
      <c r="E370" s="161" t="s">
        <v>3</v>
      </c>
      <c r="F370" s="162" t="s">
        <v>881</v>
      </c>
      <c r="H370" s="163">
        <v>3.51</v>
      </c>
      <c r="I370" s="164"/>
      <c r="L370" s="159"/>
      <c r="M370" s="165"/>
      <c r="N370" s="166"/>
      <c r="O370" s="166"/>
      <c r="P370" s="166"/>
      <c r="Q370" s="166"/>
      <c r="R370" s="166"/>
      <c r="S370" s="166"/>
      <c r="T370" s="167"/>
      <c r="AT370" s="161" t="s">
        <v>152</v>
      </c>
      <c r="AU370" s="161" t="s">
        <v>82</v>
      </c>
      <c r="AV370" s="13" t="s">
        <v>82</v>
      </c>
      <c r="AW370" s="13" t="s">
        <v>33</v>
      </c>
      <c r="AX370" s="13" t="s">
        <v>72</v>
      </c>
      <c r="AY370" s="161" t="s">
        <v>141</v>
      </c>
    </row>
    <row r="371" spans="2:51" s="14" customFormat="1" ht="11.25">
      <c r="B371" s="169"/>
      <c r="D371" s="160" t="s">
        <v>152</v>
      </c>
      <c r="E371" s="170" t="s">
        <v>3</v>
      </c>
      <c r="F371" s="171" t="s">
        <v>219</v>
      </c>
      <c r="H371" s="172">
        <v>130.208</v>
      </c>
      <c r="I371" s="173"/>
      <c r="L371" s="169"/>
      <c r="M371" s="174"/>
      <c r="N371" s="175"/>
      <c r="O371" s="175"/>
      <c r="P371" s="175"/>
      <c r="Q371" s="175"/>
      <c r="R371" s="175"/>
      <c r="S371" s="175"/>
      <c r="T371" s="176"/>
      <c r="AT371" s="170" t="s">
        <v>152</v>
      </c>
      <c r="AU371" s="170" t="s">
        <v>82</v>
      </c>
      <c r="AV371" s="14" t="s">
        <v>148</v>
      </c>
      <c r="AW371" s="14" t="s">
        <v>33</v>
      </c>
      <c r="AX371" s="14" t="s">
        <v>80</v>
      </c>
      <c r="AY371" s="170" t="s">
        <v>141</v>
      </c>
    </row>
    <row r="372" spans="1:65" s="2" customFormat="1" ht="49.15" customHeight="1">
      <c r="A372" s="34"/>
      <c r="B372" s="140"/>
      <c r="C372" s="187" t="s">
        <v>882</v>
      </c>
      <c r="D372" s="187" t="s">
        <v>401</v>
      </c>
      <c r="E372" s="188" t="s">
        <v>883</v>
      </c>
      <c r="F372" s="189" t="s">
        <v>884</v>
      </c>
      <c r="G372" s="190" t="s">
        <v>146</v>
      </c>
      <c r="H372" s="191">
        <v>167.749</v>
      </c>
      <c r="I372" s="192"/>
      <c r="J372" s="193">
        <f>ROUND(I372*H372,2)</f>
        <v>0</v>
      </c>
      <c r="K372" s="189" t="s">
        <v>147</v>
      </c>
      <c r="L372" s="194"/>
      <c r="M372" s="195" t="s">
        <v>3</v>
      </c>
      <c r="N372" s="196" t="s">
        <v>43</v>
      </c>
      <c r="O372" s="55"/>
      <c r="P372" s="150">
        <f>O372*H372</f>
        <v>0</v>
      </c>
      <c r="Q372" s="150">
        <v>0.00685</v>
      </c>
      <c r="R372" s="150">
        <f>Q372*H372</f>
        <v>1.14908065</v>
      </c>
      <c r="S372" s="150">
        <v>0</v>
      </c>
      <c r="T372" s="151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52" t="s">
        <v>362</v>
      </c>
      <c r="AT372" s="152" t="s">
        <v>401</v>
      </c>
      <c r="AU372" s="152" t="s">
        <v>82</v>
      </c>
      <c r="AY372" s="19" t="s">
        <v>141</v>
      </c>
      <c r="BE372" s="153">
        <f>IF(N372="základní",J372,0)</f>
        <v>0</v>
      </c>
      <c r="BF372" s="153">
        <f>IF(N372="snížená",J372,0)</f>
        <v>0</v>
      </c>
      <c r="BG372" s="153">
        <f>IF(N372="zákl. přenesená",J372,0)</f>
        <v>0</v>
      </c>
      <c r="BH372" s="153">
        <f>IF(N372="sníž. přenesená",J372,0)</f>
        <v>0</v>
      </c>
      <c r="BI372" s="153">
        <f>IF(N372="nulová",J372,0)</f>
        <v>0</v>
      </c>
      <c r="BJ372" s="19" t="s">
        <v>80</v>
      </c>
      <c r="BK372" s="153">
        <f>ROUND(I372*H372,2)</f>
        <v>0</v>
      </c>
      <c r="BL372" s="19" t="s">
        <v>246</v>
      </c>
      <c r="BM372" s="152" t="s">
        <v>885</v>
      </c>
    </row>
    <row r="373" spans="1:47" s="2" customFormat="1" ht="19.5">
      <c r="A373" s="34"/>
      <c r="B373" s="35"/>
      <c r="C373" s="34"/>
      <c r="D373" s="160" t="s">
        <v>200</v>
      </c>
      <c r="E373" s="34"/>
      <c r="F373" s="168" t="s">
        <v>886</v>
      </c>
      <c r="G373" s="34"/>
      <c r="H373" s="34"/>
      <c r="I373" s="156"/>
      <c r="J373" s="34"/>
      <c r="K373" s="34"/>
      <c r="L373" s="35"/>
      <c r="M373" s="157"/>
      <c r="N373" s="158"/>
      <c r="O373" s="55"/>
      <c r="P373" s="55"/>
      <c r="Q373" s="55"/>
      <c r="R373" s="55"/>
      <c r="S373" s="55"/>
      <c r="T373" s="56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T373" s="19" t="s">
        <v>200</v>
      </c>
      <c r="AU373" s="19" t="s">
        <v>82</v>
      </c>
    </row>
    <row r="374" spans="2:51" s="13" customFormat="1" ht="11.25">
      <c r="B374" s="159"/>
      <c r="D374" s="160" t="s">
        <v>152</v>
      </c>
      <c r="E374" s="161" t="s">
        <v>3</v>
      </c>
      <c r="F374" s="162" t="s">
        <v>887</v>
      </c>
      <c r="H374" s="163">
        <v>52.72</v>
      </c>
      <c r="I374" s="164"/>
      <c r="L374" s="159"/>
      <c r="M374" s="165"/>
      <c r="N374" s="166"/>
      <c r="O374" s="166"/>
      <c r="P374" s="166"/>
      <c r="Q374" s="166"/>
      <c r="R374" s="166"/>
      <c r="S374" s="166"/>
      <c r="T374" s="167"/>
      <c r="AT374" s="161" t="s">
        <v>152</v>
      </c>
      <c r="AU374" s="161" t="s">
        <v>82</v>
      </c>
      <c r="AV374" s="13" t="s">
        <v>82</v>
      </c>
      <c r="AW374" s="13" t="s">
        <v>33</v>
      </c>
      <c r="AX374" s="13" t="s">
        <v>72</v>
      </c>
      <c r="AY374" s="161" t="s">
        <v>141</v>
      </c>
    </row>
    <row r="375" spans="2:51" s="13" customFormat="1" ht="11.25">
      <c r="B375" s="159"/>
      <c r="D375" s="160" t="s">
        <v>152</v>
      </c>
      <c r="E375" s="161" t="s">
        <v>3</v>
      </c>
      <c r="F375" s="162" t="s">
        <v>888</v>
      </c>
      <c r="H375" s="163">
        <v>63.617</v>
      </c>
      <c r="I375" s="164"/>
      <c r="L375" s="159"/>
      <c r="M375" s="165"/>
      <c r="N375" s="166"/>
      <c r="O375" s="166"/>
      <c r="P375" s="166"/>
      <c r="Q375" s="166"/>
      <c r="R375" s="166"/>
      <c r="S375" s="166"/>
      <c r="T375" s="167"/>
      <c r="AT375" s="161" t="s">
        <v>152</v>
      </c>
      <c r="AU375" s="161" t="s">
        <v>82</v>
      </c>
      <c r="AV375" s="13" t="s">
        <v>82</v>
      </c>
      <c r="AW375" s="13" t="s">
        <v>33</v>
      </c>
      <c r="AX375" s="13" t="s">
        <v>72</v>
      </c>
      <c r="AY375" s="161" t="s">
        <v>141</v>
      </c>
    </row>
    <row r="376" spans="2:51" s="13" customFormat="1" ht="11.25">
      <c r="B376" s="159"/>
      <c r="D376" s="160" t="s">
        <v>152</v>
      </c>
      <c r="E376" s="161" t="s">
        <v>3</v>
      </c>
      <c r="F376" s="162" t="s">
        <v>889</v>
      </c>
      <c r="H376" s="163">
        <v>28.274</v>
      </c>
      <c r="I376" s="164"/>
      <c r="L376" s="159"/>
      <c r="M376" s="165"/>
      <c r="N376" s="166"/>
      <c r="O376" s="166"/>
      <c r="P376" s="166"/>
      <c r="Q376" s="166"/>
      <c r="R376" s="166"/>
      <c r="S376" s="166"/>
      <c r="T376" s="167"/>
      <c r="AT376" s="161" t="s">
        <v>152</v>
      </c>
      <c r="AU376" s="161" t="s">
        <v>82</v>
      </c>
      <c r="AV376" s="13" t="s">
        <v>82</v>
      </c>
      <c r="AW376" s="13" t="s">
        <v>33</v>
      </c>
      <c r="AX376" s="13" t="s">
        <v>72</v>
      </c>
      <c r="AY376" s="161" t="s">
        <v>141</v>
      </c>
    </row>
    <row r="377" spans="2:51" s="14" customFormat="1" ht="11.25">
      <c r="B377" s="169"/>
      <c r="D377" s="160" t="s">
        <v>152</v>
      </c>
      <c r="E377" s="170" t="s">
        <v>3</v>
      </c>
      <c r="F377" s="171" t="s">
        <v>219</v>
      </c>
      <c r="H377" s="172">
        <v>144.611</v>
      </c>
      <c r="I377" s="173"/>
      <c r="L377" s="169"/>
      <c r="M377" s="174"/>
      <c r="N377" s="175"/>
      <c r="O377" s="175"/>
      <c r="P377" s="175"/>
      <c r="Q377" s="175"/>
      <c r="R377" s="175"/>
      <c r="S377" s="175"/>
      <c r="T377" s="176"/>
      <c r="AT377" s="170" t="s">
        <v>152</v>
      </c>
      <c r="AU377" s="170" t="s">
        <v>82</v>
      </c>
      <c r="AV377" s="14" t="s">
        <v>148</v>
      </c>
      <c r="AW377" s="14" t="s">
        <v>33</v>
      </c>
      <c r="AX377" s="14" t="s">
        <v>80</v>
      </c>
      <c r="AY377" s="170" t="s">
        <v>141</v>
      </c>
    </row>
    <row r="378" spans="2:51" s="13" customFormat="1" ht="11.25">
      <c r="B378" s="159"/>
      <c r="D378" s="160" t="s">
        <v>152</v>
      </c>
      <c r="F378" s="162" t="s">
        <v>890</v>
      </c>
      <c r="H378" s="163">
        <v>167.749</v>
      </c>
      <c r="I378" s="164"/>
      <c r="L378" s="159"/>
      <c r="M378" s="165"/>
      <c r="N378" s="166"/>
      <c r="O378" s="166"/>
      <c r="P378" s="166"/>
      <c r="Q378" s="166"/>
      <c r="R378" s="166"/>
      <c r="S378" s="166"/>
      <c r="T378" s="167"/>
      <c r="AT378" s="161" t="s">
        <v>152</v>
      </c>
      <c r="AU378" s="161" t="s">
        <v>82</v>
      </c>
      <c r="AV378" s="13" t="s">
        <v>82</v>
      </c>
      <c r="AW378" s="13" t="s">
        <v>4</v>
      </c>
      <c r="AX378" s="13" t="s">
        <v>80</v>
      </c>
      <c r="AY378" s="161" t="s">
        <v>141</v>
      </c>
    </row>
    <row r="379" spans="1:65" s="2" customFormat="1" ht="44.25" customHeight="1">
      <c r="A379" s="34"/>
      <c r="B379" s="140"/>
      <c r="C379" s="187" t="s">
        <v>891</v>
      </c>
      <c r="D379" s="187" t="s">
        <v>401</v>
      </c>
      <c r="E379" s="188" t="s">
        <v>892</v>
      </c>
      <c r="F379" s="189" t="s">
        <v>893</v>
      </c>
      <c r="G379" s="190" t="s">
        <v>146</v>
      </c>
      <c r="H379" s="191">
        <v>183.772</v>
      </c>
      <c r="I379" s="192"/>
      <c r="J379" s="193">
        <f>ROUND(I379*H379,2)</f>
        <v>0</v>
      </c>
      <c r="K379" s="189" t="s">
        <v>147</v>
      </c>
      <c r="L379" s="194"/>
      <c r="M379" s="195" t="s">
        <v>3</v>
      </c>
      <c r="N379" s="196" t="s">
        <v>43</v>
      </c>
      <c r="O379" s="55"/>
      <c r="P379" s="150">
        <f>O379*H379</f>
        <v>0</v>
      </c>
      <c r="Q379" s="150">
        <v>0.0054</v>
      </c>
      <c r="R379" s="150">
        <f>Q379*H379</f>
        <v>0.9923688</v>
      </c>
      <c r="S379" s="150">
        <v>0</v>
      </c>
      <c r="T379" s="151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52" t="s">
        <v>362</v>
      </c>
      <c r="AT379" s="152" t="s">
        <v>401</v>
      </c>
      <c r="AU379" s="152" t="s">
        <v>82</v>
      </c>
      <c r="AY379" s="19" t="s">
        <v>141</v>
      </c>
      <c r="BE379" s="153">
        <f>IF(N379="základní",J379,0)</f>
        <v>0</v>
      </c>
      <c r="BF379" s="153">
        <f>IF(N379="snížená",J379,0)</f>
        <v>0</v>
      </c>
      <c r="BG379" s="153">
        <f>IF(N379="zákl. přenesená",J379,0)</f>
        <v>0</v>
      </c>
      <c r="BH379" s="153">
        <f>IF(N379="sníž. přenesená",J379,0)</f>
        <v>0</v>
      </c>
      <c r="BI379" s="153">
        <f>IF(N379="nulová",J379,0)</f>
        <v>0</v>
      </c>
      <c r="BJ379" s="19" t="s">
        <v>80</v>
      </c>
      <c r="BK379" s="153">
        <f>ROUND(I379*H379,2)</f>
        <v>0</v>
      </c>
      <c r="BL379" s="19" t="s">
        <v>246</v>
      </c>
      <c r="BM379" s="152" t="s">
        <v>894</v>
      </c>
    </row>
    <row r="380" spans="1:47" s="2" customFormat="1" ht="19.5">
      <c r="A380" s="34"/>
      <c r="B380" s="35"/>
      <c r="C380" s="34"/>
      <c r="D380" s="160" t="s">
        <v>200</v>
      </c>
      <c r="E380" s="34"/>
      <c r="F380" s="168" t="s">
        <v>895</v>
      </c>
      <c r="G380" s="34"/>
      <c r="H380" s="34"/>
      <c r="I380" s="156"/>
      <c r="J380" s="34"/>
      <c r="K380" s="34"/>
      <c r="L380" s="35"/>
      <c r="M380" s="157"/>
      <c r="N380" s="158"/>
      <c r="O380" s="55"/>
      <c r="P380" s="55"/>
      <c r="Q380" s="55"/>
      <c r="R380" s="55"/>
      <c r="S380" s="55"/>
      <c r="T380" s="56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9" t="s">
        <v>200</v>
      </c>
      <c r="AU380" s="19" t="s">
        <v>82</v>
      </c>
    </row>
    <row r="381" spans="2:51" s="13" customFormat="1" ht="22.5">
      <c r="B381" s="159"/>
      <c r="D381" s="160" t="s">
        <v>152</v>
      </c>
      <c r="E381" s="161" t="s">
        <v>3</v>
      </c>
      <c r="F381" s="162" t="s">
        <v>896</v>
      </c>
      <c r="H381" s="163">
        <v>57.456</v>
      </c>
      <c r="I381" s="164"/>
      <c r="L381" s="159"/>
      <c r="M381" s="165"/>
      <c r="N381" s="166"/>
      <c r="O381" s="166"/>
      <c r="P381" s="166"/>
      <c r="Q381" s="166"/>
      <c r="R381" s="166"/>
      <c r="S381" s="166"/>
      <c r="T381" s="167"/>
      <c r="AT381" s="161" t="s">
        <v>152</v>
      </c>
      <c r="AU381" s="161" t="s">
        <v>82</v>
      </c>
      <c r="AV381" s="13" t="s">
        <v>82</v>
      </c>
      <c r="AW381" s="13" t="s">
        <v>33</v>
      </c>
      <c r="AX381" s="13" t="s">
        <v>72</v>
      </c>
      <c r="AY381" s="161" t="s">
        <v>141</v>
      </c>
    </row>
    <row r="382" spans="2:51" s="13" customFormat="1" ht="22.5">
      <c r="B382" s="159"/>
      <c r="D382" s="160" t="s">
        <v>152</v>
      </c>
      <c r="E382" s="161" t="s">
        <v>3</v>
      </c>
      <c r="F382" s="162" t="s">
        <v>897</v>
      </c>
      <c r="H382" s="163">
        <v>17.718</v>
      </c>
      <c r="I382" s="164"/>
      <c r="L382" s="159"/>
      <c r="M382" s="165"/>
      <c r="N382" s="166"/>
      <c r="O382" s="166"/>
      <c r="P382" s="166"/>
      <c r="Q382" s="166"/>
      <c r="R382" s="166"/>
      <c r="S382" s="166"/>
      <c r="T382" s="167"/>
      <c r="AT382" s="161" t="s">
        <v>152</v>
      </c>
      <c r="AU382" s="161" t="s">
        <v>82</v>
      </c>
      <c r="AV382" s="13" t="s">
        <v>82</v>
      </c>
      <c r="AW382" s="13" t="s">
        <v>33</v>
      </c>
      <c r="AX382" s="13" t="s">
        <v>72</v>
      </c>
      <c r="AY382" s="161" t="s">
        <v>141</v>
      </c>
    </row>
    <row r="383" spans="2:51" s="13" customFormat="1" ht="11.25">
      <c r="B383" s="159"/>
      <c r="D383" s="160" t="s">
        <v>152</v>
      </c>
      <c r="E383" s="161" t="s">
        <v>3</v>
      </c>
      <c r="F383" s="162" t="s">
        <v>888</v>
      </c>
      <c r="H383" s="163">
        <v>63.617</v>
      </c>
      <c r="I383" s="164"/>
      <c r="L383" s="159"/>
      <c r="M383" s="165"/>
      <c r="N383" s="166"/>
      <c r="O383" s="166"/>
      <c r="P383" s="166"/>
      <c r="Q383" s="166"/>
      <c r="R383" s="166"/>
      <c r="S383" s="166"/>
      <c r="T383" s="167"/>
      <c r="AT383" s="161" t="s">
        <v>152</v>
      </c>
      <c r="AU383" s="161" t="s">
        <v>82</v>
      </c>
      <c r="AV383" s="13" t="s">
        <v>82</v>
      </c>
      <c r="AW383" s="13" t="s">
        <v>33</v>
      </c>
      <c r="AX383" s="13" t="s">
        <v>72</v>
      </c>
      <c r="AY383" s="161" t="s">
        <v>141</v>
      </c>
    </row>
    <row r="384" spans="2:51" s="13" customFormat="1" ht="11.25">
      <c r="B384" s="159"/>
      <c r="D384" s="160" t="s">
        <v>152</v>
      </c>
      <c r="E384" s="161" t="s">
        <v>3</v>
      </c>
      <c r="F384" s="162" t="s">
        <v>898</v>
      </c>
      <c r="H384" s="163">
        <v>28.274</v>
      </c>
      <c r="I384" s="164"/>
      <c r="L384" s="159"/>
      <c r="M384" s="165"/>
      <c r="N384" s="166"/>
      <c r="O384" s="166"/>
      <c r="P384" s="166"/>
      <c r="Q384" s="166"/>
      <c r="R384" s="166"/>
      <c r="S384" s="166"/>
      <c r="T384" s="167"/>
      <c r="AT384" s="161" t="s">
        <v>152</v>
      </c>
      <c r="AU384" s="161" t="s">
        <v>82</v>
      </c>
      <c r="AV384" s="13" t="s">
        <v>82</v>
      </c>
      <c r="AW384" s="13" t="s">
        <v>33</v>
      </c>
      <c r="AX384" s="13" t="s">
        <v>72</v>
      </c>
      <c r="AY384" s="161" t="s">
        <v>141</v>
      </c>
    </row>
    <row r="385" spans="2:51" s="14" customFormat="1" ht="11.25">
      <c r="B385" s="169"/>
      <c r="D385" s="160" t="s">
        <v>152</v>
      </c>
      <c r="E385" s="170" t="s">
        <v>3</v>
      </c>
      <c r="F385" s="171" t="s">
        <v>219</v>
      </c>
      <c r="H385" s="172">
        <v>167.065</v>
      </c>
      <c r="I385" s="173"/>
      <c r="L385" s="169"/>
      <c r="M385" s="174"/>
      <c r="N385" s="175"/>
      <c r="O385" s="175"/>
      <c r="P385" s="175"/>
      <c r="Q385" s="175"/>
      <c r="R385" s="175"/>
      <c r="S385" s="175"/>
      <c r="T385" s="176"/>
      <c r="AT385" s="170" t="s">
        <v>152</v>
      </c>
      <c r="AU385" s="170" t="s">
        <v>82</v>
      </c>
      <c r="AV385" s="14" t="s">
        <v>148</v>
      </c>
      <c r="AW385" s="14" t="s">
        <v>33</v>
      </c>
      <c r="AX385" s="14" t="s">
        <v>80</v>
      </c>
      <c r="AY385" s="170" t="s">
        <v>141</v>
      </c>
    </row>
    <row r="386" spans="2:51" s="13" customFormat="1" ht="11.25">
      <c r="B386" s="159"/>
      <c r="D386" s="160" t="s">
        <v>152</v>
      </c>
      <c r="F386" s="162" t="s">
        <v>899</v>
      </c>
      <c r="H386" s="163">
        <v>183.772</v>
      </c>
      <c r="I386" s="164"/>
      <c r="L386" s="159"/>
      <c r="M386" s="165"/>
      <c r="N386" s="166"/>
      <c r="O386" s="166"/>
      <c r="P386" s="166"/>
      <c r="Q386" s="166"/>
      <c r="R386" s="166"/>
      <c r="S386" s="166"/>
      <c r="T386" s="167"/>
      <c r="AT386" s="161" t="s">
        <v>152</v>
      </c>
      <c r="AU386" s="161" t="s">
        <v>82</v>
      </c>
      <c r="AV386" s="13" t="s">
        <v>82</v>
      </c>
      <c r="AW386" s="13" t="s">
        <v>4</v>
      </c>
      <c r="AX386" s="13" t="s">
        <v>80</v>
      </c>
      <c r="AY386" s="161" t="s">
        <v>141</v>
      </c>
    </row>
    <row r="387" spans="1:65" s="2" customFormat="1" ht="44.25" customHeight="1">
      <c r="A387" s="34"/>
      <c r="B387" s="140"/>
      <c r="C387" s="141" t="s">
        <v>900</v>
      </c>
      <c r="D387" s="141" t="s">
        <v>143</v>
      </c>
      <c r="E387" s="142" t="s">
        <v>901</v>
      </c>
      <c r="F387" s="143" t="s">
        <v>902</v>
      </c>
      <c r="G387" s="144" t="s">
        <v>146</v>
      </c>
      <c r="H387" s="145">
        <v>109.991</v>
      </c>
      <c r="I387" s="146"/>
      <c r="J387" s="147">
        <f>ROUND(I387*H387,2)</f>
        <v>0</v>
      </c>
      <c r="K387" s="143" t="s">
        <v>147</v>
      </c>
      <c r="L387" s="35"/>
      <c r="M387" s="148" t="s">
        <v>3</v>
      </c>
      <c r="N387" s="149" t="s">
        <v>43</v>
      </c>
      <c r="O387" s="55"/>
      <c r="P387" s="150">
        <f>O387*H387</f>
        <v>0</v>
      </c>
      <c r="Q387" s="150">
        <v>0.0004</v>
      </c>
      <c r="R387" s="150">
        <f>Q387*H387</f>
        <v>0.043996400000000005</v>
      </c>
      <c r="S387" s="150">
        <v>0</v>
      </c>
      <c r="T387" s="151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52" t="s">
        <v>246</v>
      </c>
      <c r="AT387" s="152" t="s">
        <v>143</v>
      </c>
      <c r="AU387" s="152" t="s">
        <v>82</v>
      </c>
      <c r="AY387" s="19" t="s">
        <v>141</v>
      </c>
      <c r="BE387" s="153">
        <f>IF(N387="základní",J387,0)</f>
        <v>0</v>
      </c>
      <c r="BF387" s="153">
        <f>IF(N387="snížená",J387,0)</f>
        <v>0</v>
      </c>
      <c r="BG387" s="153">
        <f>IF(N387="zákl. přenesená",J387,0)</f>
        <v>0</v>
      </c>
      <c r="BH387" s="153">
        <f>IF(N387="sníž. přenesená",J387,0)</f>
        <v>0</v>
      </c>
      <c r="BI387" s="153">
        <f>IF(N387="nulová",J387,0)</f>
        <v>0</v>
      </c>
      <c r="BJ387" s="19" t="s">
        <v>80</v>
      </c>
      <c r="BK387" s="153">
        <f>ROUND(I387*H387,2)</f>
        <v>0</v>
      </c>
      <c r="BL387" s="19" t="s">
        <v>246</v>
      </c>
      <c r="BM387" s="152" t="s">
        <v>903</v>
      </c>
    </row>
    <row r="388" spans="1:47" s="2" customFormat="1" ht="11.25">
      <c r="A388" s="34"/>
      <c r="B388" s="35"/>
      <c r="C388" s="34"/>
      <c r="D388" s="154" t="s">
        <v>150</v>
      </c>
      <c r="E388" s="34"/>
      <c r="F388" s="155" t="s">
        <v>904</v>
      </c>
      <c r="G388" s="34"/>
      <c r="H388" s="34"/>
      <c r="I388" s="156"/>
      <c r="J388" s="34"/>
      <c r="K388" s="34"/>
      <c r="L388" s="35"/>
      <c r="M388" s="157"/>
      <c r="N388" s="158"/>
      <c r="O388" s="55"/>
      <c r="P388" s="55"/>
      <c r="Q388" s="55"/>
      <c r="R388" s="55"/>
      <c r="S388" s="55"/>
      <c r="T388" s="56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9" t="s">
        <v>150</v>
      </c>
      <c r="AU388" s="19" t="s">
        <v>82</v>
      </c>
    </row>
    <row r="389" spans="1:47" s="2" customFormat="1" ht="19.5">
      <c r="A389" s="34"/>
      <c r="B389" s="35"/>
      <c r="C389" s="34"/>
      <c r="D389" s="160" t="s">
        <v>200</v>
      </c>
      <c r="E389" s="34"/>
      <c r="F389" s="168" t="s">
        <v>905</v>
      </c>
      <c r="G389" s="34"/>
      <c r="H389" s="34"/>
      <c r="I389" s="156"/>
      <c r="J389" s="34"/>
      <c r="K389" s="34"/>
      <c r="L389" s="35"/>
      <c r="M389" s="157"/>
      <c r="N389" s="158"/>
      <c r="O389" s="55"/>
      <c r="P389" s="55"/>
      <c r="Q389" s="55"/>
      <c r="R389" s="55"/>
      <c r="S389" s="55"/>
      <c r="T389" s="56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9" t="s">
        <v>200</v>
      </c>
      <c r="AU389" s="19" t="s">
        <v>82</v>
      </c>
    </row>
    <row r="390" spans="2:51" s="13" customFormat="1" ht="11.25">
      <c r="B390" s="159"/>
      <c r="D390" s="160" t="s">
        <v>152</v>
      </c>
      <c r="E390" s="161" t="s">
        <v>3</v>
      </c>
      <c r="F390" s="162" t="s">
        <v>906</v>
      </c>
      <c r="H390" s="163">
        <v>91.891</v>
      </c>
      <c r="I390" s="164"/>
      <c r="L390" s="159"/>
      <c r="M390" s="165"/>
      <c r="N390" s="166"/>
      <c r="O390" s="166"/>
      <c r="P390" s="166"/>
      <c r="Q390" s="166"/>
      <c r="R390" s="166"/>
      <c r="S390" s="166"/>
      <c r="T390" s="167"/>
      <c r="AT390" s="161" t="s">
        <v>152</v>
      </c>
      <c r="AU390" s="161" t="s">
        <v>82</v>
      </c>
      <c r="AV390" s="13" t="s">
        <v>82</v>
      </c>
      <c r="AW390" s="13" t="s">
        <v>33</v>
      </c>
      <c r="AX390" s="13" t="s">
        <v>72</v>
      </c>
      <c r="AY390" s="161" t="s">
        <v>141</v>
      </c>
    </row>
    <row r="391" spans="2:51" s="13" customFormat="1" ht="11.25">
      <c r="B391" s="159"/>
      <c r="D391" s="160" t="s">
        <v>152</v>
      </c>
      <c r="E391" s="161" t="s">
        <v>3</v>
      </c>
      <c r="F391" s="162" t="s">
        <v>907</v>
      </c>
      <c r="H391" s="163">
        <v>18.1</v>
      </c>
      <c r="I391" s="164"/>
      <c r="L391" s="159"/>
      <c r="M391" s="165"/>
      <c r="N391" s="166"/>
      <c r="O391" s="166"/>
      <c r="P391" s="166"/>
      <c r="Q391" s="166"/>
      <c r="R391" s="166"/>
      <c r="S391" s="166"/>
      <c r="T391" s="167"/>
      <c r="AT391" s="161" t="s">
        <v>152</v>
      </c>
      <c r="AU391" s="161" t="s">
        <v>82</v>
      </c>
      <c r="AV391" s="13" t="s">
        <v>82</v>
      </c>
      <c r="AW391" s="13" t="s">
        <v>33</v>
      </c>
      <c r="AX391" s="13" t="s">
        <v>72</v>
      </c>
      <c r="AY391" s="161" t="s">
        <v>141</v>
      </c>
    </row>
    <row r="392" spans="2:51" s="14" customFormat="1" ht="11.25">
      <c r="B392" s="169"/>
      <c r="D392" s="160" t="s">
        <v>152</v>
      </c>
      <c r="E392" s="170" t="s">
        <v>3</v>
      </c>
      <c r="F392" s="171" t="s">
        <v>219</v>
      </c>
      <c r="H392" s="172">
        <v>109.991</v>
      </c>
      <c r="I392" s="173"/>
      <c r="L392" s="169"/>
      <c r="M392" s="174"/>
      <c r="N392" s="175"/>
      <c r="O392" s="175"/>
      <c r="P392" s="175"/>
      <c r="Q392" s="175"/>
      <c r="R392" s="175"/>
      <c r="S392" s="175"/>
      <c r="T392" s="176"/>
      <c r="AT392" s="170" t="s">
        <v>152</v>
      </c>
      <c r="AU392" s="170" t="s">
        <v>82</v>
      </c>
      <c r="AV392" s="14" t="s">
        <v>148</v>
      </c>
      <c r="AW392" s="14" t="s">
        <v>33</v>
      </c>
      <c r="AX392" s="14" t="s">
        <v>80</v>
      </c>
      <c r="AY392" s="170" t="s">
        <v>141</v>
      </c>
    </row>
    <row r="393" spans="1:65" s="2" customFormat="1" ht="49.15" customHeight="1">
      <c r="A393" s="34"/>
      <c r="B393" s="140"/>
      <c r="C393" s="141" t="s">
        <v>908</v>
      </c>
      <c r="D393" s="141" t="s">
        <v>143</v>
      </c>
      <c r="E393" s="142" t="s">
        <v>909</v>
      </c>
      <c r="F393" s="143" t="s">
        <v>910</v>
      </c>
      <c r="G393" s="144" t="s">
        <v>286</v>
      </c>
      <c r="H393" s="145">
        <v>2.837</v>
      </c>
      <c r="I393" s="146"/>
      <c r="J393" s="147">
        <f>ROUND(I393*H393,2)</f>
        <v>0</v>
      </c>
      <c r="K393" s="143" t="s">
        <v>147</v>
      </c>
      <c r="L393" s="35"/>
      <c r="M393" s="148" t="s">
        <v>3</v>
      </c>
      <c r="N393" s="149" t="s">
        <v>43</v>
      </c>
      <c r="O393" s="55"/>
      <c r="P393" s="150">
        <f>O393*H393</f>
        <v>0</v>
      </c>
      <c r="Q393" s="150">
        <v>0</v>
      </c>
      <c r="R393" s="150">
        <f>Q393*H393</f>
        <v>0</v>
      </c>
      <c r="S393" s="150">
        <v>0</v>
      </c>
      <c r="T393" s="151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52" t="s">
        <v>246</v>
      </c>
      <c r="AT393" s="152" t="s">
        <v>143</v>
      </c>
      <c r="AU393" s="152" t="s">
        <v>82</v>
      </c>
      <c r="AY393" s="19" t="s">
        <v>141</v>
      </c>
      <c r="BE393" s="153">
        <f>IF(N393="základní",J393,0)</f>
        <v>0</v>
      </c>
      <c r="BF393" s="153">
        <f>IF(N393="snížená",J393,0)</f>
        <v>0</v>
      </c>
      <c r="BG393" s="153">
        <f>IF(N393="zákl. přenesená",J393,0)</f>
        <v>0</v>
      </c>
      <c r="BH393" s="153">
        <f>IF(N393="sníž. přenesená",J393,0)</f>
        <v>0</v>
      </c>
      <c r="BI393" s="153">
        <f>IF(N393="nulová",J393,0)</f>
        <v>0</v>
      </c>
      <c r="BJ393" s="19" t="s">
        <v>80</v>
      </c>
      <c r="BK393" s="153">
        <f>ROUND(I393*H393,2)</f>
        <v>0</v>
      </c>
      <c r="BL393" s="19" t="s">
        <v>246</v>
      </c>
      <c r="BM393" s="152" t="s">
        <v>911</v>
      </c>
    </row>
    <row r="394" spans="1:47" s="2" customFormat="1" ht="11.25">
      <c r="A394" s="34"/>
      <c r="B394" s="35"/>
      <c r="C394" s="34"/>
      <c r="D394" s="154" t="s">
        <v>150</v>
      </c>
      <c r="E394" s="34"/>
      <c r="F394" s="155" t="s">
        <v>912</v>
      </c>
      <c r="G394" s="34"/>
      <c r="H394" s="34"/>
      <c r="I394" s="156"/>
      <c r="J394" s="34"/>
      <c r="K394" s="34"/>
      <c r="L394" s="35"/>
      <c r="M394" s="157"/>
      <c r="N394" s="158"/>
      <c r="O394" s="55"/>
      <c r="P394" s="55"/>
      <c r="Q394" s="55"/>
      <c r="R394" s="55"/>
      <c r="S394" s="55"/>
      <c r="T394" s="56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9" t="s">
        <v>150</v>
      </c>
      <c r="AU394" s="19" t="s">
        <v>82</v>
      </c>
    </row>
    <row r="395" spans="2:63" s="12" customFormat="1" ht="22.9" customHeight="1">
      <c r="B395" s="127"/>
      <c r="D395" s="128" t="s">
        <v>71</v>
      </c>
      <c r="E395" s="138" t="s">
        <v>913</v>
      </c>
      <c r="F395" s="138" t="s">
        <v>914</v>
      </c>
      <c r="I395" s="130"/>
      <c r="J395" s="139">
        <f>BK395</f>
        <v>0</v>
      </c>
      <c r="L395" s="127"/>
      <c r="M395" s="132"/>
      <c r="N395" s="133"/>
      <c r="O395" s="133"/>
      <c r="P395" s="134">
        <f>SUM(P396:P436)</f>
        <v>0</v>
      </c>
      <c r="Q395" s="133"/>
      <c r="R395" s="134">
        <f>SUM(R396:R436)</f>
        <v>3.1198423099999997</v>
      </c>
      <c r="S395" s="133"/>
      <c r="T395" s="135">
        <f>SUM(T396:T436)</f>
        <v>0</v>
      </c>
      <c r="AR395" s="128" t="s">
        <v>82</v>
      </c>
      <c r="AT395" s="136" t="s">
        <v>71</v>
      </c>
      <c r="AU395" s="136" t="s">
        <v>80</v>
      </c>
      <c r="AY395" s="128" t="s">
        <v>141</v>
      </c>
      <c r="BK395" s="137">
        <f>SUM(BK396:BK436)</f>
        <v>0</v>
      </c>
    </row>
    <row r="396" spans="1:65" s="2" customFormat="1" ht="44.25" customHeight="1">
      <c r="A396" s="34"/>
      <c r="B396" s="140"/>
      <c r="C396" s="141" t="s">
        <v>915</v>
      </c>
      <c r="D396" s="141" t="s">
        <v>143</v>
      </c>
      <c r="E396" s="142" t="s">
        <v>916</v>
      </c>
      <c r="F396" s="143" t="s">
        <v>917</v>
      </c>
      <c r="G396" s="144" t="s">
        <v>146</v>
      </c>
      <c r="H396" s="145">
        <v>19.481</v>
      </c>
      <c r="I396" s="146"/>
      <c r="J396" s="147">
        <f>ROUND(I396*H396,2)</f>
        <v>0</v>
      </c>
      <c r="K396" s="143" t="s">
        <v>147</v>
      </c>
      <c r="L396" s="35"/>
      <c r="M396" s="148" t="s">
        <v>3</v>
      </c>
      <c r="N396" s="149" t="s">
        <v>43</v>
      </c>
      <c r="O396" s="55"/>
      <c r="P396" s="150">
        <f>O396*H396</f>
        <v>0</v>
      </c>
      <c r="Q396" s="150">
        <v>0.0003</v>
      </c>
      <c r="R396" s="150">
        <f>Q396*H396</f>
        <v>0.0058443</v>
      </c>
      <c r="S396" s="150">
        <v>0</v>
      </c>
      <c r="T396" s="151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52" t="s">
        <v>246</v>
      </c>
      <c r="AT396" s="152" t="s">
        <v>143</v>
      </c>
      <c r="AU396" s="152" t="s">
        <v>82</v>
      </c>
      <c r="AY396" s="19" t="s">
        <v>141</v>
      </c>
      <c r="BE396" s="153">
        <f>IF(N396="základní",J396,0)</f>
        <v>0</v>
      </c>
      <c r="BF396" s="153">
        <f>IF(N396="snížená",J396,0)</f>
        <v>0</v>
      </c>
      <c r="BG396" s="153">
        <f>IF(N396="zákl. přenesená",J396,0)</f>
        <v>0</v>
      </c>
      <c r="BH396" s="153">
        <f>IF(N396="sníž. přenesená",J396,0)</f>
        <v>0</v>
      </c>
      <c r="BI396" s="153">
        <f>IF(N396="nulová",J396,0)</f>
        <v>0</v>
      </c>
      <c r="BJ396" s="19" t="s">
        <v>80</v>
      </c>
      <c r="BK396" s="153">
        <f>ROUND(I396*H396,2)</f>
        <v>0</v>
      </c>
      <c r="BL396" s="19" t="s">
        <v>246</v>
      </c>
      <c r="BM396" s="152" t="s">
        <v>918</v>
      </c>
    </row>
    <row r="397" spans="1:47" s="2" customFormat="1" ht="11.25">
      <c r="A397" s="34"/>
      <c r="B397" s="35"/>
      <c r="C397" s="34"/>
      <c r="D397" s="154" t="s">
        <v>150</v>
      </c>
      <c r="E397" s="34"/>
      <c r="F397" s="155" t="s">
        <v>919</v>
      </c>
      <c r="G397" s="34"/>
      <c r="H397" s="34"/>
      <c r="I397" s="156"/>
      <c r="J397" s="34"/>
      <c r="K397" s="34"/>
      <c r="L397" s="35"/>
      <c r="M397" s="157"/>
      <c r="N397" s="158"/>
      <c r="O397" s="55"/>
      <c r="P397" s="55"/>
      <c r="Q397" s="55"/>
      <c r="R397" s="55"/>
      <c r="S397" s="55"/>
      <c r="T397" s="56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9" t="s">
        <v>150</v>
      </c>
      <c r="AU397" s="19" t="s">
        <v>82</v>
      </c>
    </row>
    <row r="398" spans="2:51" s="13" customFormat="1" ht="11.25">
      <c r="B398" s="159"/>
      <c r="D398" s="160" t="s">
        <v>152</v>
      </c>
      <c r="E398" s="161" t="s">
        <v>3</v>
      </c>
      <c r="F398" s="162" t="s">
        <v>920</v>
      </c>
      <c r="H398" s="163">
        <v>19.481</v>
      </c>
      <c r="I398" s="164"/>
      <c r="L398" s="159"/>
      <c r="M398" s="165"/>
      <c r="N398" s="166"/>
      <c r="O398" s="166"/>
      <c r="P398" s="166"/>
      <c r="Q398" s="166"/>
      <c r="R398" s="166"/>
      <c r="S398" s="166"/>
      <c r="T398" s="167"/>
      <c r="AT398" s="161" t="s">
        <v>152</v>
      </c>
      <c r="AU398" s="161" t="s">
        <v>82</v>
      </c>
      <c r="AV398" s="13" t="s">
        <v>82</v>
      </c>
      <c r="AW398" s="13" t="s">
        <v>33</v>
      </c>
      <c r="AX398" s="13" t="s">
        <v>80</v>
      </c>
      <c r="AY398" s="161" t="s">
        <v>141</v>
      </c>
    </row>
    <row r="399" spans="1:65" s="2" customFormat="1" ht="24.2" customHeight="1">
      <c r="A399" s="34"/>
      <c r="B399" s="140"/>
      <c r="C399" s="187" t="s">
        <v>921</v>
      </c>
      <c r="D399" s="187" t="s">
        <v>401</v>
      </c>
      <c r="E399" s="188" t="s">
        <v>922</v>
      </c>
      <c r="F399" s="189" t="s">
        <v>923</v>
      </c>
      <c r="G399" s="190" t="s">
        <v>146</v>
      </c>
      <c r="H399" s="191">
        <v>20.455</v>
      </c>
      <c r="I399" s="192"/>
      <c r="J399" s="193">
        <f>ROUND(I399*H399,2)</f>
        <v>0</v>
      </c>
      <c r="K399" s="189" t="s">
        <v>147</v>
      </c>
      <c r="L399" s="194"/>
      <c r="M399" s="195" t="s">
        <v>3</v>
      </c>
      <c r="N399" s="196" t="s">
        <v>43</v>
      </c>
      <c r="O399" s="55"/>
      <c r="P399" s="150">
        <f>O399*H399</f>
        <v>0</v>
      </c>
      <c r="Q399" s="150">
        <v>0.0014</v>
      </c>
      <c r="R399" s="150">
        <f>Q399*H399</f>
        <v>0.028636999999999996</v>
      </c>
      <c r="S399" s="150">
        <v>0</v>
      </c>
      <c r="T399" s="151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52" t="s">
        <v>362</v>
      </c>
      <c r="AT399" s="152" t="s">
        <v>401</v>
      </c>
      <c r="AU399" s="152" t="s">
        <v>82</v>
      </c>
      <c r="AY399" s="19" t="s">
        <v>141</v>
      </c>
      <c r="BE399" s="153">
        <f>IF(N399="základní",J399,0)</f>
        <v>0</v>
      </c>
      <c r="BF399" s="153">
        <f>IF(N399="snížená",J399,0)</f>
        <v>0</v>
      </c>
      <c r="BG399" s="153">
        <f>IF(N399="zákl. přenesená",J399,0)</f>
        <v>0</v>
      </c>
      <c r="BH399" s="153">
        <f>IF(N399="sníž. přenesená",J399,0)</f>
        <v>0</v>
      </c>
      <c r="BI399" s="153">
        <f>IF(N399="nulová",J399,0)</f>
        <v>0</v>
      </c>
      <c r="BJ399" s="19" t="s">
        <v>80</v>
      </c>
      <c r="BK399" s="153">
        <f>ROUND(I399*H399,2)</f>
        <v>0</v>
      </c>
      <c r="BL399" s="19" t="s">
        <v>246</v>
      </c>
      <c r="BM399" s="152" t="s">
        <v>924</v>
      </c>
    </row>
    <row r="400" spans="2:51" s="13" customFormat="1" ht="11.25">
      <c r="B400" s="159"/>
      <c r="D400" s="160" t="s">
        <v>152</v>
      </c>
      <c r="F400" s="162" t="s">
        <v>925</v>
      </c>
      <c r="H400" s="163">
        <v>20.455</v>
      </c>
      <c r="I400" s="164"/>
      <c r="L400" s="159"/>
      <c r="M400" s="165"/>
      <c r="N400" s="166"/>
      <c r="O400" s="166"/>
      <c r="P400" s="166"/>
      <c r="Q400" s="166"/>
      <c r="R400" s="166"/>
      <c r="S400" s="166"/>
      <c r="T400" s="167"/>
      <c r="AT400" s="161" t="s">
        <v>152</v>
      </c>
      <c r="AU400" s="161" t="s">
        <v>82</v>
      </c>
      <c r="AV400" s="13" t="s">
        <v>82</v>
      </c>
      <c r="AW400" s="13" t="s">
        <v>4</v>
      </c>
      <c r="AX400" s="13" t="s">
        <v>80</v>
      </c>
      <c r="AY400" s="161" t="s">
        <v>141</v>
      </c>
    </row>
    <row r="401" spans="1:65" s="2" customFormat="1" ht="44.25" customHeight="1">
      <c r="A401" s="34"/>
      <c r="B401" s="140"/>
      <c r="C401" s="141" t="s">
        <v>926</v>
      </c>
      <c r="D401" s="141" t="s">
        <v>143</v>
      </c>
      <c r="E401" s="142" t="s">
        <v>927</v>
      </c>
      <c r="F401" s="143" t="s">
        <v>928</v>
      </c>
      <c r="G401" s="144" t="s">
        <v>146</v>
      </c>
      <c r="H401" s="145">
        <v>46.374</v>
      </c>
      <c r="I401" s="146"/>
      <c r="J401" s="147">
        <f>ROUND(I401*H401,2)</f>
        <v>0</v>
      </c>
      <c r="K401" s="143" t="s">
        <v>147</v>
      </c>
      <c r="L401" s="35"/>
      <c r="M401" s="148" t="s">
        <v>3</v>
      </c>
      <c r="N401" s="149" t="s">
        <v>43</v>
      </c>
      <c r="O401" s="55"/>
      <c r="P401" s="150">
        <f>O401*H401</f>
        <v>0</v>
      </c>
      <c r="Q401" s="150">
        <v>0.00606</v>
      </c>
      <c r="R401" s="150">
        <f>Q401*H401</f>
        <v>0.28102644000000004</v>
      </c>
      <c r="S401" s="150">
        <v>0</v>
      </c>
      <c r="T401" s="151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52" t="s">
        <v>246</v>
      </c>
      <c r="AT401" s="152" t="s">
        <v>143</v>
      </c>
      <c r="AU401" s="152" t="s">
        <v>82</v>
      </c>
      <c r="AY401" s="19" t="s">
        <v>141</v>
      </c>
      <c r="BE401" s="153">
        <f>IF(N401="základní",J401,0)</f>
        <v>0</v>
      </c>
      <c r="BF401" s="153">
        <f>IF(N401="snížená",J401,0)</f>
        <v>0</v>
      </c>
      <c r="BG401" s="153">
        <f>IF(N401="zákl. přenesená",J401,0)</f>
        <v>0</v>
      </c>
      <c r="BH401" s="153">
        <f>IF(N401="sníž. přenesená",J401,0)</f>
        <v>0</v>
      </c>
      <c r="BI401" s="153">
        <f>IF(N401="nulová",J401,0)</f>
        <v>0</v>
      </c>
      <c r="BJ401" s="19" t="s">
        <v>80</v>
      </c>
      <c r="BK401" s="153">
        <f>ROUND(I401*H401,2)</f>
        <v>0</v>
      </c>
      <c r="BL401" s="19" t="s">
        <v>246</v>
      </c>
      <c r="BM401" s="152" t="s">
        <v>929</v>
      </c>
    </row>
    <row r="402" spans="1:47" s="2" customFormat="1" ht="11.25">
      <c r="A402" s="34"/>
      <c r="B402" s="35"/>
      <c r="C402" s="34"/>
      <c r="D402" s="154" t="s">
        <v>150</v>
      </c>
      <c r="E402" s="34"/>
      <c r="F402" s="155" t="s">
        <v>930</v>
      </c>
      <c r="G402" s="34"/>
      <c r="H402" s="34"/>
      <c r="I402" s="156"/>
      <c r="J402" s="34"/>
      <c r="K402" s="34"/>
      <c r="L402" s="35"/>
      <c r="M402" s="157"/>
      <c r="N402" s="158"/>
      <c r="O402" s="55"/>
      <c r="P402" s="55"/>
      <c r="Q402" s="55"/>
      <c r="R402" s="55"/>
      <c r="S402" s="55"/>
      <c r="T402" s="56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T402" s="19" t="s">
        <v>150</v>
      </c>
      <c r="AU402" s="19" t="s">
        <v>82</v>
      </c>
    </row>
    <row r="403" spans="1:47" s="2" customFormat="1" ht="19.5">
      <c r="A403" s="34"/>
      <c r="B403" s="35"/>
      <c r="C403" s="34"/>
      <c r="D403" s="160" t="s">
        <v>200</v>
      </c>
      <c r="E403" s="34"/>
      <c r="F403" s="168" t="s">
        <v>931</v>
      </c>
      <c r="G403" s="34"/>
      <c r="H403" s="34"/>
      <c r="I403" s="156"/>
      <c r="J403" s="34"/>
      <c r="K403" s="34"/>
      <c r="L403" s="35"/>
      <c r="M403" s="157"/>
      <c r="N403" s="158"/>
      <c r="O403" s="55"/>
      <c r="P403" s="55"/>
      <c r="Q403" s="55"/>
      <c r="R403" s="55"/>
      <c r="S403" s="55"/>
      <c r="T403" s="56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9" t="s">
        <v>200</v>
      </c>
      <c r="AU403" s="19" t="s">
        <v>82</v>
      </c>
    </row>
    <row r="404" spans="2:51" s="13" customFormat="1" ht="11.25">
      <c r="B404" s="159"/>
      <c r="D404" s="160" t="s">
        <v>152</v>
      </c>
      <c r="E404" s="161" t="s">
        <v>3</v>
      </c>
      <c r="F404" s="162" t="s">
        <v>462</v>
      </c>
      <c r="H404" s="163">
        <v>28.274</v>
      </c>
      <c r="I404" s="164"/>
      <c r="L404" s="159"/>
      <c r="M404" s="165"/>
      <c r="N404" s="166"/>
      <c r="O404" s="166"/>
      <c r="P404" s="166"/>
      <c r="Q404" s="166"/>
      <c r="R404" s="166"/>
      <c r="S404" s="166"/>
      <c r="T404" s="167"/>
      <c r="AT404" s="161" t="s">
        <v>152</v>
      </c>
      <c r="AU404" s="161" t="s">
        <v>82</v>
      </c>
      <c r="AV404" s="13" t="s">
        <v>82</v>
      </c>
      <c r="AW404" s="13" t="s">
        <v>33</v>
      </c>
      <c r="AX404" s="13" t="s">
        <v>72</v>
      </c>
      <c r="AY404" s="161" t="s">
        <v>141</v>
      </c>
    </row>
    <row r="405" spans="2:51" s="13" customFormat="1" ht="11.25">
      <c r="B405" s="159"/>
      <c r="D405" s="160" t="s">
        <v>152</v>
      </c>
      <c r="E405" s="161" t="s">
        <v>3</v>
      </c>
      <c r="F405" s="162" t="s">
        <v>907</v>
      </c>
      <c r="H405" s="163">
        <v>18.1</v>
      </c>
      <c r="I405" s="164"/>
      <c r="L405" s="159"/>
      <c r="M405" s="165"/>
      <c r="N405" s="166"/>
      <c r="O405" s="166"/>
      <c r="P405" s="166"/>
      <c r="Q405" s="166"/>
      <c r="R405" s="166"/>
      <c r="S405" s="166"/>
      <c r="T405" s="167"/>
      <c r="AT405" s="161" t="s">
        <v>152</v>
      </c>
      <c r="AU405" s="161" t="s">
        <v>82</v>
      </c>
      <c r="AV405" s="13" t="s">
        <v>82</v>
      </c>
      <c r="AW405" s="13" t="s">
        <v>33</v>
      </c>
      <c r="AX405" s="13" t="s">
        <v>72</v>
      </c>
      <c r="AY405" s="161" t="s">
        <v>141</v>
      </c>
    </row>
    <row r="406" spans="2:51" s="14" customFormat="1" ht="11.25">
      <c r="B406" s="169"/>
      <c r="D406" s="160" t="s">
        <v>152</v>
      </c>
      <c r="E406" s="170" t="s">
        <v>3</v>
      </c>
      <c r="F406" s="171" t="s">
        <v>219</v>
      </c>
      <c r="H406" s="172">
        <v>46.374</v>
      </c>
      <c r="I406" s="173"/>
      <c r="L406" s="169"/>
      <c r="M406" s="174"/>
      <c r="N406" s="175"/>
      <c r="O406" s="175"/>
      <c r="P406" s="175"/>
      <c r="Q406" s="175"/>
      <c r="R406" s="175"/>
      <c r="S406" s="175"/>
      <c r="T406" s="176"/>
      <c r="AT406" s="170" t="s">
        <v>152</v>
      </c>
      <c r="AU406" s="170" t="s">
        <v>82</v>
      </c>
      <c r="AV406" s="14" t="s">
        <v>148</v>
      </c>
      <c r="AW406" s="14" t="s">
        <v>33</v>
      </c>
      <c r="AX406" s="14" t="s">
        <v>80</v>
      </c>
      <c r="AY406" s="170" t="s">
        <v>141</v>
      </c>
    </row>
    <row r="407" spans="1:65" s="2" customFormat="1" ht="44.25" customHeight="1">
      <c r="A407" s="34"/>
      <c r="B407" s="140"/>
      <c r="C407" s="187" t="s">
        <v>932</v>
      </c>
      <c r="D407" s="187" t="s">
        <v>401</v>
      </c>
      <c r="E407" s="188" t="s">
        <v>933</v>
      </c>
      <c r="F407" s="189" t="s">
        <v>934</v>
      </c>
      <c r="G407" s="190" t="s">
        <v>146</v>
      </c>
      <c r="H407" s="191">
        <v>48.693</v>
      </c>
      <c r="I407" s="192"/>
      <c r="J407" s="193">
        <f>ROUND(I407*H407,2)</f>
        <v>0</v>
      </c>
      <c r="K407" s="189" t="s">
        <v>147</v>
      </c>
      <c r="L407" s="194"/>
      <c r="M407" s="195" t="s">
        <v>3</v>
      </c>
      <c r="N407" s="196" t="s">
        <v>43</v>
      </c>
      <c r="O407" s="55"/>
      <c r="P407" s="150">
        <f>O407*H407</f>
        <v>0</v>
      </c>
      <c r="Q407" s="150">
        <v>0.0144</v>
      </c>
      <c r="R407" s="150">
        <f>Q407*H407</f>
        <v>0.7011792</v>
      </c>
      <c r="S407" s="150">
        <v>0</v>
      </c>
      <c r="T407" s="151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52" t="s">
        <v>362</v>
      </c>
      <c r="AT407" s="152" t="s">
        <v>401</v>
      </c>
      <c r="AU407" s="152" t="s">
        <v>82</v>
      </c>
      <c r="AY407" s="19" t="s">
        <v>141</v>
      </c>
      <c r="BE407" s="153">
        <f>IF(N407="základní",J407,0)</f>
        <v>0</v>
      </c>
      <c r="BF407" s="153">
        <f>IF(N407="snížená",J407,0)</f>
        <v>0</v>
      </c>
      <c r="BG407" s="153">
        <f>IF(N407="zákl. přenesená",J407,0)</f>
        <v>0</v>
      </c>
      <c r="BH407" s="153">
        <f>IF(N407="sníž. přenesená",J407,0)</f>
        <v>0</v>
      </c>
      <c r="BI407" s="153">
        <f>IF(N407="nulová",J407,0)</f>
        <v>0</v>
      </c>
      <c r="BJ407" s="19" t="s">
        <v>80</v>
      </c>
      <c r="BK407" s="153">
        <f>ROUND(I407*H407,2)</f>
        <v>0</v>
      </c>
      <c r="BL407" s="19" t="s">
        <v>246</v>
      </c>
      <c r="BM407" s="152" t="s">
        <v>935</v>
      </c>
    </row>
    <row r="408" spans="1:47" s="2" customFormat="1" ht="19.5">
      <c r="A408" s="34"/>
      <c r="B408" s="35"/>
      <c r="C408" s="34"/>
      <c r="D408" s="160" t="s">
        <v>200</v>
      </c>
      <c r="E408" s="34"/>
      <c r="F408" s="168" t="s">
        <v>936</v>
      </c>
      <c r="G408" s="34"/>
      <c r="H408" s="34"/>
      <c r="I408" s="156"/>
      <c r="J408" s="34"/>
      <c r="K408" s="34"/>
      <c r="L408" s="35"/>
      <c r="M408" s="157"/>
      <c r="N408" s="158"/>
      <c r="O408" s="55"/>
      <c r="P408" s="55"/>
      <c r="Q408" s="55"/>
      <c r="R408" s="55"/>
      <c r="S408" s="55"/>
      <c r="T408" s="56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9" t="s">
        <v>200</v>
      </c>
      <c r="AU408" s="19" t="s">
        <v>82</v>
      </c>
    </row>
    <row r="409" spans="2:51" s="13" customFormat="1" ht="11.25">
      <c r="B409" s="159"/>
      <c r="D409" s="160" t="s">
        <v>152</v>
      </c>
      <c r="F409" s="162" t="s">
        <v>937</v>
      </c>
      <c r="H409" s="163">
        <v>48.693</v>
      </c>
      <c r="I409" s="164"/>
      <c r="L409" s="159"/>
      <c r="M409" s="165"/>
      <c r="N409" s="166"/>
      <c r="O409" s="166"/>
      <c r="P409" s="166"/>
      <c r="Q409" s="166"/>
      <c r="R409" s="166"/>
      <c r="S409" s="166"/>
      <c r="T409" s="167"/>
      <c r="AT409" s="161" t="s">
        <v>152</v>
      </c>
      <c r="AU409" s="161" t="s">
        <v>82</v>
      </c>
      <c r="AV409" s="13" t="s">
        <v>82</v>
      </c>
      <c r="AW409" s="13" t="s">
        <v>4</v>
      </c>
      <c r="AX409" s="13" t="s">
        <v>80</v>
      </c>
      <c r="AY409" s="161" t="s">
        <v>141</v>
      </c>
    </row>
    <row r="410" spans="1:65" s="2" customFormat="1" ht="44.25" customHeight="1">
      <c r="A410" s="34"/>
      <c r="B410" s="140"/>
      <c r="C410" s="141" t="s">
        <v>938</v>
      </c>
      <c r="D410" s="141" t="s">
        <v>143</v>
      </c>
      <c r="E410" s="142" t="s">
        <v>939</v>
      </c>
      <c r="F410" s="143" t="s">
        <v>940</v>
      </c>
      <c r="G410" s="144" t="s">
        <v>146</v>
      </c>
      <c r="H410" s="145">
        <v>63.617</v>
      </c>
      <c r="I410" s="146"/>
      <c r="J410" s="147">
        <f>ROUND(I410*H410,2)</f>
        <v>0</v>
      </c>
      <c r="K410" s="143" t="s">
        <v>3</v>
      </c>
      <c r="L410" s="35"/>
      <c r="M410" s="148" t="s">
        <v>3</v>
      </c>
      <c r="N410" s="149" t="s">
        <v>43</v>
      </c>
      <c r="O410" s="55"/>
      <c r="P410" s="150">
        <f>O410*H410</f>
        <v>0</v>
      </c>
      <c r="Q410" s="150">
        <v>0</v>
      </c>
      <c r="R410" s="150">
        <f>Q410*H410</f>
        <v>0</v>
      </c>
      <c r="S410" s="150">
        <v>0</v>
      </c>
      <c r="T410" s="151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52" t="s">
        <v>246</v>
      </c>
      <c r="AT410" s="152" t="s">
        <v>143</v>
      </c>
      <c r="AU410" s="152" t="s">
        <v>82</v>
      </c>
      <c r="AY410" s="19" t="s">
        <v>141</v>
      </c>
      <c r="BE410" s="153">
        <f>IF(N410="základní",J410,0)</f>
        <v>0</v>
      </c>
      <c r="BF410" s="153">
        <f>IF(N410="snížená",J410,0)</f>
        <v>0</v>
      </c>
      <c r="BG410" s="153">
        <f>IF(N410="zákl. přenesená",J410,0)</f>
        <v>0</v>
      </c>
      <c r="BH410" s="153">
        <f>IF(N410="sníž. přenesená",J410,0)</f>
        <v>0</v>
      </c>
      <c r="BI410" s="153">
        <f>IF(N410="nulová",J410,0)</f>
        <v>0</v>
      </c>
      <c r="BJ410" s="19" t="s">
        <v>80</v>
      </c>
      <c r="BK410" s="153">
        <f>ROUND(I410*H410,2)</f>
        <v>0</v>
      </c>
      <c r="BL410" s="19" t="s">
        <v>246</v>
      </c>
      <c r="BM410" s="152" t="s">
        <v>941</v>
      </c>
    </row>
    <row r="411" spans="2:51" s="13" customFormat="1" ht="11.25">
      <c r="B411" s="159"/>
      <c r="D411" s="160" t="s">
        <v>152</v>
      </c>
      <c r="E411" s="161" t="s">
        <v>3</v>
      </c>
      <c r="F411" s="162" t="s">
        <v>461</v>
      </c>
      <c r="H411" s="163">
        <v>63.617</v>
      </c>
      <c r="I411" s="164"/>
      <c r="L411" s="159"/>
      <c r="M411" s="165"/>
      <c r="N411" s="166"/>
      <c r="O411" s="166"/>
      <c r="P411" s="166"/>
      <c r="Q411" s="166"/>
      <c r="R411" s="166"/>
      <c r="S411" s="166"/>
      <c r="T411" s="167"/>
      <c r="AT411" s="161" t="s">
        <v>152</v>
      </c>
      <c r="AU411" s="161" t="s">
        <v>82</v>
      </c>
      <c r="AV411" s="13" t="s">
        <v>82</v>
      </c>
      <c r="AW411" s="13" t="s">
        <v>33</v>
      </c>
      <c r="AX411" s="13" t="s">
        <v>80</v>
      </c>
      <c r="AY411" s="161" t="s">
        <v>141</v>
      </c>
    </row>
    <row r="412" spans="1:65" s="2" customFormat="1" ht="24.2" customHeight="1">
      <c r="A412" s="34"/>
      <c r="B412" s="140"/>
      <c r="C412" s="187" t="s">
        <v>942</v>
      </c>
      <c r="D412" s="187" t="s">
        <v>401</v>
      </c>
      <c r="E412" s="188" t="s">
        <v>943</v>
      </c>
      <c r="F412" s="189" t="s">
        <v>944</v>
      </c>
      <c r="G412" s="190" t="s">
        <v>146</v>
      </c>
      <c r="H412" s="191">
        <v>66.798</v>
      </c>
      <c r="I412" s="192"/>
      <c r="J412" s="193">
        <f>ROUND(I412*H412,2)</f>
        <v>0</v>
      </c>
      <c r="K412" s="189" t="s">
        <v>147</v>
      </c>
      <c r="L412" s="194"/>
      <c r="M412" s="195" t="s">
        <v>3</v>
      </c>
      <c r="N412" s="196" t="s">
        <v>43</v>
      </c>
      <c r="O412" s="55"/>
      <c r="P412" s="150">
        <f>O412*H412</f>
        <v>0</v>
      </c>
      <c r="Q412" s="150">
        <v>0.0189</v>
      </c>
      <c r="R412" s="150">
        <f>Q412*H412</f>
        <v>1.2624822</v>
      </c>
      <c r="S412" s="150">
        <v>0</v>
      </c>
      <c r="T412" s="151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52" t="s">
        <v>362</v>
      </c>
      <c r="AT412" s="152" t="s">
        <v>401</v>
      </c>
      <c r="AU412" s="152" t="s">
        <v>82</v>
      </c>
      <c r="AY412" s="19" t="s">
        <v>141</v>
      </c>
      <c r="BE412" s="153">
        <f>IF(N412="základní",J412,0)</f>
        <v>0</v>
      </c>
      <c r="BF412" s="153">
        <f>IF(N412="snížená",J412,0)</f>
        <v>0</v>
      </c>
      <c r="BG412" s="153">
        <f>IF(N412="zákl. přenesená",J412,0)</f>
        <v>0</v>
      </c>
      <c r="BH412" s="153">
        <f>IF(N412="sníž. přenesená",J412,0)</f>
        <v>0</v>
      </c>
      <c r="BI412" s="153">
        <f>IF(N412="nulová",J412,0)</f>
        <v>0</v>
      </c>
      <c r="BJ412" s="19" t="s">
        <v>80</v>
      </c>
      <c r="BK412" s="153">
        <f>ROUND(I412*H412,2)</f>
        <v>0</v>
      </c>
      <c r="BL412" s="19" t="s">
        <v>246</v>
      </c>
      <c r="BM412" s="152" t="s">
        <v>945</v>
      </c>
    </row>
    <row r="413" spans="1:47" s="2" customFormat="1" ht="19.5">
      <c r="A413" s="34"/>
      <c r="B413" s="35"/>
      <c r="C413" s="34"/>
      <c r="D413" s="160" t="s">
        <v>200</v>
      </c>
      <c r="E413" s="34"/>
      <c r="F413" s="168" t="s">
        <v>946</v>
      </c>
      <c r="G413" s="34"/>
      <c r="H413" s="34"/>
      <c r="I413" s="156"/>
      <c r="J413" s="34"/>
      <c r="K413" s="34"/>
      <c r="L413" s="35"/>
      <c r="M413" s="157"/>
      <c r="N413" s="158"/>
      <c r="O413" s="55"/>
      <c r="P413" s="55"/>
      <c r="Q413" s="55"/>
      <c r="R413" s="55"/>
      <c r="S413" s="55"/>
      <c r="T413" s="56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9" t="s">
        <v>200</v>
      </c>
      <c r="AU413" s="19" t="s">
        <v>82</v>
      </c>
    </row>
    <row r="414" spans="2:51" s="13" customFormat="1" ht="11.25">
      <c r="B414" s="159"/>
      <c r="D414" s="160" t="s">
        <v>152</v>
      </c>
      <c r="F414" s="162" t="s">
        <v>947</v>
      </c>
      <c r="H414" s="163">
        <v>66.798</v>
      </c>
      <c r="I414" s="164"/>
      <c r="L414" s="159"/>
      <c r="M414" s="165"/>
      <c r="N414" s="166"/>
      <c r="O414" s="166"/>
      <c r="P414" s="166"/>
      <c r="Q414" s="166"/>
      <c r="R414" s="166"/>
      <c r="S414" s="166"/>
      <c r="T414" s="167"/>
      <c r="AT414" s="161" t="s">
        <v>152</v>
      </c>
      <c r="AU414" s="161" t="s">
        <v>82</v>
      </c>
      <c r="AV414" s="13" t="s">
        <v>82</v>
      </c>
      <c r="AW414" s="13" t="s">
        <v>4</v>
      </c>
      <c r="AX414" s="13" t="s">
        <v>80</v>
      </c>
      <c r="AY414" s="161" t="s">
        <v>141</v>
      </c>
    </row>
    <row r="415" spans="1:65" s="2" customFormat="1" ht="44.25" customHeight="1">
      <c r="A415" s="34"/>
      <c r="B415" s="140"/>
      <c r="C415" s="141" t="s">
        <v>948</v>
      </c>
      <c r="D415" s="141" t="s">
        <v>143</v>
      </c>
      <c r="E415" s="142" t="s">
        <v>927</v>
      </c>
      <c r="F415" s="143" t="s">
        <v>928</v>
      </c>
      <c r="G415" s="144" t="s">
        <v>146</v>
      </c>
      <c r="H415" s="145">
        <v>54.36</v>
      </c>
      <c r="I415" s="146"/>
      <c r="J415" s="147">
        <f>ROUND(I415*H415,2)</f>
        <v>0</v>
      </c>
      <c r="K415" s="143" t="s">
        <v>147</v>
      </c>
      <c r="L415" s="35"/>
      <c r="M415" s="148" t="s">
        <v>3</v>
      </c>
      <c r="N415" s="149" t="s">
        <v>43</v>
      </c>
      <c r="O415" s="55"/>
      <c r="P415" s="150">
        <f>O415*H415</f>
        <v>0</v>
      </c>
      <c r="Q415" s="150">
        <v>0.00606</v>
      </c>
      <c r="R415" s="150">
        <f>Q415*H415</f>
        <v>0.32942160000000004</v>
      </c>
      <c r="S415" s="150">
        <v>0</v>
      </c>
      <c r="T415" s="151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52" t="s">
        <v>246</v>
      </c>
      <c r="AT415" s="152" t="s">
        <v>143</v>
      </c>
      <c r="AU415" s="152" t="s">
        <v>82</v>
      </c>
      <c r="AY415" s="19" t="s">
        <v>141</v>
      </c>
      <c r="BE415" s="153">
        <f>IF(N415="základní",J415,0)</f>
        <v>0</v>
      </c>
      <c r="BF415" s="153">
        <f>IF(N415="snížená",J415,0)</f>
        <v>0</v>
      </c>
      <c r="BG415" s="153">
        <f>IF(N415="zákl. přenesená",J415,0)</f>
        <v>0</v>
      </c>
      <c r="BH415" s="153">
        <f>IF(N415="sníž. přenesená",J415,0)</f>
        <v>0</v>
      </c>
      <c r="BI415" s="153">
        <f>IF(N415="nulová",J415,0)</f>
        <v>0</v>
      </c>
      <c r="BJ415" s="19" t="s">
        <v>80</v>
      </c>
      <c r="BK415" s="153">
        <f>ROUND(I415*H415,2)</f>
        <v>0</v>
      </c>
      <c r="BL415" s="19" t="s">
        <v>246</v>
      </c>
      <c r="BM415" s="152" t="s">
        <v>949</v>
      </c>
    </row>
    <row r="416" spans="1:47" s="2" customFormat="1" ht="11.25">
      <c r="A416" s="34"/>
      <c r="B416" s="35"/>
      <c r="C416" s="34"/>
      <c r="D416" s="154" t="s">
        <v>150</v>
      </c>
      <c r="E416" s="34"/>
      <c r="F416" s="155" t="s">
        <v>930</v>
      </c>
      <c r="G416" s="34"/>
      <c r="H416" s="34"/>
      <c r="I416" s="156"/>
      <c r="J416" s="34"/>
      <c r="K416" s="34"/>
      <c r="L416" s="35"/>
      <c r="M416" s="157"/>
      <c r="N416" s="158"/>
      <c r="O416" s="55"/>
      <c r="P416" s="55"/>
      <c r="Q416" s="55"/>
      <c r="R416" s="55"/>
      <c r="S416" s="55"/>
      <c r="T416" s="56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T416" s="19" t="s">
        <v>150</v>
      </c>
      <c r="AU416" s="19" t="s">
        <v>82</v>
      </c>
    </row>
    <row r="417" spans="1:47" s="2" customFormat="1" ht="29.25">
      <c r="A417" s="34"/>
      <c r="B417" s="35"/>
      <c r="C417" s="34"/>
      <c r="D417" s="160" t="s">
        <v>200</v>
      </c>
      <c r="E417" s="34"/>
      <c r="F417" s="168" t="s">
        <v>950</v>
      </c>
      <c r="G417" s="34"/>
      <c r="H417" s="34"/>
      <c r="I417" s="156"/>
      <c r="J417" s="34"/>
      <c r="K417" s="34"/>
      <c r="L417" s="35"/>
      <c r="M417" s="157"/>
      <c r="N417" s="158"/>
      <c r="O417" s="55"/>
      <c r="P417" s="55"/>
      <c r="Q417" s="55"/>
      <c r="R417" s="55"/>
      <c r="S417" s="55"/>
      <c r="T417" s="56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T417" s="19" t="s">
        <v>200</v>
      </c>
      <c r="AU417" s="19" t="s">
        <v>82</v>
      </c>
    </row>
    <row r="418" spans="2:51" s="13" customFormat="1" ht="11.25">
      <c r="B418" s="159"/>
      <c r="D418" s="160" t="s">
        <v>152</v>
      </c>
      <c r="E418" s="161" t="s">
        <v>3</v>
      </c>
      <c r="F418" s="162" t="s">
        <v>951</v>
      </c>
      <c r="H418" s="163">
        <v>54.36</v>
      </c>
      <c r="I418" s="164"/>
      <c r="L418" s="159"/>
      <c r="M418" s="165"/>
      <c r="N418" s="166"/>
      <c r="O418" s="166"/>
      <c r="P418" s="166"/>
      <c r="Q418" s="166"/>
      <c r="R418" s="166"/>
      <c r="S418" s="166"/>
      <c r="T418" s="167"/>
      <c r="AT418" s="161" t="s">
        <v>152</v>
      </c>
      <c r="AU418" s="161" t="s">
        <v>82</v>
      </c>
      <c r="AV418" s="13" t="s">
        <v>82</v>
      </c>
      <c r="AW418" s="13" t="s">
        <v>33</v>
      </c>
      <c r="AX418" s="13" t="s">
        <v>80</v>
      </c>
      <c r="AY418" s="161" t="s">
        <v>141</v>
      </c>
    </row>
    <row r="419" spans="1:65" s="2" customFormat="1" ht="24.2" customHeight="1">
      <c r="A419" s="34"/>
      <c r="B419" s="140"/>
      <c r="C419" s="187" t="s">
        <v>952</v>
      </c>
      <c r="D419" s="187" t="s">
        <v>401</v>
      </c>
      <c r="E419" s="188" t="s">
        <v>953</v>
      </c>
      <c r="F419" s="189" t="s">
        <v>954</v>
      </c>
      <c r="G419" s="190" t="s">
        <v>146</v>
      </c>
      <c r="H419" s="191">
        <v>17.688</v>
      </c>
      <c r="I419" s="192"/>
      <c r="J419" s="193">
        <f>ROUND(I419*H419,2)</f>
        <v>0</v>
      </c>
      <c r="K419" s="189" t="s">
        <v>147</v>
      </c>
      <c r="L419" s="194"/>
      <c r="M419" s="195" t="s">
        <v>3</v>
      </c>
      <c r="N419" s="196" t="s">
        <v>43</v>
      </c>
      <c r="O419" s="55"/>
      <c r="P419" s="150">
        <f>O419*H419</f>
        <v>0</v>
      </c>
      <c r="Q419" s="150">
        <v>0.006</v>
      </c>
      <c r="R419" s="150">
        <f>Q419*H419</f>
        <v>0.106128</v>
      </c>
      <c r="S419" s="150">
        <v>0</v>
      </c>
      <c r="T419" s="151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52" t="s">
        <v>362</v>
      </c>
      <c r="AT419" s="152" t="s">
        <v>401</v>
      </c>
      <c r="AU419" s="152" t="s">
        <v>82</v>
      </c>
      <c r="AY419" s="19" t="s">
        <v>141</v>
      </c>
      <c r="BE419" s="153">
        <f>IF(N419="základní",J419,0)</f>
        <v>0</v>
      </c>
      <c r="BF419" s="153">
        <f>IF(N419="snížená",J419,0)</f>
        <v>0</v>
      </c>
      <c r="BG419" s="153">
        <f>IF(N419="zákl. přenesená",J419,0)</f>
        <v>0</v>
      </c>
      <c r="BH419" s="153">
        <f>IF(N419="sníž. přenesená",J419,0)</f>
        <v>0</v>
      </c>
      <c r="BI419" s="153">
        <f>IF(N419="nulová",J419,0)</f>
        <v>0</v>
      </c>
      <c r="BJ419" s="19" t="s">
        <v>80</v>
      </c>
      <c r="BK419" s="153">
        <f>ROUND(I419*H419,2)</f>
        <v>0</v>
      </c>
      <c r="BL419" s="19" t="s">
        <v>246</v>
      </c>
      <c r="BM419" s="152" t="s">
        <v>955</v>
      </c>
    </row>
    <row r="420" spans="2:51" s="13" customFormat="1" ht="11.25">
      <c r="B420" s="159"/>
      <c r="D420" s="160" t="s">
        <v>152</v>
      </c>
      <c r="E420" s="161" t="s">
        <v>3</v>
      </c>
      <c r="F420" s="162" t="s">
        <v>956</v>
      </c>
      <c r="H420" s="163">
        <v>16.846</v>
      </c>
      <c r="I420" s="164"/>
      <c r="L420" s="159"/>
      <c r="M420" s="165"/>
      <c r="N420" s="166"/>
      <c r="O420" s="166"/>
      <c r="P420" s="166"/>
      <c r="Q420" s="166"/>
      <c r="R420" s="166"/>
      <c r="S420" s="166"/>
      <c r="T420" s="167"/>
      <c r="AT420" s="161" t="s">
        <v>152</v>
      </c>
      <c r="AU420" s="161" t="s">
        <v>82</v>
      </c>
      <c r="AV420" s="13" t="s">
        <v>82</v>
      </c>
      <c r="AW420" s="13" t="s">
        <v>33</v>
      </c>
      <c r="AX420" s="13" t="s">
        <v>80</v>
      </c>
      <c r="AY420" s="161" t="s">
        <v>141</v>
      </c>
    </row>
    <row r="421" spans="2:51" s="13" customFormat="1" ht="11.25">
      <c r="B421" s="159"/>
      <c r="D421" s="160" t="s">
        <v>152</v>
      </c>
      <c r="F421" s="162" t="s">
        <v>957</v>
      </c>
      <c r="H421" s="163">
        <v>17.688</v>
      </c>
      <c r="I421" s="164"/>
      <c r="L421" s="159"/>
      <c r="M421" s="165"/>
      <c r="N421" s="166"/>
      <c r="O421" s="166"/>
      <c r="P421" s="166"/>
      <c r="Q421" s="166"/>
      <c r="R421" s="166"/>
      <c r="S421" s="166"/>
      <c r="T421" s="167"/>
      <c r="AT421" s="161" t="s">
        <v>152</v>
      </c>
      <c r="AU421" s="161" t="s">
        <v>82</v>
      </c>
      <c r="AV421" s="13" t="s">
        <v>82</v>
      </c>
      <c r="AW421" s="13" t="s">
        <v>4</v>
      </c>
      <c r="AX421" s="13" t="s">
        <v>80</v>
      </c>
      <c r="AY421" s="161" t="s">
        <v>141</v>
      </c>
    </row>
    <row r="422" spans="1:65" s="2" customFormat="1" ht="24.2" customHeight="1">
      <c r="A422" s="34"/>
      <c r="B422" s="140"/>
      <c r="C422" s="187" t="s">
        <v>958</v>
      </c>
      <c r="D422" s="187" t="s">
        <v>401</v>
      </c>
      <c r="E422" s="188" t="s">
        <v>959</v>
      </c>
      <c r="F422" s="189" t="s">
        <v>960</v>
      </c>
      <c r="G422" s="190" t="s">
        <v>146</v>
      </c>
      <c r="H422" s="191">
        <v>39.39</v>
      </c>
      <c r="I422" s="192"/>
      <c r="J422" s="193">
        <f>ROUND(I422*H422,2)</f>
        <v>0</v>
      </c>
      <c r="K422" s="189" t="s">
        <v>147</v>
      </c>
      <c r="L422" s="194"/>
      <c r="M422" s="195" t="s">
        <v>3</v>
      </c>
      <c r="N422" s="196" t="s">
        <v>43</v>
      </c>
      <c r="O422" s="55"/>
      <c r="P422" s="150">
        <f>O422*H422</f>
        <v>0</v>
      </c>
      <c r="Q422" s="150">
        <v>0.007</v>
      </c>
      <c r="R422" s="150">
        <f>Q422*H422</f>
        <v>0.27573000000000003</v>
      </c>
      <c r="S422" s="150">
        <v>0</v>
      </c>
      <c r="T422" s="151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52" t="s">
        <v>362</v>
      </c>
      <c r="AT422" s="152" t="s">
        <v>401</v>
      </c>
      <c r="AU422" s="152" t="s">
        <v>82</v>
      </c>
      <c r="AY422" s="19" t="s">
        <v>141</v>
      </c>
      <c r="BE422" s="153">
        <f>IF(N422="základní",J422,0)</f>
        <v>0</v>
      </c>
      <c r="BF422" s="153">
        <f>IF(N422="snížená",J422,0)</f>
        <v>0</v>
      </c>
      <c r="BG422" s="153">
        <f>IF(N422="zákl. přenesená",J422,0)</f>
        <v>0</v>
      </c>
      <c r="BH422" s="153">
        <f>IF(N422="sníž. přenesená",J422,0)</f>
        <v>0</v>
      </c>
      <c r="BI422" s="153">
        <f>IF(N422="nulová",J422,0)</f>
        <v>0</v>
      </c>
      <c r="BJ422" s="19" t="s">
        <v>80</v>
      </c>
      <c r="BK422" s="153">
        <f>ROUND(I422*H422,2)</f>
        <v>0</v>
      </c>
      <c r="BL422" s="19" t="s">
        <v>246</v>
      </c>
      <c r="BM422" s="152" t="s">
        <v>961</v>
      </c>
    </row>
    <row r="423" spans="2:51" s="13" customFormat="1" ht="11.25">
      <c r="B423" s="159"/>
      <c r="D423" s="160" t="s">
        <v>152</v>
      </c>
      <c r="E423" s="161" t="s">
        <v>3</v>
      </c>
      <c r="F423" s="162" t="s">
        <v>962</v>
      </c>
      <c r="H423" s="163">
        <v>37.514</v>
      </c>
      <c r="I423" s="164"/>
      <c r="L423" s="159"/>
      <c r="M423" s="165"/>
      <c r="N423" s="166"/>
      <c r="O423" s="166"/>
      <c r="P423" s="166"/>
      <c r="Q423" s="166"/>
      <c r="R423" s="166"/>
      <c r="S423" s="166"/>
      <c r="T423" s="167"/>
      <c r="AT423" s="161" t="s">
        <v>152</v>
      </c>
      <c r="AU423" s="161" t="s">
        <v>82</v>
      </c>
      <c r="AV423" s="13" t="s">
        <v>82</v>
      </c>
      <c r="AW423" s="13" t="s">
        <v>33</v>
      </c>
      <c r="AX423" s="13" t="s">
        <v>80</v>
      </c>
      <c r="AY423" s="161" t="s">
        <v>141</v>
      </c>
    </row>
    <row r="424" spans="2:51" s="13" customFormat="1" ht="11.25">
      <c r="B424" s="159"/>
      <c r="D424" s="160" t="s">
        <v>152</v>
      </c>
      <c r="F424" s="162" t="s">
        <v>963</v>
      </c>
      <c r="H424" s="163">
        <v>39.39</v>
      </c>
      <c r="I424" s="164"/>
      <c r="L424" s="159"/>
      <c r="M424" s="165"/>
      <c r="N424" s="166"/>
      <c r="O424" s="166"/>
      <c r="P424" s="166"/>
      <c r="Q424" s="166"/>
      <c r="R424" s="166"/>
      <c r="S424" s="166"/>
      <c r="T424" s="167"/>
      <c r="AT424" s="161" t="s">
        <v>152</v>
      </c>
      <c r="AU424" s="161" t="s">
        <v>82</v>
      </c>
      <c r="AV424" s="13" t="s">
        <v>82</v>
      </c>
      <c r="AW424" s="13" t="s">
        <v>4</v>
      </c>
      <c r="AX424" s="13" t="s">
        <v>80</v>
      </c>
      <c r="AY424" s="161" t="s">
        <v>141</v>
      </c>
    </row>
    <row r="425" spans="1:65" s="2" customFormat="1" ht="37.9" customHeight="1">
      <c r="A425" s="34"/>
      <c r="B425" s="140"/>
      <c r="C425" s="141" t="s">
        <v>964</v>
      </c>
      <c r="D425" s="141" t="s">
        <v>143</v>
      </c>
      <c r="E425" s="142" t="s">
        <v>965</v>
      </c>
      <c r="F425" s="143" t="s">
        <v>966</v>
      </c>
      <c r="G425" s="144" t="s">
        <v>146</v>
      </c>
      <c r="H425" s="145">
        <v>21.252</v>
      </c>
      <c r="I425" s="146"/>
      <c r="J425" s="147">
        <f>ROUND(I425*H425,2)</f>
        <v>0</v>
      </c>
      <c r="K425" s="143" t="s">
        <v>147</v>
      </c>
      <c r="L425" s="35"/>
      <c r="M425" s="148" t="s">
        <v>3</v>
      </c>
      <c r="N425" s="149" t="s">
        <v>43</v>
      </c>
      <c r="O425" s="55"/>
      <c r="P425" s="150">
        <f>O425*H425</f>
        <v>0</v>
      </c>
      <c r="Q425" s="150">
        <v>0</v>
      </c>
      <c r="R425" s="150">
        <f>Q425*H425</f>
        <v>0</v>
      </c>
      <c r="S425" s="150">
        <v>0</v>
      </c>
      <c r="T425" s="151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52" t="s">
        <v>246</v>
      </c>
      <c r="AT425" s="152" t="s">
        <v>143</v>
      </c>
      <c r="AU425" s="152" t="s">
        <v>82</v>
      </c>
      <c r="AY425" s="19" t="s">
        <v>141</v>
      </c>
      <c r="BE425" s="153">
        <f>IF(N425="základní",J425,0)</f>
        <v>0</v>
      </c>
      <c r="BF425" s="153">
        <f>IF(N425="snížená",J425,0)</f>
        <v>0</v>
      </c>
      <c r="BG425" s="153">
        <f>IF(N425="zákl. přenesená",J425,0)</f>
        <v>0</v>
      </c>
      <c r="BH425" s="153">
        <f>IF(N425="sníž. přenesená",J425,0)</f>
        <v>0</v>
      </c>
      <c r="BI425" s="153">
        <f>IF(N425="nulová",J425,0)</f>
        <v>0</v>
      </c>
      <c r="BJ425" s="19" t="s">
        <v>80</v>
      </c>
      <c r="BK425" s="153">
        <f>ROUND(I425*H425,2)</f>
        <v>0</v>
      </c>
      <c r="BL425" s="19" t="s">
        <v>246</v>
      </c>
      <c r="BM425" s="152" t="s">
        <v>967</v>
      </c>
    </row>
    <row r="426" spans="1:47" s="2" customFormat="1" ht="11.25">
      <c r="A426" s="34"/>
      <c r="B426" s="35"/>
      <c r="C426" s="34"/>
      <c r="D426" s="154" t="s">
        <v>150</v>
      </c>
      <c r="E426" s="34"/>
      <c r="F426" s="155" t="s">
        <v>968</v>
      </c>
      <c r="G426" s="34"/>
      <c r="H426" s="34"/>
      <c r="I426" s="156"/>
      <c r="J426" s="34"/>
      <c r="K426" s="34"/>
      <c r="L426" s="35"/>
      <c r="M426" s="157"/>
      <c r="N426" s="158"/>
      <c r="O426" s="55"/>
      <c r="P426" s="55"/>
      <c r="Q426" s="55"/>
      <c r="R426" s="55"/>
      <c r="S426" s="55"/>
      <c r="T426" s="56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T426" s="19" t="s">
        <v>150</v>
      </c>
      <c r="AU426" s="19" t="s">
        <v>82</v>
      </c>
    </row>
    <row r="427" spans="2:51" s="13" customFormat="1" ht="11.25">
      <c r="B427" s="159"/>
      <c r="D427" s="160" t="s">
        <v>152</v>
      </c>
      <c r="E427" s="161" t="s">
        <v>3</v>
      </c>
      <c r="F427" s="162" t="s">
        <v>969</v>
      </c>
      <c r="H427" s="163">
        <v>21.252</v>
      </c>
      <c r="I427" s="164"/>
      <c r="L427" s="159"/>
      <c r="M427" s="165"/>
      <c r="N427" s="166"/>
      <c r="O427" s="166"/>
      <c r="P427" s="166"/>
      <c r="Q427" s="166"/>
      <c r="R427" s="166"/>
      <c r="S427" s="166"/>
      <c r="T427" s="167"/>
      <c r="AT427" s="161" t="s">
        <v>152</v>
      </c>
      <c r="AU427" s="161" t="s">
        <v>82</v>
      </c>
      <c r="AV427" s="13" t="s">
        <v>82</v>
      </c>
      <c r="AW427" s="13" t="s">
        <v>33</v>
      </c>
      <c r="AX427" s="13" t="s">
        <v>80</v>
      </c>
      <c r="AY427" s="161" t="s">
        <v>141</v>
      </c>
    </row>
    <row r="428" spans="1:65" s="2" customFormat="1" ht="24.2" customHeight="1">
      <c r="A428" s="34"/>
      <c r="B428" s="140"/>
      <c r="C428" s="187" t="s">
        <v>970</v>
      </c>
      <c r="D428" s="187" t="s">
        <v>401</v>
      </c>
      <c r="E428" s="188" t="s">
        <v>971</v>
      </c>
      <c r="F428" s="189" t="s">
        <v>972</v>
      </c>
      <c r="G428" s="190" t="s">
        <v>146</v>
      </c>
      <c r="H428" s="191">
        <v>21.677</v>
      </c>
      <c r="I428" s="192"/>
      <c r="J428" s="193">
        <f>ROUND(I428*H428,2)</f>
        <v>0</v>
      </c>
      <c r="K428" s="189" t="s">
        <v>147</v>
      </c>
      <c r="L428" s="194"/>
      <c r="M428" s="195" t="s">
        <v>3</v>
      </c>
      <c r="N428" s="196" t="s">
        <v>43</v>
      </c>
      <c r="O428" s="55"/>
      <c r="P428" s="150">
        <f>O428*H428</f>
        <v>0</v>
      </c>
      <c r="Q428" s="150">
        <v>0.0056</v>
      </c>
      <c r="R428" s="150">
        <f>Q428*H428</f>
        <v>0.12139119999999999</v>
      </c>
      <c r="S428" s="150">
        <v>0</v>
      </c>
      <c r="T428" s="151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52" t="s">
        <v>362</v>
      </c>
      <c r="AT428" s="152" t="s">
        <v>401</v>
      </c>
      <c r="AU428" s="152" t="s">
        <v>82</v>
      </c>
      <c r="AY428" s="19" t="s">
        <v>141</v>
      </c>
      <c r="BE428" s="153">
        <f>IF(N428="základní",J428,0)</f>
        <v>0</v>
      </c>
      <c r="BF428" s="153">
        <f>IF(N428="snížená",J428,0)</f>
        <v>0</v>
      </c>
      <c r="BG428" s="153">
        <f>IF(N428="zákl. přenesená",J428,0)</f>
        <v>0</v>
      </c>
      <c r="BH428" s="153">
        <f>IF(N428="sníž. přenesená",J428,0)</f>
        <v>0</v>
      </c>
      <c r="BI428" s="153">
        <f>IF(N428="nulová",J428,0)</f>
        <v>0</v>
      </c>
      <c r="BJ428" s="19" t="s">
        <v>80</v>
      </c>
      <c r="BK428" s="153">
        <f>ROUND(I428*H428,2)</f>
        <v>0</v>
      </c>
      <c r="BL428" s="19" t="s">
        <v>246</v>
      </c>
      <c r="BM428" s="152" t="s">
        <v>973</v>
      </c>
    </row>
    <row r="429" spans="2:51" s="13" customFormat="1" ht="11.25">
      <c r="B429" s="159"/>
      <c r="D429" s="160" t="s">
        <v>152</v>
      </c>
      <c r="F429" s="162" t="s">
        <v>974</v>
      </c>
      <c r="H429" s="163">
        <v>21.677</v>
      </c>
      <c r="I429" s="164"/>
      <c r="L429" s="159"/>
      <c r="M429" s="165"/>
      <c r="N429" s="166"/>
      <c r="O429" s="166"/>
      <c r="P429" s="166"/>
      <c r="Q429" s="166"/>
      <c r="R429" s="166"/>
      <c r="S429" s="166"/>
      <c r="T429" s="167"/>
      <c r="AT429" s="161" t="s">
        <v>152</v>
      </c>
      <c r="AU429" s="161" t="s">
        <v>82</v>
      </c>
      <c r="AV429" s="13" t="s">
        <v>82</v>
      </c>
      <c r="AW429" s="13" t="s">
        <v>4</v>
      </c>
      <c r="AX429" s="13" t="s">
        <v>80</v>
      </c>
      <c r="AY429" s="161" t="s">
        <v>141</v>
      </c>
    </row>
    <row r="430" spans="1:65" s="2" customFormat="1" ht="49.15" customHeight="1">
      <c r="A430" s="34"/>
      <c r="B430" s="140"/>
      <c r="C430" s="141" t="s">
        <v>975</v>
      </c>
      <c r="D430" s="141" t="s">
        <v>143</v>
      </c>
      <c r="E430" s="142" t="s">
        <v>976</v>
      </c>
      <c r="F430" s="143" t="s">
        <v>977</v>
      </c>
      <c r="G430" s="144" t="s">
        <v>146</v>
      </c>
      <c r="H430" s="145">
        <v>44.957</v>
      </c>
      <c r="I430" s="146"/>
      <c r="J430" s="147">
        <f>ROUND(I430*H430,2)</f>
        <v>0</v>
      </c>
      <c r="K430" s="143" t="s">
        <v>147</v>
      </c>
      <c r="L430" s="35"/>
      <c r="M430" s="148" t="s">
        <v>3</v>
      </c>
      <c r="N430" s="149" t="s">
        <v>43</v>
      </c>
      <c r="O430" s="55"/>
      <c r="P430" s="150">
        <f>O430*H430</f>
        <v>0</v>
      </c>
      <c r="Q430" s="150">
        <v>1E-05</v>
      </c>
      <c r="R430" s="150">
        <f>Q430*H430</f>
        <v>0.00044957000000000005</v>
      </c>
      <c r="S430" s="150">
        <v>0</v>
      </c>
      <c r="T430" s="151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52" t="s">
        <v>246</v>
      </c>
      <c r="AT430" s="152" t="s">
        <v>143</v>
      </c>
      <c r="AU430" s="152" t="s">
        <v>82</v>
      </c>
      <c r="AY430" s="19" t="s">
        <v>141</v>
      </c>
      <c r="BE430" s="153">
        <f>IF(N430="základní",J430,0)</f>
        <v>0</v>
      </c>
      <c r="BF430" s="153">
        <f>IF(N430="snížená",J430,0)</f>
        <v>0</v>
      </c>
      <c r="BG430" s="153">
        <f>IF(N430="zákl. přenesená",J430,0)</f>
        <v>0</v>
      </c>
      <c r="BH430" s="153">
        <f>IF(N430="sníž. přenesená",J430,0)</f>
        <v>0</v>
      </c>
      <c r="BI430" s="153">
        <f>IF(N430="nulová",J430,0)</f>
        <v>0</v>
      </c>
      <c r="BJ430" s="19" t="s">
        <v>80</v>
      </c>
      <c r="BK430" s="153">
        <f>ROUND(I430*H430,2)</f>
        <v>0</v>
      </c>
      <c r="BL430" s="19" t="s">
        <v>246</v>
      </c>
      <c r="BM430" s="152" t="s">
        <v>978</v>
      </c>
    </row>
    <row r="431" spans="1:47" s="2" customFormat="1" ht="11.25">
      <c r="A431" s="34"/>
      <c r="B431" s="35"/>
      <c r="C431" s="34"/>
      <c r="D431" s="154" t="s">
        <v>150</v>
      </c>
      <c r="E431" s="34"/>
      <c r="F431" s="155" t="s">
        <v>979</v>
      </c>
      <c r="G431" s="34"/>
      <c r="H431" s="34"/>
      <c r="I431" s="156"/>
      <c r="J431" s="34"/>
      <c r="K431" s="34"/>
      <c r="L431" s="35"/>
      <c r="M431" s="157"/>
      <c r="N431" s="158"/>
      <c r="O431" s="55"/>
      <c r="P431" s="55"/>
      <c r="Q431" s="55"/>
      <c r="R431" s="55"/>
      <c r="S431" s="55"/>
      <c r="T431" s="56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T431" s="19" t="s">
        <v>150</v>
      </c>
      <c r="AU431" s="19" t="s">
        <v>82</v>
      </c>
    </row>
    <row r="432" spans="2:51" s="13" customFormat="1" ht="11.25">
      <c r="B432" s="159"/>
      <c r="D432" s="160" t="s">
        <v>152</v>
      </c>
      <c r="E432" s="161" t="s">
        <v>3</v>
      </c>
      <c r="F432" s="162" t="s">
        <v>980</v>
      </c>
      <c r="H432" s="163">
        <v>44.957</v>
      </c>
      <c r="I432" s="164"/>
      <c r="L432" s="159"/>
      <c r="M432" s="165"/>
      <c r="N432" s="166"/>
      <c r="O432" s="166"/>
      <c r="P432" s="166"/>
      <c r="Q432" s="166"/>
      <c r="R432" s="166"/>
      <c r="S432" s="166"/>
      <c r="T432" s="167"/>
      <c r="AT432" s="161" t="s">
        <v>152</v>
      </c>
      <c r="AU432" s="161" t="s">
        <v>82</v>
      </c>
      <c r="AV432" s="13" t="s">
        <v>82</v>
      </c>
      <c r="AW432" s="13" t="s">
        <v>33</v>
      </c>
      <c r="AX432" s="13" t="s">
        <v>80</v>
      </c>
      <c r="AY432" s="161" t="s">
        <v>141</v>
      </c>
    </row>
    <row r="433" spans="1:65" s="2" customFormat="1" ht="24.2" customHeight="1">
      <c r="A433" s="34"/>
      <c r="B433" s="140"/>
      <c r="C433" s="187" t="s">
        <v>981</v>
      </c>
      <c r="D433" s="187" t="s">
        <v>401</v>
      </c>
      <c r="E433" s="188" t="s">
        <v>982</v>
      </c>
      <c r="F433" s="189" t="s">
        <v>983</v>
      </c>
      <c r="G433" s="190" t="s">
        <v>146</v>
      </c>
      <c r="H433" s="191">
        <v>47.205</v>
      </c>
      <c r="I433" s="192"/>
      <c r="J433" s="193">
        <f>ROUND(I433*H433,2)</f>
        <v>0</v>
      </c>
      <c r="K433" s="189" t="s">
        <v>147</v>
      </c>
      <c r="L433" s="194"/>
      <c r="M433" s="195" t="s">
        <v>3</v>
      </c>
      <c r="N433" s="196" t="s">
        <v>43</v>
      </c>
      <c r="O433" s="55"/>
      <c r="P433" s="150">
        <f>O433*H433</f>
        <v>0</v>
      </c>
      <c r="Q433" s="150">
        <v>0.00016</v>
      </c>
      <c r="R433" s="150">
        <f>Q433*H433</f>
        <v>0.0075528</v>
      </c>
      <c r="S433" s="150">
        <v>0</v>
      </c>
      <c r="T433" s="151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52" t="s">
        <v>362</v>
      </c>
      <c r="AT433" s="152" t="s">
        <v>401</v>
      </c>
      <c r="AU433" s="152" t="s">
        <v>82</v>
      </c>
      <c r="AY433" s="19" t="s">
        <v>141</v>
      </c>
      <c r="BE433" s="153">
        <f>IF(N433="základní",J433,0)</f>
        <v>0</v>
      </c>
      <c r="BF433" s="153">
        <f>IF(N433="snížená",J433,0)</f>
        <v>0</v>
      </c>
      <c r="BG433" s="153">
        <f>IF(N433="zákl. přenesená",J433,0)</f>
        <v>0</v>
      </c>
      <c r="BH433" s="153">
        <f>IF(N433="sníž. přenesená",J433,0)</f>
        <v>0</v>
      </c>
      <c r="BI433" s="153">
        <f>IF(N433="nulová",J433,0)</f>
        <v>0</v>
      </c>
      <c r="BJ433" s="19" t="s">
        <v>80</v>
      </c>
      <c r="BK433" s="153">
        <f>ROUND(I433*H433,2)</f>
        <v>0</v>
      </c>
      <c r="BL433" s="19" t="s">
        <v>246</v>
      </c>
      <c r="BM433" s="152" t="s">
        <v>984</v>
      </c>
    </row>
    <row r="434" spans="2:51" s="13" customFormat="1" ht="11.25">
      <c r="B434" s="159"/>
      <c r="D434" s="160" t="s">
        <v>152</v>
      </c>
      <c r="F434" s="162" t="s">
        <v>985</v>
      </c>
      <c r="H434" s="163">
        <v>47.205</v>
      </c>
      <c r="I434" s="164"/>
      <c r="L434" s="159"/>
      <c r="M434" s="165"/>
      <c r="N434" s="166"/>
      <c r="O434" s="166"/>
      <c r="P434" s="166"/>
      <c r="Q434" s="166"/>
      <c r="R434" s="166"/>
      <c r="S434" s="166"/>
      <c r="T434" s="167"/>
      <c r="AT434" s="161" t="s">
        <v>152</v>
      </c>
      <c r="AU434" s="161" t="s">
        <v>82</v>
      </c>
      <c r="AV434" s="13" t="s">
        <v>82</v>
      </c>
      <c r="AW434" s="13" t="s">
        <v>4</v>
      </c>
      <c r="AX434" s="13" t="s">
        <v>80</v>
      </c>
      <c r="AY434" s="161" t="s">
        <v>141</v>
      </c>
    </row>
    <row r="435" spans="1:65" s="2" customFormat="1" ht="44.25" customHeight="1">
      <c r="A435" s="34"/>
      <c r="B435" s="140"/>
      <c r="C435" s="141" t="s">
        <v>986</v>
      </c>
      <c r="D435" s="141" t="s">
        <v>143</v>
      </c>
      <c r="E435" s="142" t="s">
        <v>987</v>
      </c>
      <c r="F435" s="143" t="s">
        <v>988</v>
      </c>
      <c r="G435" s="144" t="s">
        <v>286</v>
      </c>
      <c r="H435" s="145">
        <v>3.12</v>
      </c>
      <c r="I435" s="146"/>
      <c r="J435" s="147">
        <f>ROUND(I435*H435,2)</f>
        <v>0</v>
      </c>
      <c r="K435" s="143" t="s">
        <v>147</v>
      </c>
      <c r="L435" s="35"/>
      <c r="M435" s="148" t="s">
        <v>3</v>
      </c>
      <c r="N435" s="149" t="s">
        <v>43</v>
      </c>
      <c r="O435" s="55"/>
      <c r="P435" s="150">
        <f>O435*H435</f>
        <v>0</v>
      </c>
      <c r="Q435" s="150">
        <v>0</v>
      </c>
      <c r="R435" s="150">
        <f>Q435*H435</f>
        <v>0</v>
      </c>
      <c r="S435" s="150">
        <v>0</v>
      </c>
      <c r="T435" s="151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52" t="s">
        <v>246</v>
      </c>
      <c r="AT435" s="152" t="s">
        <v>143</v>
      </c>
      <c r="AU435" s="152" t="s">
        <v>82</v>
      </c>
      <c r="AY435" s="19" t="s">
        <v>141</v>
      </c>
      <c r="BE435" s="153">
        <f>IF(N435="základní",J435,0)</f>
        <v>0</v>
      </c>
      <c r="BF435" s="153">
        <f>IF(N435="snížená",J435,0)</f>
        <v>0</v>
      </c>
      <c r="BG435" s="153">
        <f>IF(N435="zákl. přenesená",J435,0)</f>
        <v>0</v>
      </c>
      <c r="BH435" s="153">
        <f>IF(N435="sníž. přenesená",J435,0)</f>
        <v>0</v>
      </c>
      <c r="BI435" s="153">
        <f>IF(N435="nulová",J435,0)</f>
        <v>0</v>
      </c>
      <c r="BJ435" s="19" t="s">
        <v>80</v>
      </c>
      <c r="BK435" s="153">
        <f>ROUND(I435*H435,2)</f>
        <v>0</v>
      </c>
      <c r="BL435" s="19" t="s">
        <v>246</v>
      </c>
      <c r="BM435" s="152" t="s">
        <v>989</v>
      </c>
    </row>
    <row r="436" spans="1:47" s="2" customFormat="1" ht="11.25">
      <c r="A436" s="34"/>
      <c r="B436" s="35"/>
      <c r="C436" s="34"/>
      <c r="D436" s="154" t="s">
        <v>150</v>
      </c>
      <c r="E436" s="34"/>
      <c r="F436" s="155" t="s">
        <v>990</v>
      </c>
      <c r="G436" s="34"/>
      <c r="H436" s="34"/>
      <c r="I436" s="156"/>
      <c r="J436" s="34"/>
      <c r="K436" s="34"/>
      <c r="L436" s="35"/>
      <c r="M436" s="157"/>
      <c r="N436" s="158"/>
      <c r="O436" s="55"/>
      <c r="P436" s="55"/>
      <c r="Q436" s="55"/>
      <c r="R436" s="55"/>
      <c r="S436" s="55"/>
      <c r="T436" s="56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T436" s="19" t="s">
        <v>150</v>
      </c>
      <c r="AU436" s="19" t="s">
        <v>82</v>
      </c>
    </row>
    <row r="437" spans="2:63" s="12" customFormat="1" ht="22.9" customHeight="1">
      <c r="B437" s="127"/>
      <c r="D437" s="128" t="s">
        <v>71</v>
      </c>
      <c r="E437" s="138" t="s">
        <v>991</v>
      </c>
      <c r="F437" s="138" t="s">
        <v>992</v>
      </c>
      <c r="I437" s="130"/>
      <c r="J437" s="139">
        <f>BK437</f>
        <v>0</v>
      </c>
      <c r="L437" s="127"/>
      <c r="M437" s="132"/>
      <c r="N437" s="133"/>
      <c r="O437" s="133"/>
      <c r="P437" s="134">
        <f>SUM(P438:P460)</f>
        <v>0</v>
      </c>
      <c r="Q437" s="133"/>
      <c r="R437" s="134">
        <f>SUM(R438:R460)</f>
        <v>0.009075</v>
      </c>
      <c r="S437" s="133"/>
      <c r="T437" s="135">
        <f>SUM(T438:T460)</f>
        <v>0</v>
      </c>
      <c r="AR437" s="128" t="s">
        <v>82</v>
      </c>
      <c r="AT437" s="136" t="s">
        <v>71</v>
      </c>
      <c r="AU437" s="136" t="s">
        <v>80</v>
      </c>
      <c r="AY437" s="128" t="s">
        <v>141</v>
      </c>
      <c r="BK437" s="137">
        <f>SUM(BK438:BK460)</f>
        <v>0</v>
      </c>
    </row>
    <row r="438" spans="1:65" s="2" customFormat="1" ht="24.2" customHeight="1">
      <c r="A438" s="34"/>
      <c r="B438" s="140"/>
      <c r="C438" s="141" t="s">
        <v>993</v>
      </c>
      <c r="D438" s="141" t="s">
        <v>143</v>
      </c>
      <c r="E438" s="142" t="s">
        <v>994</v>
      </c>
      <c r="F438" s="143" t="s">
        <v>995</v>
      </c>
      <c r="G438" s="144" t="s">
        <v>357</v>
      </c>
      <c r="H438" s="145">
        <v>6</v>
      </c>
      <c r="I438" s="146"/>
      <c r="J438" s="147">
        <f>ROUND(I438*H438,2)</f>
        <v>0</v>
      </c>
      <c r="K438" s="143" t="s">
        <v>147</v>
      </c>
      <c r="L438" s="35"/>
      <c r="M438" s="148" t="s">
        <v>3</v>
      </c>
      <c r="N438" s="149" t="s">
        <v>43</v>
      </c>
      <c r="O438" s="55"/>
      <c r="P438" s="150">
        <f>O438*H438</f>
        <v>0</v>
      </c>
      <c r="Q438" s="150">
        <v>0</v>
      </c>
      <c r="R438" s="150">
        <f>Q438*H438</f>
        <v>0</v>
      </c>
      <c r="S438" s="150">
        <v>0</v>
      </c>
      <c r="T438" s="151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152" t="s">
        <v>246</v>
      </c>
      <c r="AT438" s="152" t="s">
        <v>143</v>
      </c>
      <c r="AU438" s="152" t="s">
        <v>82</v>
      </c>
      <c r="AY438" s="19" t="s">
        <v>141</v>
      </c>
      <c r="BE438" s="153">
        <f>IF(N438="základní",J438,0)</f>
        <v>0</v>
      </c>
      <c r="BF438" s="153">
        <f>IF(N438="snížená",J438,0)</f>
        <v>0</v>
      </c>
      <c r="BG438" s="153">
        <f>IF(N438="zákl. přenesená",J438,0)</f>
        <v>0</v>
      </c>
      <c r="BH438" s="153">
        <f>IF(N438="sníž. přenesená",J438,0)</f>
        <v>0</v>
      </c>
      <c r="BI438" s="153">
        <f>IF(N438="nulová",J438,0)</f>
        <v>0</v>
      </c>
      <c r="BJ438" s="19" t="s">
        <v>80</v>
      </c>
      <c r="BK438" s="153">
        <f>ROUND(I438*H438,2)</f>
        <v>0</v>
      </c>
      <c r="BL438" s="19" t="s">
        <v>246</v>
      </c>
      <c r="BM438" s="152" t="s">
        <v>996</v>
      </c>
    </row>
    <row r="439" spans="1:47" s="2" customFormat="1" ht="11.25">
      <c r="A439" s="34"/>
      <c r="B439" s="35"/>
      <c r="C439" s="34"/>
      <c r="D439" s="154" t="s">
        <v>150</v>
      </c>
      <c r="E439" s="34"/>
      <c r="F439" s="155" t="s">
        <v>997</v>
      </c>
      <c r="G439" s="34"/>
      <c r="H439" s="34"/>
      <c r="I439" s="156"/>
      <c r="J439" s="34"/>
      <c r="K439" s="34"/>
      <c r="L439" s="35"/>
      <c r="M439" s="157"/>
      <c r="N439" s="158"/>
      <c r="O439" s="55"/>
      <c r="P439" s="55"/>
      <c r="Q439" s="55"/>
      <c r="R439" s="55"/>
      <c r="S439" s="55"/>
      <c r="T439" s="56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T439" s="19" t="s">
        <v>150</v>
      </c>
      <c r="AU439" s="19" t="s">
        <v>82</v>
      </c>
    </row>
    <row r="440" spans="1:65" s="2" customFormat="1" ht="21.75" customHeight="1">
      <c r="A440" s="34"/>
      <c r="B440" s="140"/>
      <c r="C440" s="187" t="s">
        <v>998</v>
      </c>
      <c r="D440" s="187" t="s">
        <v>401</v>
      </c>
      <c r="E440" s="188" t="s">
        <v>999</v>
      </c>
      <c r="F440" s="189" t="s">
        <v>1000</v>
      </c>
      <c r="G440" s="190" t="s">
        <v>357</v>
      </c>
      <c r="H440" s="191">
        <v>3</v>
      </c>
      <c r="I440" s="192"/>
      <c r="J440" s="193">
        <f>ROUND(I440*H440,2)</f>
        <v>0</v>
      </c>
      <c r="K440" s="189" t="s">
        <v>3</v>
      </c>
      <c r="L440" s="194"/>
      <c r="M440" s="195" t="s">
        <v>3</v>
      </c>
      <c r="N440" s="196" t="s">
        <v>43</v>
      </c>
      <c r="O440" s="55"/>
      <c r="P440" s="150">
        <f>O440*H440</f>
        <v>0</v>
      </c>
      <c r="Q440" s="150">
        <v>0.00038</v>
      </c>
      <c r="R440" s="150">
        <f>Q440*H440</f>
        <v>0.00114</v>
      </c>
      <c r="S440" s="150">
        <v>0</v>
      </c>
      <c r="T440" s="151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52" t="s">
        <v>362</v>
      </c>
      <c r="AT440" s="152" t="s">
        <v>401</v>
      </c>
      <c r="AU440" s="152" t="s">
        <v>82</v>
      </c>
      <c r="AY440" s="19" t="s">
        <v>141</v>
      </c>
      <c r="BE440" s="153">
        <f>IF(N440="základní",J440,0)</f>
        <v>0</v>
      </c>
      <c r="BF440" s="153">
        <f>IF(N440="snížená",J440,0)</f>
        <v>0</v>
      </c>
      <c r="BG440" s="153">
        <f>IF(N440="zákl. přenesená",J440,0)</f>
        <v>0</v>
      </c>
      <c r="BH440" s="153">
        <f>IF(N440="sníž. přenesená",J440,0)</f>
        <v>0</v>
      </c>
      <c r="BI440" s="153">
        <f>IF(N440="nulová",J440,0)</f>
        <v>0</v>
      </c>
      <c r="BJ440" s="19" t="s">
        <v>80</v>
      </c>
      <c r="BK440" s="153">
        <f>ROUND(I440*H440,2)</f>
        <v>0</v>
      </c>
      <c r="BL440" s="19" t="s">
        <v>246</v>
      </c>
      <c r="BM440" s="152" t="s">
        <v>1001</v>
      </c>
    </row>
    <row r="441" spans="2:51" s="13" customFormat="1" ht="22.5">
      <c r="B441" s="159"/>
      <c r="D441" s="160" t="s">
        <v>152</v>
      </c>
      <c r="E441" s="161" t="s">
        <v>3</v>
      </c>
      <c r="F441" s="162" t="s">
        <v>1002</v>
      </c>
      <c r="H441" s="163">
        <v>3</v>
      </c>
      <c r="I441" s="164"/>
      <c r="L441" s="159"/>
      <c r="M441" s="165"/>
      <c r="N441" s="166"/>
      <c r="O441" s="166"/>
      <c r="P441" s="166"/>
      <c r="Q441" s="166"/>
      <c r="R441" s="166"/>
      <c r="S441" s="166"/>
      <c r="T441" s="167"/>
      <c r="AT441" s="161" t="s">
        <v>152</v>
      </c>
      <c r="AU441" s="161" t="s">
        <v>82</v>
      </c>
      <c r="AV441" s="13" t="s">
        <v>82</v>
      </c>
      <c r="AW441" s="13" t="s">
        <v>33</v>
      </c>
      <c r="AX441" s="13" t="s">
        <v>80</v>
      </c>
      <c r="AY441" s="161" t="s">
        <v>141</v>
      </c>
    </row>
    <row r="442" spans="1:65" s="2" customFormat="1" ht="16.5" customHeight="1">
      <c r="A442" s="34"/>
      <c r="B442" s="140"/>
      <c r="C442" s="187" t="s">
        <v>1003</v>
      </c>
      <c r="D442" s="187" t="s">
        <v>401</v>
      </c>
      <c r="E442" s="188" t="s">
        <v>1004</v>
      </c>
      <c r="F442" s="189" t="s">
        <v>1005</v>
      </c>
      <c r="G442" s="190" t="s">
        <v>357</v>
      </c>
      <c r="H442" s="191">
        <v>3</v>
      </c>
      <c r="I442" s="192"/>
      <c r="J442" s="193">
        <f>ROUND(I442*H442,2)</f>
        <v>0</v>
      </c>
      <c r="K442" s="189" t="s">
        <v>147</v>
      </c>
      <c r="L442" s="194"/>
      <c r="M442" s="195" t="s">
        <v>3</v>
      </c>
      <c r="N442" s="196" t="s">
        <v>43</v>
      </c>
      <c r="O442" s="55"/>
      <c r="P442" s="150">
        <f>O442*H442</f>
        <v>0</v>
      </c>
      <c r="Q442" s="150">
        <v>0.00046</v>
      </c>
      <c r="R442" s="150">
        <f>Q442*H442</f>
        <v>0.0013800000000000002</v>
      </c>
      <c r="S442" s="150">
        <v>0</v>
      </c>
      <c r="T442" s="151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52" t="s">
        <v>362</v>
      </c>
      <c r="AT442" s="152" t="s">
        <v>401</v>
      </c>
      <c r="AU442" s="152" t="s">
        <v>82</v>
      </c>
      <c r="AY442" s="19" t="s">
        <v>141</v>
      </c>
      <c r="BE442" s="153">
        <f>IF(N442="základní",J442,0)</f>
        <v>0</v>
      </c>
      <c r="BF442" s="153">
        <f>IF(N442="snížená",J442,0)</f>
        <v>0</v>
      </c>
      <c r="BG442" s="153">
        <f>IF(N442="zákl. přenesená",J442,0)</f>
        <v>0</v>
      </c>
      <c r="BH442" s="153">
        <f>IF(N442="sníž. přenesená",J442,0)</f>
        <v>0</v>
      </c>
      <c r="BI442" s="153">
        <f>IF(N442="nulová",J442,0)</f>
        <v>0</v>
      </c>
      <c r="BJ442" s="19" t="s">
        <v>80</v>
      </c>
      <c r="BK442" s="153">
        <f>ROUND(I442*H442,2)</f>
        <v>0</v>
      </c>
      <c r="BL442" s="19" t="s">
        <v>246</v>
      </c>
      <c r="BM442" s="152" t="s">
        <v>1006</v>
      </c>
    </row>
    <row r="443" spans="2:51" s="13" customFormat="1" ht="11.25">
      <c r="B443" s="159"/>
      <c r="D443" s="160" t="s">
        <v>152</v>
      </c>
      <c r="E443" s="161" t="s">
        <v>3</v>
      </c>
      <c r="F443" s="162" t="s">
        <v>1007</v>
      </c>
      <c r="H443" s="163">
        <v>3</v>
      </c>
      <c r="I443" s="164"/>
      <c r="L443" s="159"/>
      <c r="M443" s="165"/>
      <c r="N443" s="166"/>
      <c r="O443" s="166"/>
      <c r="P443" s="166"/>
      <c r="Q443" s="166"/>
      <c r="R443" s="166"/>
      <c r="S443" s="166"/>
      <c r="T443" s="167"/>
      <c r="AT443" s="161" t="s">
        <v>152</v>
      </c>
      <c r="AU443" s="161" t="s">
        <v>82</v>
      </c>
      <c r="AV443" s="13" t="s">
        <v>82</v>
      </c>
      <c r="AW443" s="13" t="s">
        <v>33</v>
      </c>
      <c r="AX443" s="13" t="s">
        <v>80</v>
      </c>
      <c r="AY443" s="161" t="s">
        <v>141</v>
      </c>
    </row>
    <row r="444" spans="1:65" s="2" customFormat="1" ht="24.2" customHeight="1">
      <c r="A444" s="34"/>
      <c r="B444" s="140"/>
      <c r="C444" s="141" t="s">
        <v>1008</v>
      </c>
      <c r="D444" s="141" t="s">
        <v>143</v>
      </c>
      <c r="E444" s="142" t="s">
        <v>1009</v>
      </c>
      <c r="F444" s="143" t="s">
        <v>1010</v>
      </c>
      <c r="G444" s="144" t="s">
        <v>207</v>
      </c>
      <c r="H444" s="145">
        <v>5.75</v>
      </c>
      <c r="I444" s="146"/>
      <c r="J444" s="147">
        <f>ROUND(I444*H444,2)</f>
        <v>0</v>
      </c>
      <c r="K444" s="143" t="s">
        <v>147</v>
      </c>
      <c r="L444" s="35"/>
      <c r="M444" s="148" t="s">
        <v>3</v>
      </c>
      <c r="N444" s="149" t="s">
        <v>43</v>
      </c>
      <c r="O444" s="55"/>
      <c r="P444" s="150">
        <f>O444*H444</f>
        <v>0</v>
      </c>
      <c r="Q444" s="150">
        <v>0</v>
      </c>
      <c r="R444" s="150">
        <f>Q444*H444</f>
        <v>0</v>
      </c>
      <c r="S444" s="150">
        <v>0</v>
      </c>
      <c r="T444" s="151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152" t="s">
        <v>246</v>
      </c>
      <c r="AT444" s="152" t="s">
        <v>143</v>
      </c>
      <c r="AU444" s="152" t="s">
        <v>82</v>
      </c>
      <c r="AY444" s="19" t="s">
        <v>141</v>
      </c>
      <c r="BE444" s="153">
        <f>IF(N444="základní",J444,0)</f>
        <v>0</v>
      </c>
      <c r="BF444" s="153">
        <f>IF(N444="snížená",J444,0)</f>
        <v>0</v>
      </c>
      <c r="BG444" s="153">
        <f>IF(N444="zákl. přenesená",J444,0)</f>
        <v>0</v>
      </c>
      <c r="BH444" s="153">
        <f>IF(N444="sníž. přenesená",J444,0)</f>
        <v>0</v>
      </c>
      <c r="BI444" s="153">
        <f>IF(N444="nulová",J444,0)</f>
        <v>0</v>
      </c>
      <c r="BJ444" s="19" t="s">
        <v>80</v>
      </c>
      <c r="BK444" s="153">
        <f>ROUND(I444*H444,2)</f>
        <v>0</v>
      </c>
      <c r="BL444" s="19" t="s">
        <v>246</v>
      </c>
      <c r="BM444" s="152" t="s">
        <v>1011</v>
      </c>
    </row>
    <row r="445" spans="1:47" s="2" customFormat="1" ht="11.25">
      <c r="A445" s="34"/>
      <c r="B445" s="35"/>
      <c r="C445" s="34"/>
      <c r="D445" s="154" t="s">
        <v>150</v>
      </c>
      <c r="E445" s="34"/>
      <c r="F445" s="155" t="s">
        <v>1012</v>
      </c>
      <c r="G445" s="34"/>
      <c r="H445" s="34"/>
      <c r="I445" s="156"/>
      <c r="J445" s="34"/>
      <c r="K445" s="34"/>
      <c r="L445" s="35"/>
      <c r="M445" s="157"/>
      <c r="N445" s="158"/>
      <c r="O445" s="55"/>
      <c r="P445" s="55"/>
      <c r="Q445" s="55"/>
      <c r="R445" s="55"/>
      <c r="S445" s="55"/>
      <c r="T445" s="56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T445" s="19" t="s">
        <v>150</v>
      </c>
      <c r="AU445" s="19" t="s">
        <v>82</v>
      </c>
    </row>
    <row r="446" spans="1:65" s="2" customFormat="1" ht="16.5" customHeight="1">
      <c r="A446" s="34"/>
      <c r="B446" s="140"/>
      <c r="C446" s="187" t="s">
        <v>1013</v>
      </c>
      <c r="D446" s="187" t="s">
        <v>401</v>
      </c>
      <c r="E446" s="188" t="s">
        <v>1014</v>
      </c>
      <c r="F446" s="189" t="s">
        <v>1015</v>
      </c>
      <c r="G446" s="190" t="s">
        <v>207</v>
      </c>
      <c r="H446" s="191">
        <v>4.51</v>
      </c>
      <c r="I446" s="192"/>
      <c r="J446" s="193">
        <f>ROUND(I446*H446,2)</f>
        <v>0</v>
      </c>
      <c r="K446" s="189" t="s">
        <v>147</v>
      </c>
      <c r="L446" s="194"/>
      <c r="M446" s="195" t="s">
        <v>3</v>
      </c>
      <c r="N446" s="196" t="s">
        <v>43</v>
      </c>
      <c r="O446" s="55"/>
      <c r="P446" s="150">
        <f>O446*H446</f>
        <v>0</v>
      </c>
      <c r="Q446" s="150">
        <v>0.0007</v>
      </c>
      <c r="R446" s="150">
        <f>Q446*H446</f>
        <v>0.0031569999999999997</v>
      </c>
      <c r="S446" s="150">
        <v>0</v>
      </c>
      <c r="T446" s="151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52" t="s">
        <v>362</v>
      </c>
      <c r="AT446" s="152" t="s">
        <v>401</v>
      </c>
      <c r="AU446" s="152" t="s">
        <v>82</v>
      </c>
      <c r="AY446" s="19" t="s">
        <v>141</v>
      </c>
      <c r="BE446" s="153">
        <f>IF(N446="základní",J446,0)</f>
        <v>0</v>
      </c>
      <c r="BF446" s="153">
        <f>IF(N446="snížená",J446,0)</f>
        <v>0</v>
      </c>
      <c r="BG446" s="153">
        <f>IF(N446="zákl. přenesená",J446,0)</f>
        <v>0</v>
      </c>
      <c r="BH446" s="153">
        <f>IF(N446="sníž. přenesená",J446,0)</f>
        <v>0</v>
      </c>
      <c r="BI446" s="153">
        <f>IF(N446="nulová",J446,0)</f>
        <v>0</v>
      </c>
      <c r="BJ446" s="19" t="s">
        <v>80</v>
      </c>
      <c r="BK446" s="153">
        <f>ROUND(I446*H446,2)</f>
        <v>0</v>
      </c>
      <c r="BL446" s="19" t="s">
        <v>246</v>
      </c>
      <c r="BM446" s="152" t="s">
        <v>1016</v>
      </c>
    </row>
    <row r="447" spans="2:51" s="13" customFormat="1" ht="11.25">
      <c r="B447" s="159"/>
      <c r="D447" s="160" t="s">
        <v>152</v>
      </c>
      <c r="E447" s="161" t="s">
        <v>3</v>
      </c>
      <c r="F447" s="162" t="s">
        <v>1017</v>
      </c>
      <c r="H447" s="163">
        <v>4.1</v>
      </c>
      <c r="I447" s="164"/>
      <c r="L447" s="159"/>
      <c r="M447" s="165"/>
      <c r="N447" s="166"/>
      <c r="O447" s="166"/>
      <c r="P447" s="166"/>
      <c r="Q447" s="166"/>
      <c r="R447" s="166"/>
      <c r="S447" s="166"/>
      <c r="T447" s="167"/>
      <c r="AT447" s="161" t="s">
        <v>152</v>
      </c>
      <c r="AU447" s="161" t="s">
        <v>82</v>
      </c>
      <c r="AV447" s="13" t="s">
        <v>82</v>
      </c>
      <c r="AW447" s="13" t="s">
        <v>33</v>
      </c>
      <c r="AX447" s="13" t="s">
        <v>80</v>
      </c>
      <c r="AY447" s="161" t="s">
        <v>141</v>
      </c>
    </row>
    <row r="448" spans="2:51" s="13" customFormat="1" ht="11.25">
      <c r="B448" s="159"/>
      <c r="D448" s="160" t="s">
        <v>152</v>
      </c>
      <c r="F448" s="162" t="s">
        <v>1018</v>
      </c>
      <c r="H448" s="163">
        <v>4.51</v>
      </c>
      <c r="I448" s="164"/>
      <c r="L448" s="159"/>
      <c r="M448" s="165"/>
      <c r="N448" s="166"/>
      <c r="O448" s="166"/>
      <c r="P448" s="166"/>
      <c r="Q448" s="166"/>
      <c r="R448" s="166"/>
      <c r="S448" s="166"/>
      <c r="T448" s="167"/>
      <c r="AT448" s="161" t="s">
        <v>152</v>
      </c>
      <c r="AU448" s="161" t="s">
        <v>82</v>
      </c>
      <c r="AV448" s="13" t="s">
        <v>82</v>
      </c>
      <c r="AW448" s="13" t="s">
        <v>4</v>
      </c>
      <c r="AX448" s="13" t="s">
        <v>80</v>
      </c>
      <c r="AY448" s="161" t="s">
        <v>141</v>
      </c>
    </row>
    <row r="449" spans="1:65" s="2" customFormat="1" ht="16.5" customHeight="1">
      <c r="A449" s="34"/>
      <c r="B449" s="140"/>
      <c r="C449" s="187" t="s">
        <v>813</v>
      </c>
      <c r="D449" s="187" t="s">
        <v>401</v>
      </c>
      <c r="E449" s="188" t="s">
        <v>1019</v>
      </c>
      <c r="F449" s="189" t="s">
        <v>1020</v>
      </c>
      <c r="G449" s="190" t="s">
        <v>207</v>
      </c>
      <c r="H449" s="191">
        <v>1.815</v>
      </c>
      <c r="I449" s="192"/>
      <c r="J449" s="193">
        <f>ROUND(I449*H449,2)</f>
        <v>0</v>
      </c>
      <c r="K449" s="189" t="s">
        <v>147</v>
      </c>
      <c r="L449" s="194"/>
      <c r="M449" s="195" t="s">
        <v>3</v>
      </c>
      <c r="N449" s="196" t="s">
        <v>43</v>
      </c>
      <c r="O449" s="55"/>
      <c r="P449" s="150">
        <f>O449*H449</f>
        <v>0</v>
      </c>
      <c r="Q449" s="150">
        <v>0.0012</v>
      </c>
      <c r="R449" s="150">
        <f>Q449*H449</f>
        <v>0.002178</v>
      </c>
      <c r="S449" s="150">
        <v>0</v>
      </c>
      <c r="T449" s="151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52" t="s">
        <v>362</v>
      </c>
      <c r="AT449" s="152" t="s">
        <v>401</v>
      </c>
      <c r="AU449" s="152" t="s">
        <v>82</v>
      </c>
      <c r="AY449" s="19" t="s">
        <v>141</v>
      </c>
      <c r="BE449" s="153">
        <f>IF(N449="základní",J449,0)</f>
        <v>0</v>
      </c>
      <c r="BF449" s="153">
        <f>IF(N449="snížená",J449,0)</f>
        <v>0</v>
      </c>
      <c r="BG449" s="153">
        <f>IF(N449="zákl. přenesená",J449,0)</f>
        <v>0</v>
      </c>
      <c r="BH449" s="153">
        <f>IF(N449="sníž. přenesená",J449,0)</f>
        <v>0</v>
      </c>
      <c r="BI449" s="153">
        <f>IF(N449="nulová",J449,0)</f>
        <v>0</v>
      </c>
      <c r="BJ449" s="19" t="s">
        <v>80</v>
      </c>
      <c r="BK449" s="153">
        <f>ROUND(I449*H449,2)</f>
        <v>0</v>
      </c>
      <c r="BL449" s="19" t="s">
        <v>246</v>
      </c>
      <c r="BM449" s="152" t="s">
        <v>1021</v>
      </c>
    </row>
    <row r="450" spans="2:51" s="13" customFormat="1" ht="11.25">
      <c r="B450" s="159"/>
      <c r="D450" s="160" t="s">
        <v>152</v>
      </c>
      <c r="E450" s="161" t="s">
        <v>3</v>
      </c>
      <c r="F450" s="162" t="s">
        <v>1022</v>
      </c>
      <c r="H450" s="163">
        <v>1.65</v>
      </c>
      <c r="I450" s="164"/>
      <c r="L450" s="159"/>
      <c r="M450" s="165"/>
      <c r="N450" s="166"/>
      <c r="O450" s="166"/>
      <c r="P450" s="166"/>
      <c r="Q450" s="166"/>
      <c r="R450" s="166"/>
      <c r="S450" s="166"/>
      <c r="T450" s="167"/>
      <c r="AT450" s="161" t="s">
        <v>152</v>
      </c>
      <c r="AU450" s="161" t="s">
        <v>82</v>
      </c>
      <c r="AV450" s="13" t="s">
        <v>82</v>
      </c>
      <c r="AW450" s="13" t="s">
        <v>33</v>
      </c>
      <c r="AX450" s="13" t="s">
        <v>80</v>
      </c>
      <c r="AY450" s="161" t="s">
        <v>141</v>
      </c>
    </row>
    <row r="451" spans="2:51" s="13" customFormat="1" ht="11.25">
      <c r="B451" s="159"/>
      <c r="D451" s="160" t="s">
        <v>152</v>
      </c>
      <c r="F451" s="162" t="s">
        <v>1023</v>
      </c>
      <c r="H451" s="163">
        <v>1.815</v>
      </c>
      <c r="I451" s="164"/>
      <c r="L451" s="159"/>
      <c r="M451" s="165"/>
      <c r="N451" s="166"/>
      <c r="O451" s="166"/>
      <c r="P451" s="166"/>
      <c r="Q451" s="166"/>
      <c r="R451" s="166"/>
      <c r="S451" s="166"/>
      <c r="T451" s="167"/>
      <c r="AT451" s="161" t="s">
        <v>152</v>
      </c>
      <c r="AU451" s="161" t="s">
        <v>82</v>
      </c>
      <c r="AV451" s="13" t="s">
        <v>82</v>
      </c>
      <c r="AW451" s="13" t="s">
        <v>4</v>
      </c>
      <c r="AX451" s="13" t="s">
        <v>80</v>
      </c>
      <c r="AY451" s="161" t="s">
        <v>141</v>
      </c>
    </row>
    <row r="452" spans="1:65" s="2" customFormat="1" ht="24.2" customHeight="1">
      <c r="A452" s="34"/>
      <c r="B452" s="140"/>
      <c r="C452" s="141" t="s">
        <v>1024</v>
      </c>
      <c r="D452" s="141" t="s">
        <v>143</v>
      </c>
      <c r="E452" s="142" t="s">
        <v>1025</v>
      </c>
      <c r="F452" s="143" t="s">
        <v>1026</v>
      </c>
      <c r="G452" s="144" t="s">
        <v>357</v>
      </c>
      <c r="H452" s="145">
        <v>4</v>
      </c>
      <c r="I452" s="146"/>
      <c r="J452" s="147">
        <f>ROUND(I452*H452,2)</f>
        <v>0</v>
      </c>
      <c r="K452" s="143" t="s">
        <v>147</v>
      </c>
      <c r="L452" s="35"/>
      <c r="M452" s="148" t="s">
        <v>3</v>
      </c>
      <c r="N452" s="149" t="s">
        <v>43</v>
      </c>
      <c r="O452" s="55"/>
      <c r="P452" s="150">
        <f>O452*H452</f>
        <v>0</v>
      </c>
      <c r="Q452" s="150">
        <v>0</v>
      </c>
      <c r="R452" s="150">
        <f>Q452*H452</f>
        <v>0</v>
      </c>
      <c r="S452" s="150">
        <v>0</v>
      </c>
      <c r="T452" s="151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52" t="s">
        <v>246</v>
      </c>
      <c r="AT452" s="152" t="s">
        <v>143</v>
      </c>
      <c r="AU452" s="152" t="s">
        <v>82</v>
      </c>
      <c r="AY452" s="19" t="s">
        <v>141</v>
      </c>
      <c r="BE452" s="153">
        <f>IF(N452="základní",J452,0)</f>
        <v>0</v>
      </c>
      <c r="BF452" s="153">
        <f>IF(N452="snížená",J452,0)</f>
        <v>0</v>
      </c>
      <c r="BG452" s="153">
        <f>IF(N452="zákl. přenesená",J452,0)</f>
        <v>0</v>
      </c>
      <c r="BH452" s="153">
        <f>IF(N452="sníž. přenesená",J452,0)</f>
        <v>0</v>
      </c>
      <c r="BI452" s="153">
        <f>IF(N452="nulová",J452,0)</f>
        <v>0</v>
      </c>
      <c r="BJ452" s="19" t="s">
        <v>80</v>
      </c>
      <c r="BK452" s="153">
        <f>ROUND(I452*H452,2)</f>
        <v>0</v>
      </c>
      <c r="BL452" s="19" t="s">
        <v>246</v>
      </c>
      <c r="BM452" s="152" t="s">
        <v>1027</v>
      </c>
    </row>
    <row r="453" spans="1:47" s="2" customFormat="1" ht="11.25">
      <c r="A453" s="34"/>
      <c r="B453" s="35"/>
      <c r="C453" s="34"/>
      <c r="D453" s="154" t="s">
        <v>150</v>
      </c>
      <c r="E453" s="34"/>
      <c r="F453" s="155" t="s">
        <v>1028</v>
      </c>
      <c r="G453" s="34"/>
      <c r="H453" s="34"/>
      <c r="I453" s="156"/>
      <c r="J453" s="34"/>
      <c r="K453" s="34"/>
      <c r="L453" s="35"/>
      <c r="M453" s="157"/>
      <c r="N453" s="158"/>
      <c r="O453" s="55"/>
      <c r="P453" s="55"/>
      <c r="Q453" s="55"/>
      <c r="R453" s="55"/>
      <c r="S453" s="55"/>
      <c r="T453" s="56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T453" s="19" t="s">
        <v>150</v>
      </c>
      <c r="AU453" s="19" t="s">
        <v>82</v>
      </c>
    </row>
    <row r="454" spans="1:65" s="2" customFormat="1" ht="16.5" customHeight="1">
      <c r="A454" s="34"/>
      <c r="B454" s="140"/>
      <c r="C454" s="187" t="s">
        <v>1029</v>
      </c>
      <c r="D454" s="187" t="s">
        <v>401</v>
      </c>
      <c r="E454" s="188" t="s">
        <v>1030</v>
      </c>
      <c r="F454" s="189" t="s">
        <v>1031</v>
      </c>
      <c r="G454" s="190" t="s">
        <v>357</v>
      </c>
      <c r="H454" s="191">
        <v>3</v>
      </c>
      <c r="I454" s="192"/>
      <c r="J454" s="193">
        <f>ROUND(I454*H454,2)</f>
        <v>0</v>
      </c>
      <c r="K454" s="189" t="s">
        <v>147</v>
      </c>
      <c r="L454" s="194"/>
      <c r="M454" s="195" t="s">
        <v>3</v>
      </c>
      <c r="N454" s="196" t="s">
        <v>43</v>
      </c>
      <c r="O454" s="55"/>
      <c r="P454" s="150">
        <f>O454*H454</f>
        <v>0</v>
      </c>
      <c r="Q454" s="150">
        <v>0.0001</v>
      </c>
      <c r="R454" s="150">
        <f>Q454*H454</f>
        <v>0.00030000000000000003</v>
      </c>
      <c r="S454" s="150">
        <v>0</v>
      </c>
      <c r="T454" s="151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52" t="s">
        <v>362</v>
      </c>
      <c r="AT454" s="152" t="s">
        <v>401</v>
      </c>
      <c r="AU454" s="152" t="s">
        <v>82</v>
      </c>
      <c r="AY454" s="19" t="s">
        <v>141</v>
      </c>
      <c r="BE454" s="153">
        <f>IF(N454="základní",J454,0)</f>
        <v>0</v>
      </c>
      <c r="BF454" s="153">
        <f>IF(N454="snížená",J454,0)</f>
        <v>0</v>
      </c>
      <c r="BG454" s="153">
        <f>IF(N454="zákl. přenesená",J454,0)</f>
        <v>0</v>
      </c>
      <c r="BH454" s="153">
        <f>IF(N454="sníž. přenesená",J454,0)</f>
        <v>0</v>
      </c>
      <c r="BI454" s="153">
        <f>IF(N454="nulová",J454,0)</f>
        <v>0</v>
      </c>
      <c r="BJ454" s="19" t="s">
        <v>80</v>
      </c>
      <c r="BK454" s="153">
        <f>ROUND(I454*H454,2)</f>
        <v>0</v>
      </c>
      <c r="BL454" s="19" t="s">
        <v>246</v>
      </c>
      <c r="BM454" s="152" t="s">
        <v>1032</v>
      </c>
    </row>
    <row r="455" spans="1:65" s="2" customFormat="1" ht="16.5" customHeight="1">
      <c r="A455" s="34"/>
      <c r="B455" s="140"/>
      <c r="C455" s="187" t="s">
        <v>1033</v>
      </c>
      <c r="D455" s="187" t="s">
        <v>401</v>
      </c>
      <c r="E455" s="188" t="s">
        <v>1034</v>
      </c>
      <c r="F455" s="189" t="s">
        <v>1035</v>
      </c>
      <c r="G455" s="190" t="s">
        <v>357</v>
      </c>
      <c r="H455" s="191">
        <v>1</v>
      </c>
      <c r="I455" s="192"/>
      <c r="J455" s="193">
        <f>ROUND(I455*H455,2)</f>
        <v>0</v>
      </c>
      <c r="K455" s="189" t="s">
        <v>3</v>
      </c>
      <c r="L455" s="194"/>
      <c r="M455" s="195" t="s">
        <v>3</v>
      </c>
      <c r="N455" s="196" t="s">
        <v>43</v>
      </c>
      <c r="O455" s="55"/>
      <c r="P455" s="150">
        <f>O455*H455</f>
        <v>0</v>
      </c>
      <c r="Q455" s="150">
        <v>4E-05</v>
      </c>
      <c r="R455" s="150">
        <f>Q455*H455</f>
        <v>4E-05</v>
      </c>
      <c r="S455" s="150">
        <v>0</v>
      </c>
      <c r="T455" s="151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52" t="s">
        <v>362</v>
      </c>
      <c r="AT455" s="152" t="s">
        <v>401</v>
      </c>
      <c r="AU455" s="152" t="s">
        <v>82</v>
      </c>
      <c r="AY455" s="19" t="s">
        <v>141</v>
      </c>
      <c r="BE455" s="153">
        <f>IF(N455="základní",J455,0)</f>
        <v>0</v>
      </c>
      <c r="BF455" s="153">
        <f>IF(N455="snížená",J455,0)</f>
        <v>0</v>
      </c>
      <c r="BG455" s="153">
        <f>IF(N455="zákl. přenesená",J455,0)</f>
        <v>0</v>
      </c>
      <c r="BH455" s="153">
        <f>IF(N455="sníž. přenesená",J455,0)</f>
        <v>0</v>
      </c>
      <c r="BI455" s="153">
        <f>IF(N455="nulová",J455,0)</f>
        <v>0</v>
      </c>
      <c r="BJ455" s="19" t="s">
        <v>80</v>
      </c>
      <c r="BK455" s="153">
        <f>ROUND(I455*H455,2)</f>
        <v>0</v>
      </c>
      <c r="BL455" s="19" t="s">
        <v>246</v>
      </c>
      <c r="BM455" s="152" t="s">
        <v>1036</v>
      </c>
    </row>
    <row r="456" spans="2:51" s="13" customFormat="1" ht="11.25">
      <c r="B456" s="159"/>
      <c r="D456" s="160" t="s">
        <v>152</v>
      </c>
      <c r="E456" s="161" t="s">
        <v>3</v>
      </c>
      <c r="F456" s="162" t="s">
        <v>1037</v>
      </c>
      <c r="H456" s="163">
        <v>1</v>
      </c>
      <c r="I456" s="164"/>
      <c r="L456" s="159"/>
      <c r="M456" s="165"/>
      <c r="N456" s="166"/>
      <c r="O456" s="166"/>
      <c r="P456" s="166"/>
      <c r="Q456" s="166"/>
      <c r="R456" s="166"/>
      <c r="S456" s="166"/>
      <c r="T456" s="167"/>
      <c r="AT456" s="161" t="s">
        <v>152</v>
      </c>
      <c r="AU456" s="161" t="s">
        <v>82</v>
      </c>
      <c r="AV456" s="13" t="s">
        <v>82</v>
      </c>
      <c r="AW456" s="13" t="s">
        <v>33</v>
      </c>
      <c r="AX456" s="13" t="s">
        <v>80</v>
      </c>
      <c r="AY456" s="161" t="s">
        <v>141</v>
      </c>
    </row>
    <row r="457" spans="1:65" s="2" customFormat="1" ht="33" customHeight="1">
      <c r="A457" s="34"/>
      <c r="B457" s="140"/>
      <c r="C457" s="141" t="s">
        <v>1038</v>
      </c>
      <c r="D457" s="141" t="s">
        <v>143</v>
      </c>
      <c r="E457" s="142" t="s">
        <v>1039</v>
      </c>
      <c r="F457" s="143" t="s">
        <v>1040</v>
      </c>
      <c r="G457" s="144" t="s">
        <v>357</v>
      </c>
      <c r="H457" s="145">
        <v>4</v>
      </c>
      <c r="I457" s="146"/>
      <c r="J457" s="147">
        <f>ROUND(I457*H457,2)</f>
        <v>0</v>
      </c>
      <c r="K457" s="143" t="s">
        <v>3</v>
      </c>
      <c r="L457" s="35"/>
      <c r="M457" s="148" t="s">
        <v>3</v>
      </c>
      <c r="N457" s="149" t="s">
        <v>43</v>
      </c>
      <c r="O457" s="55"/>
      <c r="P457" s="150">
        <f>O457*H457</f>
        <v>0</v>
      </c>
      <c r="Q457" s="150">
        <v>0.00022</v>
      </c>
      <c r="R457" s="150">
        <f>Q457*H457</f>
        <v>0.00088</v>
      </c>
      <c r="S457" s="150">
        <v>0</v>
      </c>
      <c r="T457" s="151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52" t="s">
        <v>246</v>
      </c>
      <c r="AT457" s="152" t="s">
        <v>143</v>
      </c>
      <c r="AU457" s="152" t="s">
        <v>82</v>
      </c>
      <c r="AY457" s="19" t="s">
        <v>141</v>
      </c>
      <c r="BE457" s="153">
        <f>IF(N457="základní",J457,0)</f>
        <v>0</v>
      </c>
      <c r="BF457" s="153">
        <f>IF(N457="snížená",J457,0)</f>
        <v>0</v>
      </c>
      <c r="BG457" s="153">
        <f>IF(N457="zákl. přenesená",J457,0)</f>
        <v>0</v>
      </c>
      <c r="BH457" s="153">
        <f>IF(N457="sníž. přenesená",J457,0)</f>
        <v>0</v>
      </c>
      <c r="BI457" s="153">
        <f>IF(N457="nulová",J457,0)</f>
        <v>0</v>
      </c>
      <c r="BJ457" s="19" t="s">
        <v>80</v>
      </c>
      <c r="BK457" s="153">
        <f>ROUND(I457*H457,2)</f>
        <v>0</v>
      </c>
      <c r="BL457" s="19" t="s">
        <v>246</v>
      </c>
      <c r="BM457" s="152" t="s">
        <v>1041</v>
      </c>
    </row>
    <row r="458" spans="2:51" s="13" customFormat="1" ht="22.5">
      <c r="B458" s="159"/>
      <c r="D458" s="160" t="s">
        <v>152</v>
      </c>
      <c r="E458" s="161" t="s">
        <v>3</v>
      </c>
      <c r="F458" s="162" t="s">
        <v>1042</v>
      </c>
      <c r="H458" s="163">
        <v>4</v>
      </c>
      <c r="I458" s="164"/>
      <c r="L458" s="159"/>
      <c r="M458" s="165"/>
      <c r="N458" s="166"/>
      <c r="O458" s="166"/>
      <c r="P458" s="166"/>
      <c r="Q458" s="166"/>
      <c r="R458" s="166"/>
      <c r="S458" s="166"/>
      <c r="T458" s="167"/>
      <c r="AT458" s="161" t="s">
        <v>152</v>
      </c>
      <c r="AU458" s="161" t="s">
        <v>82</v>
      </c>
      <c r="AV458" s="13" t="s">
        <v>82</v>
      </c>
      <c r="AW458" s="13" t="s">
        <v>33</v>
      </c>
      <c r="AX458" s="13" t="s">
        <v>80</v>
      </c>
      <c r="AY458" s="161" t="s">
        <v>141</v>
      </c>
    </row>
    <row r="459" spans="1:65" s="2" customFormat="1" ht="44.25" customHeight="1">
      <c r="A459" s="34"/>
      <c r="B459" s="140"/>
      <c r="C459" s="141" t="s">
        <v>1043</v>
      </c>
      <c r="D459" s="141" t="s">
        <v>143</v>
      </c>
      <c r="E459" s="142" t="s">
        <v>1044</v>
      </c>
      <c r="F459" s="143" t="s">
        <v>1045</v>
      </c>
      <c r="G459" s="144" t="s">
        <v>1046</v>
      </c>
      <c r="H459" s="205"/>
      <c r="I459" s="146"/>
      <c r="J459" s="147">
        <f>ROUND(I459*H459,2)</f>
        <v>0</v>
      </c>
      <c r="K459" s="143" t="s">
        <v>147</v>
      </c>
      <c r="L459" s="35"/>
      <c r="M459" s="148" t="s">
        <v>3</v>
      </c>
      <c r="N459" s="149" t="s">
        <v>43</v>
      </c>
      <c r="O459" s="55"/>
      <c r="P459" s="150">
        <f>O459*H459</f>
        <v>0</v>
      </c>
      <c r="Q459" s="150">
        <v>0</v>
      </c>
      <c r="R459" s="150">
        <f>Q459*H459</f>
        <v>0</v>
      </c>
      <c r="S459" s="150">
        <v>0</v>
      </c>
      <c r="T459" s="151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52" t="s">
        <v>246</v>
      </c>
      <c r="AT459" s="152" t="s">
        <v>143</v>
      </c>
      <c r="AU459" s="152" t="s">
        <v>82</v>
      </c>
      <c r="AY459" s="19" t="s">
        <v>141</v>
      </c>
      <c r="BE459" s="153">
        <f>IF(N459="základní",J459,0)</f>
        <v>0</v>
      </c>
      <c r="BF459" s="153">
        <f>IF(N459="snížená",J459,0)</f>
        <v>0</v>
      </c>
      <c r="BG459" s="153">
        <f>IF(N459="zákl. přenesená",J459,0)</f>
        <v>0</v>
      </c>
      <c r="BH459" s="153">
        <f>IF(N459="sníž. přenesená",J459,0)</f>
        <v>0</v>
      </c>
      <c r="BI459" s="153">
        <f>IF(N459="nulová",J459,0)</f>
        <v>0</v>
      </c>
      <c r="BJ459" s="19" t="s">
        <v>80</v>
      </c>
      <c r="BK459" s="153">
        <f>ROUND(I459*H459,2)</f>
        <v>0</v>
      </c>
      <c r="BL459" s="19" t="s">
        <v>246</v>
      </c>
      <c r="BM459" s="152" t="s">
        <v>1047</v>
      </c>
    </row>
    <row r="460" spans="1:47" s="2" customFormat="1" ht="11.25">
      <c r="A460" s="34"/>
      <c r="B460" s="35"/>
      <c r="C460" s="34"/>
      <c r="D460" s="154" t="s">
        <v>150</v>
      </c>
      <c r="E460" s="34"/>
      <c r="F460" s="155" t="s">
        <v>1048</v>
      </c>
      <c r="G460" s="34"/>
      <c r="H460" s="34"/>
      <c r="I460" s="156"/>
      <c r="J460" s="34"/>
      <c r="K460" s="34"/>
      <c r="L460" s="35"/>
      <c r="M460" s="157"/>
      <c r="N460" s="158"/>
      <c r="O460" s="55"/>
      <c r="P460" s="55"/>
      <c r="Q460" s="55"/>
      <c r="R460" s="55"/>
      <c r="S460" s="55"/>
      <c r="T460" s="56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9" t="s">
        <v>150</v>
      </c>
      <c r="AU460" s="19" t="s">
        <v>82</v>
      </c>
    </row>
    <row r="461" spans="2:63" s="12" customFormat="1" ht="22.9" customHeight="1">
      <c r="B461" s="127"/>
      <c r="D461" s="128" t="s">
        <v>71</v>
      </c>
      <c r="E461" s="138" t="s">
        <v>1049</v>
      </c>
      <c r="F461" s="138" t="s">
        <v>1050</v>
      </c>
      <c r="I461" s="130"/>
      <c r="J461" s="139">
        <f>BK461</f>
        <v>0</v>
      </c>
      <c r="L461" s="127"/>
      <c r="M461" s="132"/>
      <c r="N461" s="133"/>
      <c r="O461" s="133"/>
      <c r="P461" s="134">
        <f>SUM(P462:P547)</f>
        <v>0</v>
      </c>
      <c r="Q461" s="133"/>
      <c r="R461" s="134">
        <f>SUM(R462:R547)</f>
        <v>2.12712498</v>
      </c>
      <c r="S461" s="133"/>
      <c r="T461" s="135">
        <f>SUM(T462:T547)</f>
        <v>0</v>
      </c>
      <c r="AR461" s="128" t="s">
        <v>82</v>
      </c>
      <c r="AT461" s="136" t="s">
        <v>71</v>
      </c>
      <c r="AU461" s="136" t="s">
        <v>80</v>
      </c>
      <c r="AY461" s="128" t="s">
        <v>141</v>
      </c>
      <c r="BK461" s="137">
        <f>SUM(BK462:BK547)</f>
        <v>0</v>
      </c>
    </row>
    <row r="462" spans="1:65" s="2" customFormat="1" ht="24.2" customHeight="1">
      <c r="A462" s="34"/>
      <c r="B462" s="140"/>
      <c r="C462" s="141" t="s">
        <v>1051</v>
      </c>
      <c r="D462" s="141" t="s">
        <v>143</v>
      </c>
      <c r="E462" s="142" t="s">
        <v>1052</v>
      </c>
      <c r="F462" s="143" t="s">
        <v>1053</v>
      </c>
      <c r="G462" s="144" t="s">
        <v>101</v>
      </c>
      <c r="H462" s="145">
        <v>0.354</v>
      </c>
      <c r="I462" s="146"/>
      <c r="J462" s="147">
        <f>ROUND(I462*H462,2)</f>
        <v>0</v>
      </c>
      <c r="K462" s="143" t="s">
        <v>147</v>
      </c>
      <c r="L462" s="35"/>
      <c r="M462" s="148" t="s">
        <v>3</v>
      </c>
      <c r="N462" s="149" t="s">
        <v>43</v>
      </c>
      <c r="O462" s="55"/>
      <c r="P462" s="150">
        <f>O462*H462</f>
        <v>0</v>
      </c>
      <c r="Q462" s="150">
        <v>0</v>
      </c>
      <c r="R462" s="150">
        <f>Q462*H462</f>
        <v>0</v>
      </c>
      <c r="S462" s="150">
        <v>0</v>
      </c>
      <c r="T462" s="151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52" t="s">
        <v>246</v>
      </c>
      <c r="AT462" s="152" t="s">
        <v>143</v>
      </c>
      <c r="AU462" s="152" t="s">
        <v>82</v>
      </c>
      <c r="AY462" s="19" t="s">
        <v>141</v>
      </c>
      <c r="BE462" s="153">
        <f>IF(N462="základní",J462,0)</f>
        <v>0</v>
      </c>
      <c r="BF462" s="153">
        <f>IF(N462="snížená",J462,0)</f>
        <v>0</v>
      </c>
      <c r="BG462" s="153">
        <f>IF(N462="zákl. přenesená",J462,0)</f>
        <v>0</v>
      </c>
      <c r="BH462" s="153">
        <f>IF(N462="sníž. přenesená",J462,0)</f>
        <v>0</v>
      </c>
      <c r="BI462" s="153">
        <f>IF(N462="nulová",J462,0)</f>
        <v>0</v>
      </c>
      <c r="BJ462" s="19" t="s">
        <v>80</v>
      </c>
      <c r="BK462" s="153">
        <f>ROUND(I462*H462,2)</f>
        <v>0</v>
      </c>
      <c r="BL462" s="19" t="s">
        <v>246</v>
      </c>
      <c r="BM462" s="152" t="s">
        <v>1054</v>
      </c>
    </row>
    <row r="463" spans="1:47" s="2" customFormat="1" ht="11.25">
      <c r="A463" s="34"/>
      <c r="B463" s="35"/>
      <c r="C463" s="34"/>
      <c r="D463" s="154" t="s">
        <v>150</v>
      </c>
      <c r="E463" s="34"/>
      <c r="F463" s="155" t="s">
        <v>1055</v>
      </c>
      <c r="G463" s="34"/>
      <c r="H463" s="34"/>
      <c r="I463" s="156"/>
      <c r="J463" s="34"/>
      <c r="K463" s="34"/>
      <c r="L463" s="35"/>
      <c r="M463" s="157"/>
      <c r="N463" s="158"/>
      <c r="O463" s="55"/>
      <c r="P463" s="55"/>
      <c r="Q463" s="55"/>
      <c r="R463" s="55"/>
      <c r="S463" s="55"/>
      <c r="T463" s="56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T463" s="19" t="s">
        <v>150</v>
      </c>
      <c r="AU463" s="19" t="s">
        <v>82</v>
      </c>
    </row>
    <row r="464" spans="2:51" s="15" customFormat="1" ht="11.25">
      <c r="B464" s="177"/>
      <c r="D464" s="160" t="s">
        <v>152</v>
      </c>
      <c r="E464" s="178" t="s">
        <v>3</v>
      </c>
      <c r="F464" s="179" t="s">
        <v>1056</v>
      </c>
      <c r="H464" s="178" t="s">
        <v>3</v>
      </c>
      <c r="I464" s="180"/>
      <c r="L464" s="177"/>
      <c r="M464" s="181"/>
      <c r="N464" s="182"/>
      <c r="O464" s="182"/>
      <c r="P464" s="182"/>
      <c r="Q464" s="182"/>
      <c r="R464" s="182"/>
      <c r="S464" s="182"/>
      <c r="T464" s="183"/>
      <c r="AT464" s="178" t="s">
        <v>152</v>
      </c>
      <c r="AU464" s="178" t="s">
        <v>82</v>
      </c>
      <c r="AV464" s="15" t="s">
        <v>80</v>
      </c>
      <c r="AW464" s="15" t="s">
        <v>33</v>
      </c>
      <c r="AX464" s="15" t="s">
        <v>72</v>
      </c>
      <c r="AY464" s="178" t="s">
        <v>141</v>
      </c>
    </row>
    <row r="465" spans="2:51" s="13" customFormat="1" ht="11.25">
      <c r="B465" s="159"/>
      <c r="D465" s="160" t="s">
        <v>152</v>
      </c>
      <c r="E465" s="161" t="s">
        <v>3</v>
      </c>
      <c r="F465" s="162" t="s">
        <v>1057</v>
      </c>
      <c r="H465" s="163">
        <v>0.192</v>
      </c>
      <c r="I465" s="164"/>
      <c r="L465" s="159"/>
      <c r="M465" s="165"/>
      <c r="N465" s="166"/>
      <c r="O465" s="166"/>
      <c r="P465" s="166"/>
      <c r="Q465" s="166"/>
      <c r="R465" s="166"/>
      <c r="S465" s="166"/>
      <c r="T465" s="167"/>
      <c r="AT465" s="161" t="s">
        <v>152</v>
      </c>
      <c r="AU465" s="161" t="s">
        <v>82</v>
      </c>
      <c r="AV465" s="13" t="s">
        <v>82</v>
      </c>
      <c r="AW465" s="13" t="s">
        <v>33</v>
      </c>
      <c r="AX465" s="13" t="s">
        <v>72</v>
      </c>
      <c r="AY465" s="161" t="s">
        <v>141</v>
      </c>
    </row>
    <row r="466" spans="2:51" s="13" customFormat="1" ht="11.25">
      <c r="B466" s="159"/>
      <c r="D466" s="160" t="s">
        <v>152</v>
      </c>
      <c r="E466" s="161" t="s">
        <v>3</v>
      </c>
      <c r="F466" s="162" t="s">
        <v>1058</v>
      </c>
      <c r="H466" s="163">
        <v>0.02</v>
      </c>
      <c r="I466" s="164"/>
      <c r="L466" s="159"/>
      <c r="M466" s="165"/>
      <c r="N466" s="166"/>
      <c r="O466" s="166"/>
      <c r="P466" s="166"/>
      <c r="Q466" s="166"/>
      <c r="R466" s="166"/>
      <c r="S466" s="166"/>
      <c r="T466" s="167"/>
      <c r="AT466" s="161" t="s">
        <v>152</v>
      </c>
      <c r="AU466" s="161" t="s">
        <v>82</v>
      </c>
      <c r="AV466" s="13" t="s">
        <v>82</v>
      </c>
      <c r="AW466" s="13" t="s">
        <v>33</v>
      </c>
      <c r="AX466" s="13" t="s">
        <v>72</v>
      </c>
      <c r="AY466" s="161" t="s">
        <v>141</v>
      </c>
    </row>
    <row r="467" spans="2:51" s="13" customFormat="1" ht="22.5">
      <c r="B467" s="159"/>
      <c r="D467" s="160" t="s">
        <v>152</v>
      </c>
      <c r="E467" s="161" t="s">
        <v>3</v>
      </c>
      <c r="F467" s="162" t="s">
        <v>1059</v>
      </c>
      <c r="H467" s="163">
        <v>0.142</v>
      </c>
      <c r="I467" s="164"/>
      <c r="L467" s="159"/>
      <c r="M467" s="165"/>
      <c r="N467" s="166"/>
      <c r="O467" s="166"/>
      <c r="P467" s="166"/>
      <c r="Q467" s="166"/>
      <c r="R467" s="166"/>
      <c r="S467" s="166"/>
      <c r="T467" s="167"/>
      <c r="AT467" s="161" t="s">
        <v>152</v>
      </c>
      <c r="AU467" s="161" t="s">
        <v>82</v>
      </c>
      <c r="AV467" s="13" t="s">
        <v>82</v>
      </c>
      <c r="AW467" s="13" t="s">
        <v>33</v>
      </c>
      <c r="AX467" s="13" t="s">
        <v>72</v>
      </c>
      <c r="AY467" s="161" t="s">
        <v>141</v>
      </c>
    </row>
    <row r="468" spans="2:51" s="14" customFormat="1" ht="11.25">
      <c r="B468" s="169"/>
      <c r="D468" s="160" t="s">
        <v>152</v>
      </c>
      <c r="E468" s="170" t="s">
        <v>3</v>
      </c>
      <c r="F468" s="171" t="s">
        <v>219</v>
      </c>
      <c r="H468" s="172">
        <v>0.354</v>
      </c>
      <c r="I468" s="173"/>
      <c r="L468" s="169"/>
      <c r="M468" s="174"/>
      <c r="N468" s="175"/>
      <c r="O468" s="175"/>
      <c r="P468" s="175"/>
      <c r="Q468" s="175"/>
      <c r="R468" s="175"/>
      <c r="S468" s="175"/>
      <c r="T468" s="176"/>
      <c r="AT468" s="170" t="s">
        <v>152</v>
      </c>
      <c r="AU468" s="170" t="s">
        <v>82</v>
      </c>
      <c r="AV468" s="14" t="s">
        <v>148</v>
      </c>
      <c r="AW468" s="14" t="s">
        <v>33</v>
      </c>
      <c r="AX468" s="14" t="s">
        <v>80</v>
      </c>
      <c r="AY468" s="170" t="s">
        <v>141</v>
      </c>
    </row>
    <row r="469" spans="1:65" s="2" customFormat="1" ht="37.9" customHeight="1">
      <c r="A469" s="34"/>
      <c r="B469" s="140"/>
      <c r="C469" s="141" t="s">
        <v>1060</v>
      </c>
      <c r="D469" s="141" t="s">
        <v>143</v>
      </c>
      <c r="E469" s="142" t="s">
        <v>1061</v>
      </c>
      <c r="F469" s="143" t="s">
        <v>1062</v>
      </c>
      <c r="G469" s="144" t="s">
        <v>101</v>
      </c>
      <c r="H469" s="145">
        <v>2.376</v>
      </c>
      <c r="I469" s="146"/>
      <c r="J469" s="147">
        <f>ROUND(I469*H469,2)</f>
        <v>0</v>
      </c>
      <c r="K469" s="143" t="s">
        <v>147</v>
      </c>
      <c r="L469" s="35"/>
      <c r="M469" s="148" t="s">
        <v>3</v>
      </c>
      <c r="N469" s="149" t="s">
        <v>43</v>
      </c>
      <c r="O469" s="55"/>
      <c r="P469" s="150">
        <f>O469*H469</f>
        <v>0</v>
      </c>
      <c r="Q469" s="150">
        <v>0.00189</v>
      </c>
      <c r="R469" s="150">
        <f>Q469*H469</f>
        <v>0.00449064</v>
      </c>
      <c r="S469" s="150">
        <v>0</v>
      </c>
      <c r="T469" s="151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152" t="s">
        <v>246</v>
      </c>
      <c r="AT469" s="152" t="s">
        <v>143</v>
      </c>
      <c r="AU469" s="152" t="s">
        <v>82</v>
      </c>
      <c r="AY469" s="19" t="s">
        <v>141</v>
      </c>
      <c r="BE469" s="153">
        <f>IF(N469="základní",J469,0)</f>
        <v>0</v>
      </c>
      <c r="BF469" s="153">
        <f>IF(N469="snížená",J469,0)</f>
        <v>0</v>
      </c>
      <c r="BG469" s="153">
        <f>IF(N469="zákl. přenesená",J469,0)</f>
        <v>0</v>
      </c>
      <c r="BH469" s="153">
        <f>IF(N469="sníž. přenesená",J469,0)</f>
        <v>0</v>
      </c>
      <c r="BI469" s="153">
        <f>IF(N469="nulová",J469,0)</f>
        <v>0</v>
      </c>
      <c r="BJ469" s="19" t="s">
        <v>80</v>
      </c>
      <c r="BK469" s="153">
        <f>ROUND(I469*H469,2)</f>
        <v>0</v>
      </c>
      <c r="BL469" s="19" t="s">
        <v>246</v>
      </c>
      <c r="BM469" s="152" t="s">
        <v>1063</v>
      </c>
    </row>
    <row r="470" spans="1:47" s="2" customFormat="1" ht="11.25">
      <c r="A470" s="34"/>
      <c r="B470" s="35"/>
      <c r="C470" s="34"/>
      <c r="D470" s="154" t="s">
        <v>150</v>
      </c>
      <c r="E470" s="34"/>
      <c r="F470" s="155" t="s">
        <v>1064</v>
      </c>
      <c r="G470" s="34"/>
      <c r="H470" s="34"/>
      <c r="I470" s="156"/>
      <c r="J470" s="34"/>
      <c r="K470" s="34"/>
      <c r="L470" s="35"/>
      <c r="M470" s="157"/>
      <c r="N470" s="158"/>
      <c r="O470" s="55"/>
      <c r="P470" s="55"/>
      <c r="Q470" s="55"/>
      <c r="R470" s="55"/>
      <c r="S470" s="55"/>
      <c r="T470" s="56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T470" s="19" t="s">
        <v>150</v>
      </c>
      <c r="AU470" s="19" t="s">
        <v>82</v>
      </c>
    </row>
    <row r="471" spans="2:51" s="13" customFormat="1" ht="11.25">
      <c r="B471" s="159"/>
      <c r="D471" s="160" t="s">
        <v>152</v>
      </c>
      <c r="E471" s="161" t="s">
        <v>3</v>
      </c>
      <c r="F471" s="162" t="s">
        <v>1065</v>
      </c>
      <c r="H471" s="163">
        <v>2.376</v>
      </c>
      <c r="I471" s="164"/>
      <c r="L471" s="159"/>
      <c r="M471" s="165"/>
      <c r="N471" s="166"/>
      <c r="O471" s="166"/>
      <c r="P471" s="166"/>
      <c r="Q471" s="166"/>
      <c r="R471" s="166"/>
      <c r="S471" s="166"/>
      <c r="T471" s="167"/>
      <c r="AT471" s="161" t="s">
        <v>152</v>
      </c>
      <c r="AU471" s="161" t="s">
        <v>82</v>
      </c>
      <c r="AV471" s="13" t="s">
        <v>82</v>
      </c>
      <c r="AW471" s="13" t="s">
        <v>33</v>
      </c>
      <c r="AX471" s="13" t="s">
        <v>80</v>
      </c>
      <c r="AY471" s="161" t="s">
        <v>141</v>
      </c>
    </row>
    <row r="472" spans="1:65" s="2" customFormat="1" ht="33" customHeight="1">
      <c r="A472" s="34"/>
      <c r="B472" s="140"/>
      <c r="C472" s="141" t="s">
        <v>1066</v>
      </c>
      <c r="D472" s="141" t="s">
        <v>143</v>
      </c>
      <c r="E472" s="142" t="s">
        <v>1067</v>
      </c>
      <c r="F472" s="143" t="s">
        <v>1068</v>
      </c>
      <c r="G472" s="144" t="s">
        <v>357</v>
      </c>
      <c r="H472" s="145">
        <v>56</v>
      </c>
      <c r="I472" s="146"/>
      <c r="J472" s="147">
        <f>ROUND(I472*H472,2)</f>
        <v>0</v>
      </c>
      <c r="K472" s="143" t="s">
        <v>147</v>
      </c>
      <c r="L472" s="35"/>
      <c r="M472" s="148" t="s">
        <v>3</v>
      </c>
      <c r="N472" s="149" t="s">
        <v>43</v>
      </c>
      <c r="O472" s="55"/>
      <c r="P472" s="150">
        <f>O472*H472</f>
        <v>0</v>
      </c>
      <c r="Q472" s="150">
        <v>0.00267</v>
      </c>
      <c r="R472" s="150">
        <f>Q472*H472</f>
        <v>0.14952000000000001</v>
      </c>
      <c r="S472" s="150">
        <v>0</v>
      </c>
      <c r="T472" s="151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152" t="s">
        <v>246</v>
      </c>
      <c r="AT472" s="152" t="s">
        <v>143</v>
      </c>
      <c r="AU472" s="152" t="s">
        <v>82</v>
      </c>
      <c r="AY472" s="19" t="s">
        <v>141</v>
      </c>
      <c r="BE472" s="153">
        <f>IF(N472="základní",J472,0)</f>
        <v>0</v>
      </c>
      <c r="BF472" s="153">
        <f>IF(N472="snížená",J472,0)</f>
        <v>0</v>
      </c>
      <c r="BG472" s="153">
        <f>IF(N472="zákl. přenesená",J472,0)</f>
        <v>0</v>
      </c>
      <c r="BH472" s="153">
        <f>IF(N472="sníž. přenesená",J472,0)</f>
        <v>0</v>
      </c>
      <c r="BI472" s="153">
        <f>IF(N472="nulová",J472,0)</f>
        <v>0</v>
      </c>
      <c r="BJ472" s="19" t="s">
        <v>80</v>
      </c>
      <c r="BK472" s="153">
        <f>ROUND(I472*H472,2)</f>
        <v>0</v>
      </c>
      <c r="BL472" s="19" t="s">
        <v>246</v>
      </c>
      <c r="BM472" s="152" t="s">
        <v>1069</v>
      </c>
    </row>
    <row r="473" spans="1:47" s="2" customFormat="1" ht="11.25">
      <c r="A473" s="34"/>
      <c r="B473" s="35"/>
      <c r="C473" s="34"/>
      <c r="D473" s="154" t="s">
        <v>150</v>
      </c>
      <c r="E473" s="34"/>
      <c r="F473" s="155" t="s">
        <v>1070</v>
      </c>
      <c r="G473" s="34"/>
      <c r="H473" s="34"/>
      <c r="I473" s="156"/>
      <c r="J473" s="34"/>
      <c r="K473" s="34"/>
      <c r="L473" s="35"/>
      <c r="M473" s="157"/>
      <c r="N473" s="158"/>
      <c r="O473" s="55"/>
      <c r="P473" s="55"/>
      <c r="Q473" s="55"/>
      <c r="R473" s="55"/>
      <c r="S473" s="55"/>
      <c r="T473" s="56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T473" s="19" t="s">
        <v>150</v>
      </c>
      <c r="AU473" s="19" t="s">
        <v>82</v>
      </c>
    </row>
    <row r="474" spans="1:65" s="2" customFormat="1" ht="16.5" customHeight="1">
      <c r="A474" s="34"/>
      <c r="B474" s="140"/>
      <c r="C474" s="187" t="s">
        <v>1071</v>
      </c>
      <c r="D474" s="187" t="s">
        <v>401</v>
      </c>
      <c r="E474" s="188" t="s">
        <v>1072</v>
      </c>
      <c r="F474" s="189" t="s">
        <v>1073</v>
      </c>
      <c r="G474" s="190" t="s">
        <v>357</v>
      </c>
      <c r="H474" s="191">
        <v>24</v>
      </c>
      <c r="I474" s="192"/>
      <c r="J474" s="193">
        <f>ROUND(I474*H474,2)</f>
        <v>0</v>
      </c>
      <c r="K474" s="189" t="s">
        <v>3</v>
      </c>
      <c r="L474" s="194"/>
      <c r="M474" s="195" t="s">
        <v>3</v>
      </c>
      <c r="N474" s="196" t="s">
        <v>43</v>
      </c>
      <c r="O474" s="55"/>
      <c r="P474" s="150">
        <f>O474*H474</f>
        <v>0</v>
      </c>
      <c r="Q474" s="150">
        <v>0</v>
      </c>
      <c r="R474" s="150">
        <f>Q474*H474</f>
        <v>0</v>
      </c>
      <c r="S474" s="150">
        <v>0</v>
      </c>
      <c r="T474" s="151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152" t="s">
        <v>362</v>
      </c>
      <c r="AT474" s="152" t="s">
        <v>401</v>
      </c>
      <c r="AU474" s="152" t="s">
        <v>82</v>
      </c>
      <c r="AY474" s="19" t="s">
        <v>141</v>
      </c>
      <c r="BE474" s="153">
        <f>IF(N474="základní",J474,0)</f>
        <v>0</v>
      </c>
      <c r="BF474" s="153">
        <f>IF(N474="snížená",J474,0)</f>
        <v>0</v>
      </c>
      <c r="BG474" s="153">
        <f>IF(N474="zákl. přenesená",J474,0)</f>
        <v>0</v>
      </c>
      <c r="BH474" s="153">
        <f>IF(N474="sníž. přenesená",J474,0)</f>
        <v>0</v>
      </c>
      <c r="BI474" s="153">
        <f>IF(N474="nulová",J474,0)</f>
        <v>0</v>
      </c>
      <c r="BJ474" s="19" t="s">
        <v>80</v>
      </c>
      <c r="BK474" s="153">
        <f>ROUND(I474*H474,2)</f>
        <v>0</v>
      </c>
      <c r="BL474" s="19" t="s">
        <v>246</v>
      </c>
      <c r="BM474" s="152" t="s">
        <v>1074</v>
      </c>
    </row>
    <row r="475" spans="2:51" s="13" customFormat="1" ht="11.25">
      <c r="B475" s="159"/>
      <c r="D475" s="160" t="s">
        <v>152</v>
      </c>
      <c r="E475" s="161" t="s">
        <v>3</v>
      </c>
      <c r="F475" s="162" t="s">
        <v>1075</v>
      </c>
      <c r="H475" s="163">
        <v>24</v>
      </c>
      <c r="I475" s="164"/>
      <c r="L475" s="159"/>
      <c r="M475" s="165"/>
      <c r="N475" s="166"/>
      <c r="O475" s="166"/>
      <c r="P475" s="166"/>
      <c r="Q475" s="166"/>
      <c r="R475" s="166"/>
      <c r="S475" s="166"/>
      <c r="T475" s="167"/>
      <c r="AT475" s="161" t="s">
        <v>152</v>
      </c>
      <c r="AU475" s="161" t="s">
        <v>82</v>
      </c>
      <c r="AV475" s="13" t="s">
        <v>82</v>
      </c>
      <c r="AW475" s="13" t="s">
        <v>33</v>
      </c>
      <c r="AX475" s="13" t="s">
        <v>80</v>
      </c>
      <c r="AY475" s="161" t="s">
        <v>141</v>
      </c>
    </row>
    <row r="476" spans="1:65" s="2" customFormat="1" ht="24.2" customHeight="1">
      <c r="A476" s="34"/>
      <c r="B476" s="140"/>
      <c r="C476" s="187" t="s">
        <v>1076</v>
      </c>
      <c r="D476" s="187" t="s">
        <v>401</v>
      </c>
      <c r="E476" s="188" t="s">
        <v>1077</v>
      </c>
      <c r="F476" s="189" t="s">
        <v>1078</v>
      </c>
      <c r="G476" s="190" t="s">
        <v>357</v>
      </c>
      <c r="H476" s="191">
        <v>6</v>
      </c>
      <c r="I476" s="192"/>
      <c r="J476" s="193">
        <f>ROUND(I476*H476,2)</f>
        <v>0</v>
      </c>
      <c r="K476" s="189" t="s">
        <v>147</v>
      </c>
      <c r="L476" s="194"/>
      <c r="M476" s="195" t="s">
        <v>3</v>
      </c>
      <c r="N476" s="196" t="s">
        <v>43</v>
      </c>
      <c r="O476" s="55"/>
      <c r="P476" s="150">
        <f>O476*H476</f>
        <v>0</v>
      </c>
      <c r="Q476" s="150">
        <v>0.00015</v>
      </c>
      <c r="R476" s="150">
        <f>Q476*H476</f>
        <v>0.0009</v>
      </c>
      <c r="S476" s="150">
        <v>0</v>
      </c>
      <c r="T476" s="151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52" t="s">
        <v>362</v>
      </c>
      <c r="AT476" s="152" t="s">
        <v>401</v>
      </c>
      <c r="AU476" s="152" t="s">
        <v>82</v>
      </c>
      <c r="AY476" s="19" t="s">
        <v>141</v>
      </c>
      <c r="BE476" s="153">
        <f>IF(N476="základní",J476,0)</f>
        <v>0</v>
      </c>
      <c r="BF476" s="153">
        <f>IF(N476="snížená",J476,0)</f>
        <v>0</v>
      </c>
      <c r="BG476" s="153">
        <f>IF(N476="zákl. přenesená",J476,0)</f>
        <v>0</v>
      </c>
      <c r="BH476" s="153">
        <f>IF(N476="sníž. přenesená",J476,0)</f>
        <v>0</v>
      </c>
      <c r="BI476" s="153">
        <f>IF(N476="nulová",J476,0)</f>
        <v>0</v>
      </c>
      <c r="BJ476" s="19" t="s">
        <v>80</v>
      </c>
      <c r="BK476" s="153">
        <f>ROUND(I476*H476,2)</f>
        <v>0</v>
      </c>
      <c r="BL476" s="19" t="s">
        <v>246</v>
      </c>
      <c r="BM476" s="152" t="s">
        <v>1079</v>
      </c>
    </row>
    <row r="477" spans="2:51" s="13" customFormat="1" ht="11.25">
      <c r="B477" s="159"/>
      <c r="D477" s="160" t="s">
        <v>152</v>
      </c>
      <c r="E477" s="161" t="s">
        <v>3</v>
      </c>
      <c r="F477" s="162" t="s">
        <v>1080</v>
      </c>
      <c r="H477" s="163">
        <v>6</v>
      </c>
      <c r="I477" s="164"/>
      <c r="L477" s="159"/>
      <c r="M477" s="165"/>
      <c r="N477" s="166"/>
      <c r="O477" s="166"/>
      <c r="P477" s="166"/>
      <c r="Q477" s="166"/>
      <c r="R477" s="166"/>
      <c r="S477" s="166"/>
      <c r="T477" s="167"/>
      <c r="AT477" s="161" t="s">
        <v>152</v>
      </c>
      <c r="AU477" s="161" t="s">
        <v>82</v>
      </c>
      <c r="AV477" s="13" t="s">
        <v>82</v>
      </c>
      <c r="AW477" s="13" t="s">
        <v>33</v>
      </c>
      <c r="AX477" s="13" t="s">
        <v>80</v>
      </c>
      <c r="AY477" s="161" t="s">
        <v>141</v>
      </c>
    </row>
    <row r="478" spans="1:65" s="2" customFormat="1" ht="16.5" customHeight="1">
      <c r="A478" s="34"/>
      <c r="B478" s="140"/>
      <c r="C478" s="187" t="s">
        <v>1081</v>
      </c>
      <c r="D478" s="187" t="s">
        <v>401</v>
      </c>
      <c r="E478" s="188" t="s">
        <v>1082</v>
      </c>
      <c r="F478" s="189" t="s">
        <v>1083</v>
      </c>
      <c r="G478" s="190" t="s">
        <v>207</v>
      </c>
      <c r="H478" s="191">
        <v>2</v>
      </c>
      <c r="I478" s="192"/>
      <c r="J478" s="193">
        <f>ROUND(I478*H478,2)</f>
        <v>0</v>
      </c>
      <c r="K478" s="189" t="s">
        <v>147</v>
      </c>
      <c r="L478" s="194"/>
      <c r="M478" s="195" t="s">
        <v>3</v>
      </c>
      <c r="N478" s="196" t="s">
        <v>43</v>
      </c>
      <c r="O478" s="55"/>
      <c r="P478" s="150">
        <f>O478*H478</f>
        <v>0</v>
      </c>
      <c r="Q478" s="150">
        <v>0.00102</v>
      </c>
      <c r="R478" s="150">
        <f>Q478*H478</f>
        <v>0.00204</v>
      </c>
      <c r="S478" s="150">
        <v>0</v>
      </c>
      <c r="T478" s="151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52" t="s">
        <v>362</v>
      </c>
      <c r="AT478" s="152" t="s">
        <v>401</v>
      </c>
      <c r="AU478" s="152" t="s">
        <v>82</v>
      </c>
      <c r="AY478" s="19" t="s">
        <v>141</v>
      </c>
      <c r="BE478" s="153">
        <f>IF(N478="základní",J478,0)</f>
        <v>0</v>
      </c>
      <c r="BF478" s="153">
        <f>IF(N478="snížená",J478,0)</f>
        <v>0</v>
      </c>
      <c r="BG478" s="153">
        <f>IF(N478="zákl. přenesená",J478,0)</f>
        <v>0</v>
      </c>
      <c r="BH478" s="153">
        <f>IF(N478="sníž. přenesená",J478,0)</f>
        <v>0</v>
      </c>
      <c r="BI478" s="153">
        <f>IF(N478="nulová",J478,0)</f>
        <v>0</v>
      </c>
      <c r="BJ478" s="19" t="s">
        <v>80</v>
      </c>
      <c r="BK478" s="153">
        <f>ROUND(I478*H478,2)</f>
        <v>0</v>
      </c>
      <c r="BL478" s="19" t="s">
        <v>246</v>
      </c>
      <c r="BM478" s="152" t="s">
        <v>1084</v>
      </c>
    </row>
    <row r="479" spans="2:51" s="13" customFormat="1" ht="11.25">
      <c r="B479" s="159"/>
      <c r="D479" s="160" t="s">
        <v>152</v>
      </c>
      <c r="E479" s="161" t="s">
        <v>3</v>
      </c>
      <c r="F479" s="162" t="s">
        <v>1085</v>
      </c>
      <c r="H479" s="163">
        <v>2</v>
      </c>
      <c r="I479" s="164"/>
      <c r="L479" s="159"/>
      <c r="M479" s="165"/>
      <c r="N479" s="166"/>
      <c r="O479" s="166"/>
      <c r="P479" s="166"/>
      <c r="Q479" s="166"/>
      <c r="R479" s="166"/>
      <c r="S479" s="166"/>
      <c r="T479" s="167"/>
      <c r="AT479" s="161" t="s">
        <v>152</v>
      </c>
      <c r="AU479" s="161" t="s">
        <v>82</v>
      </c>
      <c r="AV479" s="13" t="s">
        <v>82</v>
      </c>
      <c r="AW479" s="13" t="s">
        <v>33</v>
      </c>
      <c r="AX479" s="13" t="s">
        <v>80</v>
      </c>
      <c r="AY479" s="161" t="s">
        <v>141</v>
      </c>
    </row>
    <row r="480" spans="1:65" s="2" customFormat="1" ht="16.5" customHeight="1">
      <c r="A480" s="34"/>
      <c r="B480" s="140"/>
      <c r="C480" s="187" t="s">
        <v>1086</v>
      </c>
      <c r="D480" s="187" t="s">
        <v>401</v>
      </c>
      <c r="E480" s="188" t="s">
        <v>1087</v>
      </c>
      <c r="F480" s="189" t="s">
        <v>1088</v>
      </c>
      <c r="G480" s="190" t="s">
        <v>207</v>
      </c>
      <c r="H480" s="191">
        <v>4.8</v>
      </c>
      <c r="I480" s="192"/>
      <c r="J480" s="193">
        <f>ROUND(I480*H480,2)</f>
        <v>0</v>
      </c>
      <c r="K480" s="189" t="s">
        <v>147</v>
      </c>
      <c r="L480" s="194"/>
      <c r="M480" s="195" t="s">
        <v>3</v>
      </c>
      <c r="N480" s="196" t="s">
        <v>43</v>
      </c>
      <c r="O480" s="55"/>
      <c r="P480" s="150">
        <f>O480*H480</f>
        <v>0</v>
      </c>
      <c r="Q480" s="150">
        <v>0.00198</v>
      </c>
      <c r="R480" s="150">
        <f>Q480*H480</f>
        <v>0.009504</v>
      </c>
      <c r="S480" s="150">
        <v>0</v>
      </c>
      <c r="T480" s="151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52" t="s">
        <v>362</v>
      </c>
      <c r="AT480" s="152" t="s">
        <v>401</v>
      </c>
      <c r="AU480" s="152" t="s">
        <v>82</v>
      </c>
      <c r="AY480" s="19" t="s">
        <v>141</v>
      </c>
      <c r="BE480" s="153">
        <f>IF(N480="základní",J480,0)</f>
        <v>0</v>
      </c>
      <c r="BF480" s="153">
        <f>IF(N480="snížená",J480,0)</f>
        <v>0</v>
      </c>
      <c r="BG480" s="153">
        <f>IF(N480="zákl. přenesená",J480,0)</f>
        <v>0</v>
      </c>
      <c r="BH480" s="153">
        <f>IF(N480="sníž. přenesená",J480,0)</f>
        <v>0</v>
      </c>
      <c r="BI480" s="153">
        <f>IF(N480="nulová",J480,0)</f>
        <v>0</v>
      </c>
      <c r="BJ480" s="19" t="s">
        <v>80</v>
      </c>
      <c r="BK480" s="153">
        <f>ROUND(I480*H480,2)</f>
        <v>0</v>
      </c>
      <c r="BL480" s="19" t="s">
        <v>246</v>
      </c>
      <c r="BM480" s="152" t="s">
        <v>1089</v>
      </c>
    </row>
    <row r="481" spans="2:51" s="13" customFormat="1" ht="11.25">
      <c r="B481" s="159"/>
      <c r="D481" s="160" t="s">
        <v>152</v>
      </c>
      <c r="E481" s="161" t="s">
        <v>3</v>
      </c>
      <c r="F481" s="162" t="s">
        <v>1090</v>
      </c>
      <c r="H481" s="163">
        <v>4.8</v>
      </c>
      <c r="I481" s="164"/>
      <c r="L481" s="159"/>
      <c r="M481" s="165"/>
      <c r="N481" s="166"/>
      <c r="O481" s="166"/>
      <c r="P481" s="166"/>
      <c r="Q481" s="166"/>
      <c r="R481" s="166"/>
      <c r="S481" s="166"/>
      <c r="T481" s="167"/>
      <c r="AT481" s="161" t="s">
        <v>152</v>
      </c>
      <c r="AU481" s="161" t="s">
        <v>82</v>
      </c>
      <c r="AV481" s="13" t="s">
        <v>82</v>
      </c>
      <c r="AW481" s="13" t="s">
        <v>33</v>
      </c>
      <c r="AX481" s="13" t="s">
        <v>80</v>
      </c>
      <c r="AY481" s="161" t="s">
        <v>141</v>
      </c>
    </row>
    <row r="482" spans="1:65" s="2" customFormat="1" ht="49.15" customHeight="1">
      <c r="A482" s="34"/>
      <c r="B482" s="140"/>
      <c r="C482" s="141" t="s">
        <v>1091</v>
      </c>
      <c r="D482" s="141" t="s">
        <v>143</v>
      </c>
      <c r="E482" s="142" t="s">
        <v>1092</v>
      </c>
      <c r="F482" s="143" t="s">
        <v>1093</v>
      </c>
      <c r="G482" s="144" t="s">
        <v>207</v>
      </c>
      <c r="H482" s="145">
        <v>86.44</v>
      </c>
      <c r="I482" s="146"/>
      <c r="J482" s="147">
        <f>ROUND(I482*H482,2)</f>
        <v>0</v>
      </c>
      <c r="K482" s="143" t="s">
        <v>147</v>
      </c>
      <c r="L482" s="35"/>
      <c r="M482" s="148" t="s">
        <v>3</v>
      </c>
      <c r="N482" s="149" t="s">
        <v>43</v>
      </c>
      <c r="O482" s="55"/>
      <c r="P482" s="150">
        <f>O482*H482</f>
        <v>0</v>
      </c>
      <c r="Q482" s="150">
        <v>0</v>
      </c>
      <c r="R482" s="150">
        <f>Q482*H482</f>
        <v>0</v>
      </c>
      <c r="S482" s="150">
        <v>0</v>
      </c>
      <c r="T482" s="151">
        <f>S482*H482</f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152" t="s">
        <v>246</v>
      </c>
      <c r="AT482" s="152" t="s">
        <v>143</v>
      </c>
      <c r="AU482" s="152" t="s">
        <v>82</v>
      </c>
      <c r="AY482" s="19" t="s">
        <v>141</v>
      </c>
      <c r="BE482" s="153">
        <f>IF(N482="základní",J482,0)</f>
        <v>0</v>
      </c>
      <c r="BF482" s="153">
        <f>IF(N482="snížená",J482,0)</f>
        <v>0</v>
      </c>
      <c r="BG482" s="153">
        <f>IF(N482="zákl. přenesená",J482,0)</f>
        <v>0</v>
      </c>
      <c r="BH482" s="153">
        <f>IF(N482="sníž. přenesená",J482,0)</f>
        <v>0</v>
      </c>
      <c r="BI482" s="153">
        <f>IF(N482="nulová",J482,0)</f>
        <v>0</v>
      </c>
      <c r="BJ482" s="19" t="s">
        <v>80</v>
      </c>
      <c r="BK482" s="153">
        <f>ROUND(I482*H482,2)</f>
        <v>0</v>
      </c>
      <c r="BL482" s="19" t="s">
        <v>246</v>
      </c>
      <c r="BM482" s="152" t="s">
        <v>1094</v>
      </c>
    </row>
    <row r="483" spans="1:47" s="2" customFormat="1" ht="11.25">
      <c r="A483" s="34"/>
      <c r="B483" s="35"/>
      <c r="C483" s="34"/>
      <c r="D483" s="154" t="s">
        <v>150</v>
      </c>
      <c r="E483" s="34"/>
      <c r="F483" s="155" t="s">
        <v>1095</v>
      </c>
      <c r="G483" s="34"/>
      <c r="H483" s="34"/>
      <c r="I483" s="156"/>
      <c r="J483" s="34"/>
      <c r="K483" s="34"/>
      <c r="L483" s="35"/>
      <c r="M483" s="157"/>
      <c r="N483" s="158"/>
      <c r="O483" s="55"/>
      <c r="P483" s="55"/>
      <c r="Q483" s="55"/>
      <c r="R483" s="55"/>
      <c r="S483" s="55"/>
      <c r="T483" s="56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T483" s="19" t="s">
        <v>150</v>
      </c>
      <c r="AU483" s="19" t="s">
        <v>82</v>
      </c>
    </row>
    <row r="484" spans="2:51" s="13" customFormat="1" ht="11.25">
      <c r="B484" s="159"/>
      <c r="D484" s="160" t="s">
        <v>152</v>
      </c>
      <c r="E484" s="161" t="s">
        <v>3</v>
      </c>
      <c r="F484" s="162" t="s">
        <v>1096</v>
      </c>
      <c r="H484" s="163">
        <v>34.32</v>
      </c>
      <c r="I484" s="164"/>
      <c r="L484" s="159"/>
      <c r="M484" s="165"/>
      <c r="N484" s="166"/>
      <c r="O484" s="166"/>
      <c r="P484" s="166"/>
      <c r="Q484" s="166"/>
      <c r="R484" s="166"/>
      <c r="S484" s="166"/>
      <c r="T484" s="167"/>
      <c r="AT484" s="161" t="s">
        <v>152</v>
      </c>
      <c r="AU484" s="161" t="s">
        <v>82</v>
      </c>
      <c r="AV484" s="13" t="s">
        <v>82</v>
      </c>
      <c r="AW484" s="13" t="s">
        <v>33</v>
      </c>
      <c r="AX484" s="13" t="s">
        <v>72</v>
      </c>
      <c r="AY484" s="161" t="s">
        <v>141</v>
      </c>
    </row>
    <row r="485" spans="2:51" s="13" customFormat="1" ht="11.25">
      <c r="B485" s="159"/>
      <c r="D485" s="160" t="s">
        <v>152</v>
      </c>
      <c r="E485" s="161" t="s">
        <v>3</v>
      </c>
      <c r="F485" s="162" t="s">
        <v>1097</v>
      </c>
      <c r="H485" s="163">
        <v>8.8</v>
      </c>
      <c r="I485" s="164"/>
      <c r="L485" s="159"/>
      <c r="M485" s="165"/>
      <c r="N485" s="166"/>
      <c r="O485" s="166"/>
      <c r="P485" s="166"/>
      <c r="Q485" s="166"/>
      <c r="R485" s="166"/>
      <c r="S485" s="166"/>
      <c r="T485" s="167"/>
      <c r="AT485" s="161" t="s">
        <v>152</v>
      </c>
      <c r="AU485" s="161" t="s">
        <v>82</v>
      </c>
      <c r="AV485" s="13" t="s">
        <v>82</v>
      </c>
      <c r="AW485" s="13" t="s">
        <v>33</v>
      </c>
      <c r="AX485" s="13" t="s">
        <v>72</v>
      </c>
      <c r="AY485" s="161" t="s">
        <v>141</v>
      </c>
    </row>
    <row r="486" spans="2:51" s="13" customFormat="1" ht="11.25">
      <c r="B486" s="159"/>
      <c r="D486" s="160" t="s">
        <v>152</v>
      </c>
      <c r="E486" s="161" t="s">
        <v>3</v>
      </c>
      <c r="F486" s="162" t="s">
        <v>1098</v>
      </c>
      <c r="H486" s="163">
        <v>43.32</v>
      </c>
      <c r="I486" s="164"/>
      <c r="L486" s="159"/>
      <c r="M486" s="165"/>
      <c r="N486" s="166"/>
      <c r="O486" s="166"/>
      <c r="P486" s="166"/>
      <c r="Q486" s="166"/>
      <c r="R486" s="166"/>
      <c r="S486" s="166"/>
      <c r="T486" s="167"/>
      <c r="AT486" s="161" t="s">
        <v>152</v>
      </c>
      <c r="AU486" s="161" t="s">
        <v>82</v>
      </c>
      <c r="AV486" s="13" t="s">
        <v>82</v>
      </c>
      <c r="AW486" s="13" t="s">
        <v>33</v>
      </c>
      <c r="AX486" s="13" t="s">
        <v>72</v>
      </c>
      <c r="AY486" s="161" t="s">
        <v>141</v>
      </c>
    </row>
    <row r="487" spans="2:51" s="14" customFormat="1" ht="11.25">
      <c r="B487" s="169"/>
      <c r="D487" s="160" t="s">
        <v>152</v>
      </c>
      <c r="E487" s="170" t="s">
        <v>3</v>
      </c>
      <c r="F487" s="171" t="s">
        <v>219</v>
      </c>
      <c r="H487" s="172">
        <v>86.44</v>
      </c>
      <c r="I487" s="173"/>
      <c r="L487" s="169"/>
      <c r="M487" s="174"/>
      <c r="N487" s="175"/>
      <c r="O487" s="175"/>
      <c r="P487" s="175"/>
      <c r="Q487" s="175"/>
      <c r="R487" s="175"/>
      <c r="S487" s="175"/>
      <c r="T487" s="176"/>
      <c r="AT487" s="170" t="s">
        <v>152</v>
      </c>
      <c r="AU487" s="170" t="s">
        <v>82</v>
      </c>
      <c r="AV487" s="14" t="s">
        <v>148</v>
      </c>
      <c r="AW487" s="14" t="s">
        <v>33</v>
      </c>
      <c r="AX487" s="14" t="s">
        <v>80</v>
      </c>
      <c r="AY487" s="170" t="s">
        <v>141</v>
      </c>
    </row>
    <row r="488" spans="1:65" s="2" customFormat="1" ht="21.75" customHeight="1">
      <c r="A488" s="34"/>
      <c r="B488" s="140"/>
      <c r="C488" s="187" t="s">
        <v>1099</v>
      </c>
      <c r="D488" s="187" t="s">
        <v>401</v>
      </c>
      <c r="E488" s="188" t="s">
        <v>1100</v>
      </c>
      <c r="F488" s="189" t="s">
        <v>1101</v>
      </c>
      <c r="G488" s="190" t="s">
        <v>101</v>
      </c>
      <c r="H488" s="191">
        <v>0.436</v>
      </c>
      <c r="I488" s="192"/>
      <c r="J488" s="193">
        <f>ROUND(I488*H488,2)</f>
        <v>0</v>
      </c>
      <c r="K488" s="189" t="s">
        <v>147</v>
      </c>
      <c r="L488" s="194"/>
      <c r="M488" s="195" t="s">
        <v>3</v>
      </c>
      <c r="N488" s="196" t="s">
        <v>43</v>
      </c>
      <c r="O488" s="55"/>
      <c r="P488" s="150">
        <f>O488*H488</f>
        <v>0</v>
      </c>
      <c r="Q488" s="150">
        <v>0.55</v>
      </c>
      <c r="R488" s="150">
        <f>Q488*H488</f>
        <v>0.2398</v>
      </c>
      <c r="S488" s="150">
        <v>0</v>
      </c>
      <c r="T488" s="151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52" t="s">
        <v>362</v>
      </c>
      <c r="AT488" s="152" t="s">
        <v>401</v>
      </c>
      <c r="AU488" s="152" t="s">
        <v>82</v>
      </c>
      <c r="AY488" s="19" t="s">
        <v>141</v>
      </c>
      <c r="BE488" s="153">
        <f>IF(N488="základní",J488,0)</f>
        <v>0</v>
      </c>
      <c r="BF488" s="153">
        <f>IF(N488="snížená",J488,0)</f>
        <v>0</v>
      </c>
      <c r="BG488" s="153">
        <f>IF(N488="zákl. přenesená",J488,0)</f>
        <v>0</v>
      </c>
      <c r="BH488" s="153">
        <f>IF(N488="sníž. přenesená",J488,0)</f>
        <v>0</v>
      </c>
      <c r="BI488" s="153">
        <f>IF(N488="nulová",J488,0)</f>
        <v>0</v>
      </c>
      <c r="BJ488" s="19" t="s">
        <v>80</v>
      </c>
      <c r="BK488" s="153">
        <f>ROUND(I488*H488,2)</f>
        <v>0</v>
      </c>
      <c r="BL488" s="19" t="s">
        <v>246</v>
      </c>
      <c r="BM488" s="152" t="s">
        <v>1102</v>
      </c>
    </row>
    <row r="489" spans="2:51" s="13" customFormat="1" ht="11.25">
      <c r="B489" s="159"/>
      <c r="D489" s="160" t="s">
        <v>152</v>
      </c>
      <c r="E489" s="161" t="s">
        <v>3</v>
      </c>
      <c r="F489" s="162" t="s">
        <v>1103</v>
      </c>
      <c r="H489" s="163">
        <v>0.329</v>
      </c>
      <c r="I489" s="164"/>
      <c r="L489" s="159"/>
      <c r="M489" s="165"/>
      <c r="N489" s="166"/>
      <c r="O489" s="166"/>
      <c r="P489" s="166"/>
      <c r="Q489" s="166"/>
      <c r="R489" s="166"/>
      <c r="S489" s="166"/>
      <c r="T489" s="167"/>
      <c r="AT489" s="161" t="s">
        <v>152</v>
      </c>
      <c r="AU489" s="161" t="s">
        <v>82</v>
      </c>
      <c r="AV489" s="13" t="s">
        <v>82</v>
      </c>
      <c r="AW489" s="13" t="s">
        <v>33</v>
      </c>
      <c r="AX489" s="13" t="s">
        <v>72</v>
      </c>
      <c r="AY489" s="161" t="s">
        <v>141</v>
      </c>
    </row>
    <row r="490" spans="2:51" s="13" customFormat="1" ht="11.25">
      <c r="B490" s="159"/>
      <c r="D490" s="160" t="s">
        <v>152</v>
      </c>
      <c r="E490" s="161" t="s">
        <v>3</v>
      </c>
      <c r="F490" s="162" t="s">
        <v>1104</v>
      </c>
      <c r="H490" s="163">
        <v>0.02</v>
      </c>
      <c r="I490" s="164"/>
      <c r="L490" s="159"/>
      <c r="M490" s="165"/>
      <c r="N490" s="166"/>
      <c r="O490" s="166"/>
      <c r="P490" s="166"/>
      <c r="Q490" s="166"/>
      <c r="R490" s="166"/>
      <c r="S490" s="166"/>
      <c r="T490" s="167"/>
      <c r="AT490" s="161" t="s">
        <v>152</v>
      </c>
      <c r="AU490" s="161" t="s">
        <v>82</v>
      </c>
      <c r="AV490" s="13" t="s">
        <v>82</v>
      </c>
      <c r="AW490" s="13" t="s">
        <v>33</v>
      </c>
      <c r="AX490" s="13" t="s">
        <v>72</v>
      </c>
      <c r="AY490" s="161" t="s">
        <v>141</v>
      </c>
    </row>
    <row r="491" spans="2:51" s="13" customFormat="1" ht="11.25">
      <c r="B491" s="159"/>
      <c r="D491" s="160" t="s">
        <v>152</v>
      </c>
      <c r="E491" s="161" t="s">
        <v>3</v>
      </c>
      <c r="F491" s="162" t="s">
        <v>1105</v>
      </c>
      <c r="H491" s="163">
        <v>0.087</v>
      </c>
      <c r="I491" s="164"/>
      <c r="L491" s="159"/>
      <c r="M491" s="165"/>
      <c r="N491" s="166"/>
      <c r="O491" s="166"/>
      <c r="P491" s="166"/>
      <c r="Q491" s="166"/>
      <c r="R491" s="166"/>
      <c r="S491" s="166"/>
      <c r="T491" s="167"/>
      <c r="AT491" s="161" t="s">
        <v>152</v>
      </c>
      <c r="AU491" s="161" t="s">
        <v>82</v>
      </c>
      <c r="AV491" s="13" t="s">
        <v>82</v>
      </c>
      <c r="AW491" s="13" t="s">
        <v>33</v>
      </c>
      <c r="AX491" s="13" t="s">
        <v>72</v>
      </c>
      <c r="AY491" s="161" t="s">
        <v>141</v>
      </c>
    </row>
    <row r="492" spans="2:51" s="14" customFormat="1" ht="11.25">
      <c r="B492" s="169"/>
      <c r="D492" s="160" t="s">
        <v>152</v>
      </c>
      <c r="E492" s="170" t="s">
        <v>3</v>
      </c>
      <c r="F492" s="171" t="s">
        <v>219</v>
      </c>
      <c r="H492" s="172">
        <v>0.436</v>
      </c>
      <c r="I492" s="173"/>
      <c r="L492" s="169"/>
      <c r="M492" s="174"/>
      <c r="N492" s="175"/>
      <c r="O492" s="175"/>
      <c r="P492" s="175"/>
      <c r="Q492" s="175"/>
      <c r="R492" s="175"/>
      <c r="S492" s="175"/>
      <c r="T492" s="176"/>
      <c r="AT492" s="170" t="s">
        <v>152</v>
      </c>
      <c r="AU492" s="170" t="s">
        <v>82</v>
      </c>
      <c r="AV492" s="14" t="s">
        <v>148</v>
      </c>
      <c r="AW492" s="14" t="s">
        <v>33</v>
      </c>
      <c r="AX492" s="14" t="s">
        <v>80</v>
      </c>
      <c r="AY492" s="170" t="s">
        <v>141</v>
      </c>
    </row>
    <row r="493" spans="1:65" s="2" customFormat="1" ht="55.5" customHeight="1">
      <c r="A493" s="34"/>
      <c r="B493" s="140"/>
      <c r="C493" s="141" t="s">
        <v>1106</v>
      </c>
      <c r="D493" s="141" t="s">
        <v>143</v>
      </c>
      <c r="E493" s="142" t="s">
        <v>1107</v>
      </c>
      <c r="F493" s="143" t="s">
        <v>1108</v>
      </c>
      <c r="G493" s="144" t="s">
        <v>207</v>
      </c>
      <c r="H493" s="145">
        <v>63.12</v>
      </c>
      <c r="I493" s="146"/>
      <c r="J493" s="147">
        <f>ROUND(I493*H493,2)</f>
        <v>0</v>
      </c>
      <c r="K493" s="143" t="s">
        <v>147</v>
      </c>
      <c r="L493" s="35"/>
      <c r="M493" s="148" t="s">
        <v>3</v>
      </c>
      <c r="N493" s="149" t="s">
        <v>43</v>
      </c>
      <c r="O493" s="55"/>
      <c r="P493" s="150">
        <f>O493*H493</f>
        <v>0</v>
      </c>
      <c r="Q493" s="150">
        <v>0</v>
      </c>
      <c r="R493" s="150">
        <f>Q493*H493</f>
        <v>0</v>
      </c>
      <c r="S493" s="150">
        <v>0</v>
      </c>
      <c r="T493" s="151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52" t="s">
        <v>246</v>
      </c>
      <c r="AT493" s="152" t="s">
        <v>143</v>
      </c>
      <c r="AU493" s="152" t="s">
        <v>82</v>
      </c>
      <c r="AY493" s="19" t="s">
        <v>141</v>
      </c>
      <c r="BE493" s="153">
        <f>IF(N493="základní",J493,0)</f>
        <v>0</v>
      </c>
      <c r="BF493" s="153">
        <f>IF(N493="snížená",J493,0)</f>
        <v>0</v>
      </c>
      <c r="BG493" s="153">
        <f>IF(N493="zákl. přenesená",J493,0)</f>
        <v>0</v>
      </c>
      <c r="BH493" s="153">
        <f>IF(N493="sníž. přenesená",J493,0)</f>
        <v>0</v>
      </c>
      <c r="BI493" s="153">
        <f>IF(N493="nulová",J493,0)</f>
        <v>0</v>
      </c>
      <c r="BJ493" s="19" t="s">
        <v>80</v>
      </c>
      <c r="BK493" s="153">
        <f>ROUND(I493*H493,2)</f>
        <v>0</v>
      </c>
      <c r="BL493" s="19" t="s">
        <v>246</v>
      </c>
      <c r="BM493" s="152" t="s">
        <v>1109</v>
      </c>
    </row>
    <row r="494" spans="1:47" s="2" customFormat="1" ht="11.25">
      <c r="A494" s="34"/>
      <c r="B494" s="35"/>
      <c r="C494" s="34"/>
      <c r="D494" s="154" t="s">
        <v>150</v>
      </c>
      <c r="E494" s="34"/>
      <c r="F494" s="155" t="s">
        <v>1110</v>
      </c>
      <c r="G494" s="34"/>
      <c r="H494" s="34"/>
      <c r="I494" s="156"/>
      <c r="J494" s="34"/>
      <c r="K494" s="34"/>
      <c r="L494" s="35"/>
      <c r="M494" s="157"/>
      <c r="N494" s="158"/>
      <c r="O494" s="55"/>
      <c r="P494" s="55"/>
      <c r="Q494" s="55"/>
      <c r="R494" s="55"/>
      <c r="S494" s="55"/>
      <c r="T494" s="56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T494" s="19" t="s">
        <v>150</v>
      </c>
      <c r="AU494" s="19" t="s">
        <v>82</v>
      </c>
    </row>
    <row r="495" spans="2:51" s="13" customFormat="1" ht="11.25">
      <c r="B495" s="159"/>
      <c r="D495" s="160" t="s">
        <v>152</v>
      </c>
      <c r="E495" s="161" t="s">
        <v>3</v>
      </c>
      <c r="F495" s="162" t="s">
        <v>1111</v>
      </c>
      <c r="H495" s="163">
        <v>9.6</v>
      </c>
      <c r="I495" s="164"/>
      <c r="L495" s="159"/>
      <c r="M495" s="165"/>
      <c r="N495" s="166"/>
      <c r="O495" s="166"/>
      <c r="P495" s="166"/>
      <c r="Q495" s="166"/>
      <c r="R495" s="166"/>
      <c r="S495" s="166"/>
      <c r="T495" s="167"/>
      <c r="AT495" s="161" t="s">
        <v>152</v>
      </c>
      <c r="AU495" s="161" t="s">
        <v>82</v>
      </c>
      <c r="AV495" s="13" t="s">
        <v>82</v>
      </c>
      <c r="AW495" s="13" t="s">
        <v>33</v>
      </c>
      <c r="AX495" s="13" t="s">
        <v>72</v>
      </c>
      <c r="AY495" s="161" t="s">
        <v>141</v>
      </c>
    </row>
    <row r="496" spans="2:51" s="13" customFormat="1" ht="11.25">
      <c r="B496" s="159"/>
      <c r="D496" s="160" t="s">
        <v>152</v>
      </c>
      <c r="E496" s="161" t="s">
        <v>3</v>
      </c>
      <c r="F496" s="162" t="s">
        <v>1112</v>
      </c>
      <c r="H496" s="163">
        <v>31.68</v>
      </c>
      <c r="I496" s="164"/>
      <c r="L496" s="159"/>
      <c r="M496" s="165"/>
      <c r="N496" s="166"/>
      <c r="O496" s="166"/>
      <c r="P496" s="166"/>
      <c r="Q496" s="166"/>
      <c r="R496" s="166"/>
      <c r="S496" s="166"/>
      <c r="T496" s="167"/>
      <c r="AT496" s="161" t="s">
        <v>152</v>
      </c>
      <c r="AU496" s="161" t="s">
        <v>82</v>
      </c>
      <c r="AV496" s="13" t="s">
        <v>82</v>
      </c>
      <c r="AW496" s="13" t="s">
        <v>33</v>
      </c>
      <c r="AX496" s="13" t="s">
        <v>72</v>
      </c>
      <c r="AY496" s="161" t="s">
        <v>141</v>
      </c>
    </row>
    <row r="497" spans="2:51" s="13" customFormat="1" ht="11.25">
      <c r="B497" s="159"/>
      <c r="D497" s="160" t="s">
        <v>152</v>
      </c>
      <c r="E497" s="161" t="s">
        <v>3</v>
      </c>
      <c r="F497" s="162" t="s">
        <v>1113</v>
      </c>
      <c r="H497" s="163">
        <v>21.84</v>
      </c>
      <c r="I497" s="164"/>
      <c r="L497" s="159"/>
      <c r="M497" s="165"/>
      <c r="N497" s="166"/>
      <c r="O497" s="166"/>
      <c r="P497" s="166"/>
      <c r="Q497" s="166"/>
      <c r="R497" s="166"/>
      <c r="S497" s="166"/>
      <c r="T497" s="167"/>
      <c r="AT497" s="161" t="s">
        <v>152</v>
      </c>
      <c r="AU497" s="161" t="s">
        <v>82</v>
      </c>
      <c r="AV497" s="13" t="s">
        <v>82</v>
      </c>
      <c r="AW497" s="13" t="s">
        <v>33</v>
      </c>
      <c r="AX497" s="13" t="s">
        <v>72</v>
      </c>
      <c r="AY497" s="161" t="s">
        <v>141</v>
      </c>
    </row>
    <row r="498" spans="2:51" s="14" customFormat="1" ht="11.25">
      <c r="B498" s="169"/>
      <c r="D498" s="160" t="s">
        <v>152</v>
      </c>
      <c r="E498" s="170" t="s">
        <v>3</v>
      </c>
      <c r="F498" s="171" t="s">
        <v>219</v>
      </c>
      <c r="H498" s="172">
        <v>63.12</v>
      </c>
      <c r="I498" s="173"/>
      <c r="L498" s="169"/>
      <c r="M498" s="174"/>
      <c r="N498" s="175"/>
      <c r="O498" s="175"/>
      <c r="P498" s="175"/>
      <c r="Q498" s="175"/>
      <c r="R498" s="175"/>
      <c r="S498" s="175"/>
      <c r="T498" s="176"/>
      <c r="AT498" s="170" t="s">
        <v>152</v>
      </c>
      <c r="AU498" s="170" t="s">
        <v>82</v>
      </c>
      <c r="AV498" s="14" t="s">
        <v>148</v>
      </c>
      <c r="AW498" s="14" t="s">
        <v>33</v>
      </c>
      <c r="AX498" s="14" t="s">
        <v>80</v>
      </c>
      <c r="AY498" s="170" t="s">
        <v>141</v>
      </c>
    </row>
    <row r="499" spans="1:65" s="2" customFormat="1" ht="21.75" customHeight="1">
      <c r="A499" s="34"/>
      <c r="B499" s="140"/>
      <c r="C499" s="187" t="s">
        <v>1114</v>
      </c>
      <c r="D499" s="187" t="s">
        <v>401</v>
      </c>
      <c r="E499" s="188" t="s">
        <v>1115</v>
      </c>
      <c r="F499" s="189" t="s">
        <v>1116</v>
      </c>
      <c r="G499" s="190" t="s">
        <v>101</v>
      </c>
      <c r="H499" s="191">
        <v>1.071</v>
      </c>
      <c r="I499" s="192"/>
      <c r="J499" s="193">
        <f>ROUND(I499*H499,2)</f>
        <v>0</v>
      </c>
      <c r="K499" s="189" t="s">
        <v>147</v>
      </c>
      <c r="L499" s="194"/>
      <c r="M499" s="195" t="s">
        <v>3</v>
      </c>
      <c r="N499" s="196" t="s">
        <v>43</v>
      </c>
      <c r="O499" s="55"/>
      <c r="P499" s="150">
        <f>O499*H499</f>
        <v>0</v>
      </c>
      <c r="Q499" s="150">
        <v>0.55</v>
      </c>
      <c r="R499" s="150">
        <f>Q499*H499</f>
        <v>0.5890500000000001</v>
      </c>
      <c r="S499" s="150">
        <v>0</v>
      </c>
      <c r="T499" s="151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152" t="s">
        <v>362</v>
      </c>
      <c r="AT499" s="152" t="s">
        <v>401</v>
      </c>
      <c r="AU499" s="152" t="s">
        <v>82</v>
      </c>
      <c r="AY499" s="19" t="s">
        <v>141</v>
      </c>
      <c r="BE499" s="153">
        <f>IF(N499="základní",J499,0)</f>
        <v>0</v>
      </c>
      <c r="BF499" s="153">
        <f>IF(N499="snížená",J499,0)</f>
        <v>0</v>
      </c>
      <c r="BG499" s="153">
        <f>IF(N499="zákl. přenesená",J499,0)</f>
        <v>0</v>
      </c>
      <c r="BH499" s="153">
        <f>IF(N499="sníž. přenesená",J499,0)</f>
        <v>0</v>
      </c>
      <c r="BI499" s="153">
        <f>IF(N499="nulová",J499,0)</f>
        <v>0</v>
      </c>
      <c r="BJ499" s="19" t="s">
        <v>80</v>
      </c>
      <c r="BK499" s="153">
        <f>ROUND(I499*H499,2)</f>
        <v>0</v>
      </c>
      <c r="BL499" s="19" t="s">
        <v>246</v>
      </c>
      <c r="BM499" s="152" t="s">
        <v>1117</v>
      </c>
    </row>
    <row r="500" spans="2:51" s="13" customFormat="1" ht="11.25">
      <c r="B500" s="159"/>
      <c r="D500" s="160" t="s">
        <v>152</v>
      </c>
      <c r="E500" s="161" t="s">
        <v>3</v>
      </c>
      <c r="F500" s="162" t="s">
        <v>1118</v>
      </c>
      <c r="H500" s="163">
        <v>0.215</v>
      </c>
      <c r="I500" s="164"/>
      <c r="L500" s="159"/>
      <c r="M500" s="165"/>
      <c r="N500" s="166"/>
      <c r="O500" s="166"/>
      <c r="P500" s="166"/>
      <c r="Q500" s="166"/>
      <c r="R500" s="166"/>
      <c r="S500" s="166"/>
      <c r="T500" s="167"/>
      <c r="AT500" s="161" t="s">
        <v>152</v>
      </c>
      <c r="AU500" s="161" t="s">
        <v>82</v>
      </c>
      <c r="AV500" s="13" t="s">
        <v>82</v>
      </c>
      <c r="AW500" s="13" t="s">
        <v>33</v>
      </c>
      <c r="AX500" s="13" t="s">
        <v>72</v>
      </c>
      <c r="AY500" s="161" t="s">
        <v>141</v>
      </c>
    </row>
    <row r="501" spans="2:51" s="13" customFormat="1" ht="11.25">
      <c r="B501" s="159"/>
      <c r="D501" s="160" t="s">
        <v>152</v>
      </c>
      <c r="E501" s="161" t="s">
        <v>3</v>
      </c>
      <c r="F501" s="162" t="s">
        <v>1119</v>
      </c>
      <c r="H501" s="163">
        <v>0.507</v>
      </c>
      <c r="I501" s="164"/>
      <c r="L501" s="159"/>
      <c r="M501" s="165"/>
      <c r="N501" s="166"/>
      <c r="O501" s="166"/>
      <c r="P501" s="166"/>
      <c r="Q501" s="166"/>
      <c r="R501" s="166"/>
      <c r="S501" s="166"/>
      <c r="T501" s="167"/>
      <c r="AT501" s="161" t="s">
        <v>152</v>
      </c>
      <c r="AU501" s="161" t="s">
        <v>82</v>
      </c>
      <c r="AV501" s="13" t="s">
        <v>82</v>
      </c>
      <c r="AW501" s="13" t="s">
        <v>33</v>
      </c>
      <c r="AX501" s="13" t="s">
        <v>72</v>
      </c>
      <c r="AY501" s="161" t="s">
        <v>141</v>
      </c>
    </row>
    <row r="502" spans="2:51" s="13" customFormat="1" ht="11.25">
      <c r="B502" s="159"/>
      <c r="D502" s="160" t="s">
        <v>152</v>
      </c>
      <c r="E502" s="161" t="s">
        <v>3</v>
      </c>
      <c r="F502" s="162" t="s">
        <v>1120</v>
      </c>
      <c r="H502" s="163">
        <v>0.349</v>
      </c>
      <c r="I502" s="164"/>
      <c r="L502" s="159"/>
      <c r="M502" s="165"/>
      <c r="N502" s="166"/>
      <c r="O502" s="166"/>
      <c r="P502" s="166"/>
      <c r="Q502" s="166"/>
      <c r="R502" s="166"/>
      <c r="S502" s="166"/>
      <c r="T502" s="167"/>
      <c r="AT502" s="161" t="s">
        <v>152</v>
      </c>
      <c r="AU502" s="161" t="s">
        <v>82</v>
      </c>
      <c r="AV502" s="13" t="s">
        <v>82</v>
      </c>
      <c r="AW502" s="13" t="s">
        <v>33</v>
      </c>
      <c r="AX502" s="13" t="s">
        <v>72</v>
      </c>
      <c r="AY502" s="161" t="s">
        <v>141</v>
      </c>
    </row>
    <row r="503" spans="2:51" s="14" customFormat="1" ht="11.25">
      <c r="B503" s="169"/>
      <c r="D503" s="160" t="s">
        <v>152</v>
      </c>
      <c r="E503" s="170" t="s">
        <v>3</v>
      </c>
      <c r="F503" s="171" t="s">
        <v>219</v>
      </c>
      <c r="H503" s="172">
        <v>1.071</v>
      </c>
      <c r="I503" s="173"/>
      <c r="L503" s="169"/>
      <c r="M503" s="174"/>
      <c r="N503" s="175"/>
      <c r="O503" s="175"/>
      <c r="P503" s="175"/>
      <c r="Q503" s="175"/>
      <c r="R503" s="175"/>
      <c r="S503" s="175"/>
      <c r="T503" s="176"/>
      <c r="AT503" s="170" t="s">
        <v>152</v>
      </c>
      <c r="AU503" s="170" t="s">
        <v>82</v>
      </c>
      <c r="AV503" s="14" t="s">
        <v>148</v>
      </c>
      <c r="AW503" s="14" t="s">
        <v>33</v>
      </c>
      <c r="AX503" s="14" t="s">
        <v>80</v>
      </c>
      <c r="AY503" s="170" t="s">
        <v>141</v>
      </c>
    </row>
    <row r="504" spans="1:65" s="2" customFormat="1" ht="55.5" customHeight="1">
      <c r="A504" s="34"/>
      <c r="B504" s="140"/>
      <c r="C504" s="141" t="s">
        <v>1121</v>
      </c>
      <c r="D504" s="141" t="s">
        <v>143</v>
      </c>
      <c r="E504" s="142" t="s">
        <v>1122</v>
      </c>
      <c r="F504" s="143" t="s">
        <v>1123</v>
      </c>
      <c r="G504" s="144" t="s">
        <v>207</v>
      </c>
      <c r="H504" s="145">
        <v>4.8</v>
      </c>
      <c r="I504" s="146"/>
      <c r="J504" s="147">
        <f>ROUND(I504*H504,2)</f>
        <v>0</v>
      </c>
      <c r="K504" s="143" t="s">
        <v>147</v>
      </c>
      <c r="L504" s="35"/>
      <c r="M504" s="148" t="s">
        <v>3</v>
      </c>
      <c r="N504" s="149" t="s">
        <v>43</v>
      </c>
      <c r="O504" s="55"/>
      <c r="P504" s="150">
        <f>O504*H504</f>
        <v>0</v>
      </c>
      <c r="Q504" s="150">
        <v>0</v>
      </c>
      <c r="R504" s="150">
        <f>Q504*H504</f>
        <v>0</v>
      </c>
      <c r="S504" s="150">
        <v>0</v>
      </c>
      <c r="T504" s="151">
        <f>S504*H504</f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152" t="s">
        <v>246</v>
      </c>
      <c r="AT504" s="152" t="s">
        <v>143</v>
      </c>
      <c r="AU504" s="152" t="s">
        <v>82</v>
      </c>
      <c r="AY504" s="19" t="s">
        <v>141</v>
      </c>
      <c r="BE504" s="153">
        <f>IF(N504="základní",J504,0)</f>
        <v>0</v>
      </c>
      <c r="BF504" s="153">
        <f>IF(N504="snížená",J504,0)</f>
        <v>0</v>
      </c>
      <c r="BG504" s="153">
        <f>IF(N504="zákl. přenesená",J504,0)</f>
        <v>0</v>
      </c>
      <c r="BH504" s="153">
        <f>IF(N504="sníž. přenesená",J504,0)</f>
        <v>0</v>
      </c>
      <c r="BI504" s="153">
        <f>IF(N504="nulová",J504,0)</f>
        <v>0</v>
      </c>
      <c r="BJ504" s="19" t="s">
        <v>80</v>
      </c>
      <c r="BK504" s="153">
        <f>ROUND(I504*H504,2)</f>
        <v>0</v>
      </c>
      <c r="BL504" s="19" t="s">
        <v>246</v>
      </c>
      <c r="BM504" s="152" t="s">
        <v>1124</v>
      </c>
    </row>
    <row r="505" spans="1:47" s="2" customFormat="1" ht="11.25">
      <c r="A505" s="34"/>
      <c r="B505" s="35"/>
      <c r="C505" s="34"/>
      <c r="D505" s="154" t="s">
        <v>150</v>
      </c>
      <c r="E505" s="34"/>
      <c r="F505" s="155" t="s">
        <v>1125</v>
      </c>
      <c r="G505" s="34"/>
      <c r="H505" s="34"/>
      <c r="I505" s="156"/>
      <c r="J505" s="34"/>
      <c r="K505" s="34"/>
      <c r="L505" s="35"/>
      <c r="M505" s="157"/>
      <c r="N505" s="158"/>
      <c r="O505" s="55"/>
      <c r="P505" s="55"/>
      <c r="Q505" s="55"/>
      <c r="R505" s="55"/>
      <c r="S505" s="55"/>
      <c r="T505" s="56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T505" s="19" t="s">
        <v>150</v>
      </c>
      <c r="AU505" s="19" t="s">
        <v>82</v>
      </c>
    </row>
    <row r="506" spans="2:51" s="13" customFormat="1" ht="11.25">
      <c r="B506" s="159"/>
      <c r="D506" s="160" t="s">
        <v>152</v>
      </c>
      <c r="E506" s="161" t="s">
        <v>3</v>
      </c>
      <c r="F506" s="162" t="s">
        <v>1126</v>
      </c>
      <c r="H506" s="163">
        <v>4.8</v>
      </c>
      <c r="I506" s="164"/>
      <c r="L506" s="159"/>
      <c r="M506" s="165"/>
      <c r="N506" s="166"/>
      <c r="O506" s="166"/>
      <c r="P506" s="166"/>
      <c r="Q506" s="166"/>
      <c r="R506" s="166"/>
      <c r="S506" s="166"/>
      <c r="T506" s="167"/>
      <c r="AT506" s="161" t="s">
        <v>152</v>
      </c>
      <c r="AU506" s="161" t="s">
        <v>82</v>
      </c>
      <c r="AV506" s="13" t="s">
        <v>82</v>
      </c>
      <c r="AW506" s="13" t="s">
        <v>33</v>
      </c>
      <c r="AX506" s="13" t="s">
        <v>80</v>
      </c>
      <c r="AY506" s="161" t="s">
        <v>141</v>
      </c>
    </row>
    <row r="507" spans="1:65" s="2" customFormat="1" ht="21.75" customHeight="1">
      <c r="A507" s="34"/>
      <c r="B507" s="140"/>
      <c r="C507" s="187" t="s">
        <v>1127</v>
      </c>
      <c r="D507" s="187" t="s">
        <v>401</v>
      </c>
      <c r="E507" s="188" t="s">
        <v>1128</v>
      </c>
      <c r="F507" s="189" t="s">
        <v>1129</v>
      </c>
      <c r="G507" s="190" t="s">
        <v>101</v>
      </c>
      <c r="H507" s="191">
        <v>0.127</v>
      </c>
      <c r="I507" s="192"/>
      <c r="J507" s="193">
        <f>ROUND(I507*H507,2)</f>
        <v>0</v>
      </c>
      <c r="K507" s="189" t="s">
        <v>147</v>
      </c>
      <c r="L507" s="194"/>
      <c r="M507" s="195" t="s">
        <v>3</v>
      </c>
      <c r="N507" s="196" t="s">
        <v>43</v>
      </c>
      <c r="O507" s="55"/>
      <c r="P507" s="150">
        <f>O507*H507</f>
        <v>0</v>
      </c>
      <c r="Q507" s="150">
        <v>0.55</v>
      </c>
      <c r="R507" s="150">
        <f>Q507*H507</f>
        <v>0.06985000000000001</v>
      </c>
      <c r="S507" s="150">
        <v>0</v>
      </c>
      <c r="T507" s="151">
        <f>S507*H507</f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152" t="s">
        <v>362</v>
      </c>
      <c r="AT507" s="152" t="s">
        <v>401</v>
      </c>
      <c r="AU507" s="152" t="s">
        <v>82</v>
      </c>
      <c r="AY507" s="19" t="s">
        <v>141</v>
      </c>
      <c r="BE507" s="153">
        <f>IF(N507="základní",J507,0)</f>
        <v>0</v>
      </c>
      <c r="BF507" s="153">
        <f>IF(N507="snížená",J507,0)</f>
        <v>0</v>
      </c>
      <c r="BG507" s="153">
        <f>IF(N507="zákl. přenesená",J507,0)</f>
        <v>0</v>
      </c>
      <c r="BH507" s="153">
        <f>IF(N507="sníž. přenesená",J507,0)</f>
        <v>0</v>
      </c>
      <c r="BI507" s="153">
        <f>IF(N507="nulová",J507,0)</f>
        <v>0</v>
      </c>
      <c r="BJ507" s="19" t="s">
        <v>80</v>
      </c>
      <c r="BK507" s="153">
        <f>ROUND(I507*H507,2)</f>
        <v>0</v>
      </c>
      <c r="BL507" s="19" t="s">
        <v>246</v>
      </c>
      <c r="BM507" s="152" t="s">
        <v>1130</v>
      </c>
    </row>
    <row r="508" spans="2:51" s="13" customFormat="1" ht="11.25">
      <c r="B508" s="159"/>
      <c r="D508" s="160" t="s">
        <v>152</v>
      </c>
      <c r="E508" s="161" t="s">
        <v>3</v>
      </c>
      <c r="F508" s="162" t="s">
        <v>1131</v>
      </c>
      <c r="H508" s="163">
        <v>0.127</v>
      </c>
      <c r="I508" s="164"/>
      <c r="L508" s="159"/>
      <c r="M508" s="165"/>
      <c r="N508" s="166"/>
      <c r="O508" s="166"/>
      <c r="P508" s="166"/>
      <c r="Q508" s="166"/>
      <c r="R508" s="166"/>
      <c r="S508" s="166"/>
      <c r="T508" s="167"/>
      <c r="AT508" s="161" t="s">
        <v>152</v>
      </c>
      <c r="AU508" s="161" t="s">
        <v>82</v>
      </c>
      <c r="AV508" s="13" t="s">
        <v>82</v>
      </c>
      <c r="AW508" s="13" t="s">
        <v>33</v>
      </c>
      <c r="AX508" s="13" t="s">
        <v>80</v>
      </c>
      <c r="AY508" s="161" t="s">
        <v>141</v>
      </c>
    </row>
    <row r="509" spans="1:65" s="2" customFormat="1" ht="24.2" customHeight="1">
      <c r="A509" s="34"/>
      <c r="B509" s="140"/>
      <c r="C509" s="141" t="s">
        <v>1132</v>
      </c>
      <c r="D509" s="141" t="s">
        <v>143</v>
      </c>
      <c r="E509" s="142" t="s">
        <v>1133</v>
      </c>
      <c r="F509" s="143" t="s">
        <v>1134</v>
      </c>
      <c r="G509" s="144" t="s">
        <v>146</v>
      </c>
      <c r="H509" s="145">
        <v>42.816</v>
      </c>
      <c r="I509" s="146"/>
      <c r="J509" s="147">
        <f>ROUND(I509*H509,2)</f>
        <v>0</v>
      </c>
      <c r="K509" s="143" t="s">
        <v>147</v>
      </c>
      <c r="L509" s="35"/>
      <c r="M509" s="148" t="s">
        <v>3</v>
      </c>
      <c r="N509" s="149" t="s">
        <v>43</v>
      </c>
      <c r="O509" s="55"/>
      <c r="P509" s="150">
        <f>O509*H509</f>
        <v>0</v>
      </c>
      <c r="Q509" s="150">
        <v>0</v>
      </c>
      <c r="R509" s="150">
        <f>Q509*H509</f>
        <v>0</v>
      </c>
      <c r="S509" s="150">
        <v>0</v>
      </c>
      <c r="T509" s="151">
        <f>S509*H509</f>
        <v>0</v>
      </c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R509" s="152" t="s">
        <v>246</v>
      </c>
      <c r="AT509" s="152" t="s">
        <v>143</v>
      </c>
      <c r="AU509" s="152" t="s">
        <v>82</v>
      </c>
      <c r="AY509" s="19" t="s">
        <v>141</v>
      </c>
      <c r="BE509" s="153">
        <f>IF(N509="základní",J509,0)</f>
        <v>0</v>
      </c>
      <c r="BF509" s="153">
        <f>IF(N509="snížená",J509,0)</f>
        <v>0</v>
      </c>
      <c r="BG509" s="153">
        <f>IF(N509="zákl. přenesená",J509,0)</f>
        <v>0</v>
      </c>
      <c r="BH509" s="153">
        <f>IF(N509="sníž. přenesená",J509,0)</f>
        <v>0</v>
      </c>
      <c r="BI509" s="153">
        <f>IF(N509="nulová",J509,0)</f>
        <v>0</v>
      </c>
      <c r="BJ509" s="19" t="s">
        <v>80</v>
      </c>
      <c r="BK509" s="153">
        <f>ROUND(I509*H509,2)</f>
        <v>0</v>
      </c>
      <c r="BL509" s="19" t="s">
        <v>246</v>
      </c>
      <c r="BM509" s="152" t="s">
        <v>1135</v>
      </c>
    </row>
    <row r="510" spans="1:47" s="2" customFormat="1" ht="11.25">
      <c r="A510" s="34"/>
      <c r="B510" s="35"/>
      <c r="C510" s="34"/>
      <c r="D510" s="154" t="s">
        <v>150</v>
      </c>
      <c r="E510" s="34"/>
      <c r="F510" s="155" t="s">
        <v>1136</v>
      </c>
      <c r="G510" s="34"/>
      <c r="H510" s="34"/>
      <c r="I510" s="156"/>
      <c r="J510" s="34"/>
      <c r="K510" s="34"/>
      <c r="L510" s="35"/>
      <c r="M510" s="157"/>
      <c r="N510" s="158"/>
      <c r="O510" s="55"/>
      <c r="P510" s="55"/>
      <c r="Q510" s="55"/>
      <c r="R510" s="55"/>
      <c r="S510" s="55"/>
      <c r="T510" s="56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T510" s="19" t="s">
        <v>150</v>
      </c>
      <c r="AU510" s="19" t="s">
        <v>82</v>
      </c>
    </row>
    <row r="511" spans="2:51" s="13" customFormat="1" ht="11.25">
      <c r="B511" s="159"/>
      <c r="D511" s="160" t="s">
        <v>152</v>
      </c>
      <c r="E511" s="161" t="s">
        <v>3</v>
      </c>
      <c r="F511" s="162" t="s">
        <v>1137</v>
      </c>
      <c r="H511" s="163">
        <v>42.816</v>
      </c>
      <c r="I511" s="164"/>
      <c r="L511" s="159"/>
      <c r="M511" s="165"/>
      <c r="N511" s="166"/>
      <c r="O511" s="166"/>
      <c r="P511" s="166"/>
      <c r="Q511" s="166"/>
      <c r="R511" s="166"/>
      <c r="S511" s="166"/>
      <c r="T511" s="167"/>
      <c r="AT511" s="161" t="s">
        <v>152</v>
      </c>
      <c r="AU511" s="161" t="s">
        <v>82</v>
      </c>
      <c r="AV511" s="13" t="s">
        <v>82</v>
      </c>
      <c r="AW511" s="13" t="s">
        <v>33</v>
      </c>
      <c r="AX511" s="13" t="s">
        <v>72</v>
      </c>
      <c r="AY511" s="161" t="s">
        <v>141</v>
      </c>
    </row>
    <row r="512" spans="2:51" s="14" customFormat="1" ht="11.25">
      <c r="B512" s="169"/>
      <c r="D512" s="160" t="s">
        <v>152</v>
      </c>
      <c r="E512" s="170" t="s">
        <v>431</v>
      </c>
      <c r="F512" s="171" t="s">
        <v>219</v>
      </c>
      <c r="H512" s="172">
        <v>42.816</v>
      </c>
      <c r="I512" s="173"/>
      <c r="L512" s="169"/>
      <c r="M512" s="174"/>
      <c r="N512" s="175"/>
      <c r="O512" s="175"/>
      <c r="P512" s="175"/>
      <c r="Q512" s="175"/>
      <c r="R512" s="175"/>
      <c r="S512" s="175"/>
      <c r="T512" s="176"/>
      <c r="AT512" s="170" t="s">
        <v>152</v>
      </c>
      <c r="AU512" s="170" t="s">
        <v>82</v>
      </c>
      <c r="AV512" s="14" t="s">
        <v>148</v>
      </c>
      <c r="AW512" s="14" t="s">
        <v>33</v>
      </c>
      <c r="AX512" s="14" t="s">
        <v>80</v>
      </c>
      <c r="AY512" s="170" t="s">
        <v>141</v>
      </c>
    </row>
    <row r="513" spans="1:65" s="2" customFormat="1" ht="16.5" customHeight="1">
      <c r="A513" s="34"/>
      <c r="B513" s="140"/>
      <c r="C513" s="187" t="s">
        <v>1138</v>
      </c>
      <c r="D513" s="187" t="s">
        <v>401</v>
      </c>
      <c r="E513" s="188" t="s">
        <v>1139</v>
      </c>
      <c r="F513" s="189" t="s">
        <v>1140</v>
      </c>
      <c r="G513" s="190" t="s">
        <v>101</v>
      </c>
      <c r="H513" s="191">
        <v>0.201</v>
      </c>
      <c r="I513" s="192"/>
      <c r="J513" s="193">
        <f>ROUND(I513*H513,2)</f>
        <v>0</v>
      </c>
      <c r="K513" s="189" t="s">
        <v>147</v>
      </c>
      <c r="L513" s="194"/>
      <c r="M513" s="195" t="s">
        <v>3</v>
      </c>
      <c r="N513" s="196" t="s">
        <v>43</v>
      </c>
      <c r="O513" s="55"/>
      <c r="P513" s="150">
        <f>O513*H513</f>
        <v>0</v>
      </c>
      <c r="Q513" s="150">
        <v>0.55</v>
      </c>
      <c r="R513" s="150">
        <f>Q513*H513</f>
        <v>0.11055000000000001</v>
      </c>
      <c r="S513" s="150">
        <v>0</v>
      </c>
      <c r="T513" s="151">
        <f>S513*H513</f>
        <v>0</v>
      </c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R513" s="152" t="s">
        <v>362</v>
      </c>
      <c r="AT513" s="152" t="s">
        <v>401</v>
      </c>
      <c r="AU513" s="152" t="s">
        <v>82</v>
      </c>
      <c r="AY513" s="19" t="s">
        <v>141</v>
      </c>
      <c r="BE513" s="153">
        <f>IF(N513="základní",J513,0)</f>
        <v>0</v>
      </c>
      <c r="BF513" s="153">
        <f>IF(N513="snížená",J513,0)</f>
        <v>0</v>
      </c>
      <c r="BG513" s="153">
        <f>IF(N513="zákl. přenesená",J513,0)</f>
        <v>0</v>
      </c>
      <c r="BH513" s="153">
        <f>IF(N513="sníž. přenesená",J513,0)</f>
        <v>0</v>
      </c>
      <c r="BI513" s="153">
        <f>IF(N513="nulová",J513,0)</f>
        <v>0</v>
      </c>
      <c r="BJ513" s="19" t="s">
        <v>80</v>
      </c>
      <c r="BK513" s="153">
        <f>ROUND(I513*H513,2)</f>
        <v>0</v>
      </c>
      <c r="BL513" s="19" t="s">
        <v>246</v>
      </c>
      <c r="BM513" s="152" t="s">
        <v>1141</v>
      </c>
    </row>
    <row r="514" spans="2:51" s="13" customFormat="1" ht="11.25">
      <c r="B514" s="159"/>
      <c r="D514" s="160" t="s">
        <v>152</v>
      </c>
      <c r="E514" s="161" t="s">
        <v>3</v>
      </c>
      <c r="F514" s="162" t="s">
        <v>1142</v>
      </c>
      <c r="H514" s="163">
        <v>0.194</v>
      </c>
      <c r="I514" s="164"/>
      <c r="L514" s="159"/>
      <c r="M514" s="165"/>
      <c r="N514" s="166"/>
      <c r="O514" s="166"/>
      <c r="P514" s="166"/>
      <c r="Q514" s="166"/>
      <c r="R514" s="166"/>
      <c r="S514" s="166"/>
      <c r="T514" s="167"/>
      <c r="AT514" s="161" t="s">
        <v>152</v>
      </c>
      <c r="AU514" s="161" t="s">
        <v>82</v>
      </c>
      <c r="AV514" s="13" t="s">
        <v>82</v>
      </c>
      <c r="AW514" s="13" t="s">
        <v>33</v>
      </c>
      <c r="AX514" s="13" t="s">
        <v>72</v>
      </c>
      <c r="AY514" s="161" t="s">
        <v>141</v>
      </c>
    </row>
    <row r="515" spans="2:51" s="13" customFormat="1" ht="11.25">
      <c r="B515" s="159"/>
      <c r="D515" s="160" t="s">
        <v>152</v>
      </c>
      <c r="E515" s="161" t="s">
        <v>3</v>
      </c>
      <c r="F515" s="162" t="s">
        <v>1143</v>
      </c>
      <c r="H515" s="163">
        <v>0.007</v>
      </c>
      <c r="I515" s="164"/>
      <c r="L515" s="159"/>
      <c r="M515" s="165"/>
      <c r="N515" s="166"/>
      <c r="O515" s="166"/>
      <c r="P515" s="166"/>
      <c r="Q515" s="166"/>
      <c r="R515" s="166"/>
      <c r="S515" s="166"/>
      <c r="T515" s="167"/>
      <c r="AT515" s="161" t="s">
        <v>152</v>
      </c>
      <c r="AU515" s="161" t="s">
        <v>82</v>
      </c>
      <c r="AV515" s="13" t="s">
        <v>82</v>
      </c>
      <c r="AW515" s="13" t="s">
        <v>33</v>
      </c>
      <c r="AX515" s="13" t="s">
        <v>72</v>
      </c>
      <c r="AY515" s="161" t="s">
        <v>141</v>
      </c>
    </row>
    <row r="516" spans="2:51" s="14" customFormat="1" ht="11.25">
      <c r="B516" s="169"/>
      <c r="D516" s="160" t="s">
        <v>152</v>
      </c>
      <c r="E516" s="170" t="s">
        <v>3</v>
      </c>
      <c r="F516" s="171" t="s">
        <v>219</v>
      </c>
      <c r="H516" s="172">
        <v>0.201</v>
      </c>
      <c r="I516" s="173"/>
      <c r="L516" s="169"/>
      <c r="M516" s="174"/>
      <c r="N516" s="175"/>
      <c r="O516" s="175"/>
      <c r="P516" s="175"/>
      <c r="Q516" s="175"/>
      <c r="R516" s="175"/>
      <c r="S516" s="175"/>
      <c r="T516" s="176"/>
      <c r="AT516" s="170" t="s">
        <v>152</v>
      </c>
      <c r="AU516" s="170" t="s">
        <v>82</v>
      </c>
      <c r="AV516" s="14" t="s">
        <v>148</v>
      </c>
      <c r="AW516" s="14" t="s">
        <v>33</v>
      </c>
      <c r="AX516" s="14" t="s">
        <v>80</v>
      </c>
      <c r="AY516" s="170" t="s">
        <v>141</v>
      </c>
    </row>
    <row r="517" spans="1:65" s="2" customFormat="1" ht="16.5" customHeight="1">
      <c r="A517" s="34"/>
      <c r="B517" s="140"/>
      <c r="C517" s="141" t="s">
        <v>1144</v>
      </c>
      <c r="D517" s="141" t="s">
        <v>143</v>
      </c>
      <c r="E517" s="142" t="s">
        <v>1145</v>
      </c>
      <c r="F517" s="143" t="s">
        <v>1146</v>
      </c>
      <c r="G517" s="144" t="s">
        <v>207</v>
      </c>
      <c r="H517" s="145">
        <v>53.52</v>
      </c>
      <c r="I517" s="146"/>
      <c r="J517" s="147">
        <f>ROUND(I517*H517,2)</f>
        <v>0</v>
      </c>
      <c r="K517" s="143" t="s">
        <v>147</v>
      </c>
      <c r="L517" s="35"/>
      <c r="M517" s="148" t="s">
        <v>3</v>
      </c>
      <c r="N517" s="149" t="s">
        <v>43</v>
      </c>
      <c r="O517" s="55"/>
      <c r="P517" s="150">
        <f>O517*H517</f>
        <v>0</v>
      </c>
      <c r="Q517" s="150">
        <v>0</v>
      </c>
      <c r="R517" s="150">
        <f>Q517*H517</f>
        <v>0</v>
      </c>
      <c r="S517" s="150">
        <v>0</v>
      </c>
      <c r="T517" s="151">
        <f>S517*H517</f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152" t="s">
        <v>246</v>
      </c>
      <c r="AT517" s="152" t="s">
        <v>143</v>
      </c>
      <c r="AU517" s="152" t="s">
        <v>82</v>
      </c>
      <c r="AY517" s="19" t="s">
        <v>141</v>
      </c>
      <c r="BE517" s="153">
        <f>IF(N517="základní",J517,0)</f>
        <v>0</v>
      </c>
      <c r="BF517" s="153">
        <f>IF(N517="snížená",J517,0)</f>
        <v>0</v>
      </c>
      <c r="BG517" s="153">
        <f>IF(N517="zákl. přenesená",J517,0)</f>
        <v>0</v>
      </c>
      <c r="BH517" s="153">
        <f>IF(N517="sníž. přenesená",J517,0)</f>
        <v>0</v>
      </c>
      <c r="BI517" s="153">
        <f>IF(N517="nulová",J517,0)</f>
        <v>0</v>
      </c>
      <c r="BJ517" s="19" t="s">
        <v>80</v>
      </c>
      <c r="BK517" s="153">
        <f>ROUND(I517*H517,2)</f>
        <v>0</v>
      </c>
      <c r="BL517" s="19" t="s">
        <v>246</v>
      </c>
      <c r="BM517" s="152" t="s">
        <v>1147</v>
      </c>
    </row>
    <row r="518" spans="1:47" s="2" customFormat="1" ht="11.25">
      <c r="A518" s="34"/>
      <c r="B518" s="35"/>
      <c r="C518" s="34"/>
      <c r="D518" s="154" t="s">
        <v>150</v>
      </c>
      <c r="E518" s="34"/>
      <c r="F518" s="155" t="s">
        <v>1148</v>
      </c>
      <c r="G518" s="34"/>
      <c r="H518" s="34"/>
      <c r="I518" s="156"/>
      <c r="J518" s="34"/>
      <c r="K518" s="34"/>
      <c r="L518" s="35"/>
      <c r="M518" s="157"/>
      <c r="N518" s="158"/>
      <c r="O518" s="55"/>
      <c r="P518" s="55"/>
      <c r="Q518" s="55"/>
      <c r="R518" s="55"/>
      <c r="S518" s="55"/>
      <c r="T518" s="56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T518" s="19" t="s">
        <v>150</v>
      </c>
      <c r="AU518" s="19" t="s">
        <v>82</v>
      </c>
    </row>
    <row r="519" spans="2:51" s="13" customFormat="1" ht="11.25">
      <c r="B519" s="159"/>
      <c r="D519" s="160" t="s">
        <v>152</v>
      </c>
      <c r="E519" s="161" t="s">
        <v>3</v>
      </c>
      <c r="F519" s="162" t="s">
        <v>1149</v>
      </c>
      <c r="H519" s="163">
        <v>53.52</v>
      </c>
      <c r="I519" s="164"/>
      <c r="L519" s="159"/>
      <c r="M519" s="165"/>
      <c r="N519" s="166"/>
      <c r="O519" s="166"/>
      <c r="P519" s="166"/>
      <c r="Q519" s="166"/>
      <c r="R519" s="166"/>
      <c r="S519" s="166"/>
      <c r="T519" s="167"/>
      <c r="AT519" s="161" t="s">
        <v>152</v>
      </c>
      <c r="AU519" s="161" t="s">
        <v>82</v>
      </c>
      <c r="AV519" s="13" t="s">
        <v>82</v>
      </c>
      <c r="AW519" s="13" t="s">
        <v>33</v>
      </c>
      <c r="AX519" s="13" t="s">
        <v>80</v>
      </c>
      <c r="AY519" s="161" t="s">
        <v>141</v>
      </c>
    </row>
    <row r="520" spans="1:65" s="2" customFormat="1" ht="24.2" customHeight="1">
      <c r="A520" s="34"/>
      <c r="B520" s="140"/>
      <c r="C520" s="187" t="s">
        <v>1150</v>
      </c>
      <c r="D520" s="187" t="s">
        <v>401</v>
      </c>
      <c r="E520" s="188" t="s">
        <v>1151</v>
      </c>
      <c r="F520" s="189" t="s">
        <v>1152</v>
      </c>
      <c r="G520" s="190" t="s">
        <v>101</v>
      </c>
      <c r="H520" s="191">
        <v>0.08</v>
      </c>
      <c r="I520" s="192"/>
      <c r="J520" s="193">
        <f>ROUND(I520*H520,2)</f>
        <v>0</v>
      </c>
      <c r="K520" s="189" t="s">
        <v>147</v>
      </c>
      <c r="L520" s="194"/>
      <c r="M520" s="195" t="s">
        <v>3</v>
      </c>
      <c r="N520" s="196" t="s">
        <v>43</v>
      </c>
      <c r="O520" s="55"/>
      <c r="P520" s="150">
        <f>O520*H520</f>
        <v>0</v>
      </c>
      <c r="Q520" s="150">
        <v>0.55</v>
      </c>
      <c r="R520" s="150">
        <f>Q520*H520</f>
        <v>0.044000000000000004</v>
      </c>
      <c r="S520" s="150">
        <v>0</v>
      </c>
      <c r="T520" s="151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52" t="s">
        <v>362</v>
      </c>
      <c r="AT520" s="152" t="s">
        <v>401</v>
      </c>
      <c r="AU520" s="152" t="s">
        <v>82</v>
      </c>
      <c r="AY520" s="19" t="s">
        <v>141</v>
      </c>
      <c r="BE520" s="153">
        <f>IF(N520="základní",J520,0)</f>
        <v>0</v>
      </c>
      <c r="BF520" s="153">
        <f>IF(N520="snížená",J520,0)</f>
        <v>0</v>
      </c>
      <c r="BG520" s="153">
        <f>IF(N520="zákl. přenesená",J520,0)</f>
        <v>0</v>
      </c>
      <c r="BH520" s="153">
        <f>IF(N520="sníž. přenesená",J520,0)</f>
        <v>0</v>
      </c>
      <c r="BI520" s="153">
        <f>IF(N520="nulová",J520,0)</f>
        <v>0</v>
      </c>
      <c r="BJ520" s="19" t="s">
        <v>80</v>
      </c>
      <c r="BK520" s="153">
        <f>ROUND(I520*H520,2)</f>
        <v>0</v>
      </c>
      <c r="BL520" s="19" t="s">
        <v>246</v>
      </c>
      <c r="BM520" s="152" t="s">
        <v>1153</v>
      </c>
    </row>
    <row r="521" spans="2:51" s="13" customFormat="1" ht="11.25">
      <c r="B521" s="159"/>
      <c r="D521" s="160" t="s">
        <v>152</v>
      </c>
      <c r="E521" s="161" t="s">
        <v>3</v>
      </c>
      <c r="F521" s="162" t="s">
        <v>1154</v>
      </c>
      <c r="H521" s="163">
        <v>0.08</v>
      </c>
      <c r="I521" s="164"/>
      <c r="L521" s="159"/>
      <c r="M521" s="165"/>
      <c r="N521" s="166"/>
      <c r="O521" s="166"/>
      <c r="P521" s="166"/>
      <c r="Q521" s="166"/>
      <c r="R521" s="166"/>
      <c r="S521" s="166"/>
      <c r="T521" s="167"/>
      <c r="AT521" s="161" t="s">
        <v>152</v>
      </c>
      <c r="AU521" s="161" t="s">
        <v>82</v>
      </c>
      <c r="AV521" s="13" t="s">
        <v>82</v>
      </c>
      <c r="AW521" s="13" t="s">
        <v>33</v>
      </c>
      <c r="AX521" s="13" t="s">
        <v>80</v>
      </c>
      <c r="AY521" s="161" t="s">
        <v>141</v>
      </c>
    </row>
    <row r="522" spans="1:65" s="2" customFormat="1" ht="37.9" customHeight="1">
      <c r="A522" s="34"/>
      <c r="B522" s="140"/>
      <c r="C522" s="141" t="s">
        <v>1155</v>
      </c>
      <c r="D522" s="141" t="s">
        <v>143</v>
      </c>
      <c r="E522" s="142" t="s">
        <v>1156</v>
      </c>
      <c r="F522" s="143" t="s">
        <v>1157</v>
      </c>
      <c r="G522" s="144" t="s">
        <v>101</v>
      </c>
      <c r="H522" s="145">
        <v>1.915</v>
      </c>
      <c r="I522" s="146"/>
      <c r="J522" s="147">
        <f>ROUND(I522*H522,2)</f>
        <v>0</v>
      </c>
      <c r="K522" s="143" t="s">
        <v>147</v>
      </c>
      <c r="L522" s="35"/>
      <c r="M522" s="148" t="s">
        <v>3</v>
      </c>
      <c r="N522" s="149" t="s">
        <v>43</v>
      </c>
      <c r="O522" s="55"/>
      <c r="P522" s="150">
        <f>O522*H522</f>
        <v>0</v>
      </c>
      <c r="Q522" s="150">
        <v>0.02337</v>
      </c>
      <c r="R522" s="150">
        <f>Q522*H522</f>
        <v>0.044753549999999996</v>
      </c>
      <c r="S522" s="150">
        <v>0</v>
      </c>
      <c r="T522" s="151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52" t="s">
        <v>246</v>
      </c>
      <c r="AT522" s="152" t="s">
        <v>143</v>
      </c>
      <c r="AU522" s="152" t="s">
        <v>82</v>
      </c>
      <c r="AY522" s="19" t="s">
        <v>141</v>
      </c>
      <c r="BE522" s="153">
        <f>IF(N522="základní",J522,0)</f>
        <v>0</v>
      </c>
      <c r="BF522" s="153">
        <f>IF(N522="snížená",J522,0)</f>
        <v>0</v>
      </c>
      <c r="BG522" s="153">
        <f>IF(N522="zákl. přenesená",J522,0)</f>
        <v>0</v>
      </c>
      <c r="BH522" s="153">
        <f>IF(N522="sníž. přenesená",J522,0)</f>
        <v>0</v>
      </c>
      <c r="BI522" s="153">
        <f>IF(N522="nulová",J522,0)</f>
        <v>0</v>
      </c>
      <c r="BJ522" s="19" t="s">
        <v>80</v>
      </c>
      <c r="BK522" s="153">
        <f>ROUND(I522*H522,2)</f>
        <v>0</v>
      </c>
      <c r="BL522" s="19" t="s">
        <v>246</v>
      </c>
      <c r="BM522" s="152" t="s">
        <v>1158</v>
      </c>
    </row>
    <row r="523" spans="1:47" s="2" customFormat="1" ht="11.25">
      <c r="A523" s="34"/>
      <c r="B523" s="35"/>
      <c r="C523" s="34"/>
      <c r="D523" s="154" t="s">
        <v>150</v>
      </c>
      <c r="E523" s="34"/>
      <c r="F523" s="155" t="s">
        <v>1159</v>
      </c>
      <c r="G523" s="34"/>
      <c r="H523" s="34"/>
      <c r="I523" s="156"/>
      <c r="J523" s="34"/>
      <c r="K523" s="34"/>
      <c r="L523" s="35"/>
      <c r="M523" s="157"/>
      <c r="N523" s="158"/>
      <c r="O523" s="55"/>
      <c r="P523" s="55"/>
      <c r="Q523" s="55"/>
      <c r="R523" s="55"/>
      <c r="S523" s="55"/>
      <c r="T523" s="56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T523" s="19" t="s">
        <v>150</v>
      </c>
      <c r="AU523" s="19" t="s">
        <v>82</v>
      </c>
    </row>
    <row r="524" spans="2:51" s="13" customFormat="1" ht="11.25">
      <c r="B524" s="159"/>
      <c r="D524" s="160" t="s">
        <v>152</v>
      </c>
      <c r="E524" s="161" t="s">
        <v>3</v>
      </c>
      <c r="F524" s="162" t="s">
        <v>1160</v>
      </c>
      <c r="H524" s="163">
        <v>1.915</v>
      </c>
      <c r="I524" s="164"/>
      <c r="L524" s="159"/>
      <c r="M524" s="165"/>
      <c r="N524" s="166"/>
      <c r="O524" s="166"/>
      <c r="P524" s="166"/>
      <c r="Q524" s="166"/>
      <c r="R524" s="166"/>
      <c r="S524" s="166"/>
      <c r="T524" s="167"/>
      <c r="AT524" s="161" t="s">
        <v>152</v>
      </c>
      <c r="AU524" s="161" t="s">
        <v>82</v>
      </c>
      <c r="AV524" s="13" t="s">
        <v>82</v>
      </c>
      <c r="AW524" s="13" t="s">
        <v>33</v>
      </c>
      <c r="AX524" s="13" t="s">
        <v>80</v>
      </c>
      <c r="AY524" s="161" t="s">
        <v>141</v>
      </c>
    </row>
    <row r="525" spans="1:65" s="2" customFormat="1" ht="37.9" customHeight="1">
      <c r="A525" s="34"/>
      <c r="B525" s="140"/>
      <c r="C525" s="141" t="s">
        <v>1161</v>
      </c>
      <c r="D525" s="141" t="s">
        <v>143</v>
      </c>
      <c r="E525" s="142" t="s">
        <v>1162</v>
      </c>
      <c r="F525" s="143" t="s">
        <v>1163</v>
      </c>
      <c r="G525" s="144" t="s">
        <v>146</v>
      </c>
      <c r="H525" s="145">
        <v>17.71</v>
      </c>
      <c r="I525" s="146"/>
      <c r="J525" s="147">
        <f>ROUND(I525*H525,2)</f>
        <v>0</v>
      </c>
      <c r="K525" s="143" t="s">
        <v>3</v>
      </c>
      <c r="L525" s="35"/>
      <c r="M525" s="148" t="s">
        <v>3</v>
      </c>
      <c r="N525" s="149" t="s">
        <v>43</v>
      </c>
      <c r="O525" s="55"/>
      <c r="P525" s="150">
        <f>O525*H525</f>
        <v>0</v>
      </c>
      <c r="Q525" s="150">
        <v>0.03553</v>
      </c>
      <c r="R525" s="150">
        <f>Q525*H525</f>
        <v>0.6292363</v>
      </c>
      <c r="S525" s="150">
        <v>0</v>
      </c>
      <c r="T525" s="151">
        <f>S525*H525</f>
        <v>0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152" t="s">
        <v>246</v>
      </c>
      <c r="AT525" s="152" t="s">
        <v>143</v>
      </c>
      <c r="AU525" s="152" t="s">
        <v>82</v>
      </c>
      <c r="AY525" s="19" t="s">
        <v>141</v>
      </c>
      <c r="BE525" s="153">
        <f>IF(N525="základní",J525,0)</f>
        <v>0</v>
      </c>
      <c r="BF525" s="153">
        <f>IF(N525="snížená",J525,0)</f>
        <v>0</v>
      </c>
      <c r="BG525" s="153">
        <f>IF(N525="zákl. přenesená",J525,0)</f>
        <v>0</v>
      </c>
      <c r="BH525" s="153">
        <f>IF(N525="sníž. přenesená",J525,0)</f>
        <v>0</v>
      </c>
      <c r="BI525" s="153">
        <f>IF(N525="nulová",J525,0)</f>
        <v>0</v>
      </c>
      <c r="BJ525" s="19" t="s">
        <v>80</v>
      </c>
      <c r="BK525" s="153">
        <f>ROUND(I525*H525,2)</f>
        <v>0</v>
      </c>
      <c r="BL525" s="19" t="s">
        <v>246</v>
      </c>
      <c r="BM525" s="152" t="s">
        <v>1164</v>
      </c>
    </row>
    <row r="526" spans="2:51" s="15" customFormat="1" ht="11.25">
      <c r="B526" s="177"/>
      <c r="D526" s="160" t="s">
        <v>152</v>
      </c>
      <c r="E526" s="178" t="s">
        <v>3</v>
      </c>
      <c r="F526" s="179" t="s">
        <v>1165</v>
      </c>
      <c r="H526" s="178" t="s">
        <v>3</v>
      </c>
      <c r="I526" s="180"/>
      <c r="L526" s="177"/>
      <c r="M526" s="181"/>
      <c r="N526" s="182"/>
      <c r="O526" s="182"/>
      <c r="P526" s="182"/>
      <c r="Q526" s="182"/>
      <c r="R526" s="182"/>
      <c r="S526" s="182"/>
      <c r="T526" s="183"/>
      <c r="AT526" s="178" t="s">
        <v>152</v>
      </c>
      <c r="AU526" s="178" t="s">
        <v>82</v>
      </c>
      <c r="AV526" s="15" t="s">
        <v>80</v>
      </c>
      <c r="AW526" s="15" t="s">
        <v>33</v>
      </c>
      <c r="AX526" s="15" t="s">
        <v>72</v>
      </c>
      <c r="AY526" s="178" t="s">
        <v>141</v>
      </c>
    </row>
    <row r="527" spans="2:51" s="13" customFormat="1" ht="11.25">
      <c r="B527" s="159"/>
      <c r="D527" s="160" t="s">
        <v>152</v>
      </c>
      <c r="E527" s="161" t="s">
        <v>3</v>
      </c>
      <c r="F527" s="162" t="s">
        <v>1166</v>
      </c>
      <c r="H527" s="163">
        <v>17.71</v>
      </c>
      <c r="I527" s="164"/>
      <c r="L527" s="159"/>
      <c r="M527" s="165"/>
      <c r="N527" s="166"/>
      <c r="O527" s="166"/>
      <c r="P527" s="166"/>
      <c r="Q527" s="166"/>
      <c r="R527" s="166"/>
      <c r="S527" s="166"/>
      <c r="T527" s="167"/>
      <c r="AT527" s="161" t="s">
        <v>152</v>
      </c>
      <c r="AU527" s="161" t="s">
        <v>82</v>
      </c>
      <c r="AV527" s="13" t="s">
        <v>82</v>
      </c>
      <c r="AW527" s="13" t="s">
        <v>33</v>
      </c>
      <c r="AX527" s="13" t="s">
        <v>72</v>
      </c>
      <c r="AY527" s="161" t="s">
        <v>141</v>
      </c>
    </row>
    <row r="528" spans="2:51" s="14" customFormat="1" ht="11.25">
      <c r="B528" s="169"/>
      <c r="D528" s="160" t="s">
        <v>152</v>
      </c>
      <c r="E528" s="170" t="s">
        <v>428</v>
      </c>
      <c r="F528" s="171" t="s">
        <v>219</v>
      </c>
      <c r="H528" s="172">
        <v>17.71</v>
      </c>
      <c r="I528" s="173"/>
      <c r="L528" s="169"/>
      <c r="M528" s="174"/>
      <c r="N528" s="175"/>
      <c r="O528" s="175"/>
      <c r="P528" s="175"/>
      <c r="Q528" s="175"/>
      <c r="R528" s="175"/>
      <c r="S528" s="175"/>
      <c r="T528" s="176"/>
      <c r="AT528" s="170" t="s">
        <v>152</v>
      </c>
      <c r="AU528" s="170" t="s">
        <v>82</v>
      </c>
      <c r="AV528" s="14" t="s">
        <v>148</v>
      </c>
      <c r="AW528" s="14" t="s">
        <v>33</v>
      </c>
      <c r="AX528" s="14" t="s">
        <v>80</v>
      </c>
      <c r="AY528" s="170" t="s">
        <v>141</v>
      </c>
    </row>
    <row r="529" spans="1:65" s="2" customFormat="1" ht="24.2" customHeight="1">
      <c r="A529" s="34"/>
      <c r="B529" s="140"/>
      <c r="C529" s="141" t="s">
        <v>1167</v>
      </c>
      <c r="D529" s="141" t="s">
        <v>143</v>
      </c>
      <c r="E529" s="142" t="s">
        <v>1168</v>
      </c>
      <c r="F529" s="143" t="s">
        <v>1169</v>
      </c>
      <c r="G529" s="144" t="s">
        <v>207</v>
      </c>
      <c r="H529" s="145">
        <v>39.2</v>
      </c>
      <c r="I529" s="146"/>
      <c r="J529" s="147">
        <f>ROUND(I529*H529,2)</f>
        <v>0</v>
      </c>
      <c r="K529" s="143" t="s">
        <v>147</v>
      </c>
      <c r="L529" s="35"/>
      <c r="M529" s="148" t="s">
        <v>3</v>
      </c>
      <c r="N529" s="149" t="s">
        <v>43</v>
      </c>
      <c r="O529" s="55"/>
      <c r="P529" s="150">
        <f>O529*H529</f>
        <v>0</v>
      </c>
      <c r="Q529" s="150">
        <v>1E-05</v>
      </c>
      <c r="R529" s="150">
        <f>Q529*H529</f>
        <v>0.00039200000000000004</v>
      </c>
      <c r="S529" s="150">
        <v>0</v>
      </c>
      <c r="T529" s="151">
        <f>S529*H529</f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152" t="s">
        <v>246</v>
      </c>
      <c r="AT529" s="152" t="s">
        <v>143</v>
      </c>
      <c r="AU529" s="152" t="s">
        <v>82</v>
      </c>
      <c r="AY529" s="19" t="s">
        <v>141</v>
      </c>
      <c r="BE529" s="153">
        <f>IF(N529="základní",J529,0)</f>
        <v>0</v>
      </c>
      <c r="BF529" s="153">
        <f>IF(N529="snížená",J529,0)</f>
        <v>0</v>
      </c>
      <c r="BG529" s="153">
        <f>IF(N529="zákl. přenesená",J529,0)</f>
        <v>0</v>
      </c>
      <c r="BH529" s="153">
        <f>IF(N529="sníž. přenesená",J529,0)</f>
        <v>0</v>
      </c>
      <c r="BI529" s="153">
        <f>IF(N529="nulová",J529,0)</f>
        <v>0</v>
      </c>
      <c r="BJ529" s="19" t="s">
        <v>80</v>
      </c>
      <c r="BK529" s="153">
        <f>ROUND(I529*H529,2)</f>
        <v>0</v>
      </c>
      <c r="BL529" s="19" t="s">
        <v>246</v>
      </c>
      <c r="BM529" s="152" t="s">
        <v>1170</v>
      </c>
    </row>
    <row r="530" spans="1:47" s="2" customFormat="1" ht="11.25">
      <c r="A530" s="34"/>
      <c r="B530" s="35"/>
      <c r="C530" s="34"/>
      <c r="D530" s="154" t="s">
        <v>150</v>
      </c>
      <c r="E530" s="34"/>
      <c r="F530" s="155" t="s">
        <v>1171</v>
      </c>
      <c r="G530" s="34"/>
      <c r="H530" s="34"/>
      <c r="I530" s="156"/>
      <c r="J530" s="34"/>
      <c r="K530" s="34"/>
      <c r="L530" s="35"/>
      <c r="M530" s="157"/>
      <c r="N530" s="158"/>
      <c r="O530" s="55"/>
      <c r="P530" s="55"/>
      <c r="Q530" s="55"/>
      <c r="R530" s="55"/>
      <c r="S530" s="55"/>
      <c r="T530" s="56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T530" s="19" t="s">
        <v>150</v>
      </c>
      <c r="AU530" s="19" t="s">
        <v>82</v>
      </c>
    </row>
    <row r="531" spans="2:51" s="13" customFormat="1" ht="11.25">
      <c r="B531" s="159"/>
      <c r="D531" s="160" t="s">
        <v>152</v>
      </c>
      <c r="E531" s="161" t="s">
        <v>3</v>
      </c>
      <c r="F531" s="162" t="s">
        <v>1172</v>
      </c>
      <c r="H531" s="163">
        <v>39.2</v>
      </c>
      <c r="I531" s="164"/>
      <c r="L531" s="159"/>
      <c r="M531" s="165"/>
      <c r="N531" s="166"/>
      <c r="O531" s="166"/>
      <c r="P531" s="166"/>
      <c r="Q531" s="166"/>
      <c r="R531" s="166"/>
      <c r="S531" s="166"/>
      <c r="T531" s="167"/>
      <c r="AT531" s="161" t="s">
        <v>152</v>
      </c>
      <c r="AU531" s="161" t="s">
        <v>82</v>
      </c>
      <c r="AV531" s="13" t="s">
        <v>82</v>
      </c>
      <c r="AW531" s="13" t="s">
        <v>33</v>
      </c>
      <c r="AX531" s="13" t="s">
        <v>80</v>
      </c>
      <c r="AY531" s="161" t="s">
        <v>141</v>
      </c>
    </row>
    <row r="532" spans="1:65" s="2" customFormat="1" ht="21.75" customHeight="1">
      <c r="A532" s="34"/>
      <c r="B532" s="140"/>
      <c r="C532" s="187" t="s">
        <v>1173</v>
      </c>
      <c r="D532" s="187" t="s">
        <v>401</v>
      </c>
      <c r="E532" s="188" t="s">
        <v>1174</v>
      </c>
      <c r="F532" s="189" t="s">
        <v>1175</v>
      </c>
      <c r="G532" s="190" t="s">
        <v>101</v>
      </c>
      <c r="H532" s="191">
        <v>0.098</v>
      </c>
      <c r="I532" s="192"/>
      <c r="J532" s="193">
        <f>ROUND(I532*H532,2)</f>
        <v>0</v>
      </c>
      <c r="K532" s="189" t="s">
        <v>147</v>
      </c>
      <c r="L532" s="194"/>
      <c r="M532" s="195" t="s">
        <v>3</v>
      </c>
      <c r="N532" s="196" t="s">
        <v>43</v>
      </c>
      <c r="O532" s="55"/>
      <c r="P532" s="150">
        <f>O532*H532</f>
        <v>0</v>
      </c>
      <c r="Q532" s="150">
        <v>0.55</v>
      </c>
      <c r="R532" s="150">
        <f>Q532*H532</f>
        <v>0.0539</v>
      </c>
      <c r="S532" s="150">
        <v>0</v>
      </c>
      <c r="T532" s="151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52" t="s">
        <v>362</v>
      </c>
      <c r="AT532" s="152" t="s">
        <v>401</v>
      </c>
      <c r="AU532" s="152" t="s">
        <v>82</v>
      </c>
      <c r="AY532" s="19" t="s">
        <v>141</v>
      </c>
      <c r="BE532" s="153">
        <f>IF(N532="základní",J532,0)</f>
        <v>0</v>
      </c>
      <c r="BF532" s="153">
        <f>IF(N532="snížená",J532,0)</f>
        <v>0</v>
      </c>
      <c r="BG532" s="153">
        <f>IF(N532="zákl. přenesená",J532,0)</f>
        <v>0</v>
      </c>
      <c r="BH532" s="153">
        <f>IF(N532="sníž. přenesená",J532,0)</f>
        <v>0</v>
      </c>
      <c r="BI532" s="153">
        <f>IF(N532="nulová",J532,0)</f>
        <v>0</v>
      </c>
      <c r="BJ532" s="19" t="s">
        <v>80</v>
      </c>
      <c r="BK532" s="153">
        <f>ROUND(I532*H532,2)</f>
        <v>0</v>
      </c>
      <c r="BL532" s="19" t="s">
        <v>246</v>
      </c>
      <c r="BM532" s="152" t="s">
        <v>1176</v>
      </c>
    </row>
    <row r="533" spans="2:51" s="13" customFormat="1" ht="11.25">
      <c r="B533" s="159"/>
      <c r="D533" s="160" t="s">
        <v>152</v>
      </c>
      <c r="E533" s="161" t="s">
        <v>3</v>
      </c>
      <c r="F533" s="162" t="s">
        <v>1177</v>
      </c>
      <c r="H533" s="163">
        <v>0.094</v>
      </c>
      <c r="I533" s="164"/>
      <c r="L533" s="159"/>
      <c r="M533" s="165"/>
      <c r="N533" s="166"/>
      <c r="O533" s="166"/>
      <c r="P533" s="166"/>
      <c r="Q533" s="166"/>
      <c r="R533" s="166"/>
      <c r="S533" s="166"/>
      <c r="T533" s="167"/>
      <c r="AT533" s="161" t="s">
        <v>152</v>
      </c>
      <c r="AU533" s="161" t="s">
        <v>82</v>
      </c>
      <c r="AV533" s="13" t="s">
        <v>82</v>
      </c>
      <c r="AW533" s="13" t="s">
        <v>33</v>
      </c>
      <c r="AX533" s="13" t="s">
        <v>80</v>
      </c>
      <c r="AY533" s="161" t="s">
        <v>141</v>
      </c>
    </row>
    <row r="534" spans="2:51" s="13" customFormat="1" ht="11.25">
      <c r="B534" s="159"/>
      <c r="D534" s="160" t="s">
        <v>152</v>
      </c>
      <c r="F534" s="162" t="s">
        <v>1178</v>
      </c>
      <c r="H534" s="163">
        <v>0.098</v>
      </c>
      <c r="I534" s="164"/>
      <c r="L534" s="159"/>
      <c r="M534" s="165"/>
      <c r="N534" s="166"/>
      <c r="O534" s="166"/>
      <c r="P534" s="166"/>
      <c r="Q534" s="166"/>
      <c r="R534" s="166"/>
      <c r="S534" s="166"/>
      <c r="T534" s="167"/>
      <c r="AT534" s="161" t="s">
        <v>152</v>
      </c>
      <c r="AU534" s="161" t="s">
        <v>82</v>
      </c>
      <c r="AV534" s="13" t="s">
        <v>82</v>
      </c>
      <c r="AW534" s="13" t="s">
        <v>4</v>
      </c>
      <c r="AX534" s="13" t="s">
        <v>80</v>
      </c>
      <c r="AY534" s="161" t="s">
        <v>141</v>
      </c>
    </row>
    <row r="535" spans="1:65" s="2" customFormat="1" ht="33" customHeight="1">
      <c r="A535" s="34"/>
      <c r="B535" s="140"/>
      <c r="C535" s="141" t="s">
        <v>1179</v>
      </c>
      <c r="D535" s="141" t="s">
        <v>143</v>
      </c>
      <c r="E535" s="142" t="s">
        <v>1180</v>
      </c>
      <c r="F535" s="143" t="s">
        <v>1181</v>
      </c>
      <c r="G535" s="144" t="s">
        <v>146</v>
      </c>
      <c r="H535" s="145">
        <v>18.16</v>
      </c>
      <c r="I535" s="146"/>
      <c r="J535" s="147">
        <f>ROUND(I535*H535,2)</f>
        <v>0</v>
      </c>
      <c r="K535" s="143" t="s">
        <v>147</v>
      </c>
      <c r="L535" s="35"/>
      <c r="M535" s="148" t="s">
        <v>3</v>
      </c>
      <c r="N535" s="149" t="s">
        <v>43</v>
      </c>
      <c r="O535" s="55"/>
      <c r="P535" s="150">
        <f>O535*H535</f>
        <v>0</v>
      </c>
      <c r="Q535" s="150">
        <v>0</v>
      </c>
      <c r="R535" s="150">
        <f>Q535*H535</f>
        <v>0</v>
      </c>
      <c r="S535" s="150">
        <v>0</v>
      </c>
      <c r="T535" s="151">
        <f>S535*H535</f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152" t="s">
        <v>246</v>
      </c>
      <c r="AT535" s="152" t="s">
        <v>143</v>
      </c>
      <c r="AU535" s="152" t="s">
        <v>82</v>
      </c>
      <c r="AY535" s="19" t="s">
        <v>141</v>
      </c>
      <c r="BE535" s="153">
        <f>IF(N535="základní",J535,0)</f>
        <v>0</v>
      </c>
      <c r="BF535" s="153">
        <f>IF(N535="snížená",J535,0)</f>
        <v>0</v>
      </c>
      <c r="BG535" s="153">
        <f>IF(N535="zákl. přenesená",J535,0)</f>
        <v>0</v>
      </c>
      <c r="BH535" s="153">
        <f>IF(N535="sníž. přenesená",J535,0)</f>
        <v>0</v>
      </c>
      <c r="BI535" s="153">
        <f>IF(N535="nulová",J535,0)</f>
        <v>0</v>
      </c>
      <c r="BJ535" s="19" t="s">
        <v>80</v>
      </c>
      <c r="BK535" s="153">
        <f>ROUND(I535*H535,2)</f>
        <v>0</v>
      </c>
      <c r="BL535" s="19" t="s">
        <v>246</v>
      </c>
      <c r="BM535" s="152" t="s">
        <v>1182</v>
      </c>
    </row>
    <row r="536" spans="1:47" s="2" customFormat="1" ht="11.25">
      <c r="A536" s="34"/>
      <c r="B536" s="35"/>
      <c r="C536" s="34"/>
      <c r="D536" s="154" t="s">
        <v>150</v>
      </c>
      <c r="E536" s="34"/>
      <c r="F536" s="155" t="s">
        <v>1183</v>
      </c>
      <c r="G536" s="34"/>
      <c r="H536" s="34"/>
      <c r="I536" s="156"/>
      <c r="J536" s="34"/>
      <c r="K536" s="34"/>
      <c r="L536" s="35"/>
      <c r="M536" s="157"/>
      <c r="N536" s="158"/>
      <c r="O536" s="55"/>
      <c r="P536" s="55"/>
      <c r="Q536" s="55"/>
      <c r="R536" s="55"/>
      <c r="S536" s="55"/>
      <c r="T536" s="56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T536" s="19" t="s">
        <v>150</v>
      </c>
      <c r="AU536" s="19" t="s">
        <v>82</v>
      </c>
    </row>
    <row r="537" spans="2:51" s="13" customFormat="1" ht="11.25">
      <c r="B537" s="159"/>
      <c r="D537" s="160" t="s">
        <v>152</v>
      </c>
      <c r="E537" s="161" t="s">
        <v>3</v>
      </c>
      <c r="F537" s="162" t="s">
        <v>1184</v>
      </c>
      <c r="H537" s="163">
        <v>18.16</v>
      </c>
      <c r="I537" s="164"/>
      <c r="L537" s="159"/>
      <c r="M537" s="165"/>
      <c r="N537" s="166"/>
      <c r="O537" s="166"/>
      <c r="P537" s="166"/>
      <c r="Q537" s="166"/>
      <c r="R537" s="166"/>
      <c r="S537" s="166"/>
      <c r="T537" s="167"/>
      <c r="AT537" s="161" t="s">
        <v>152</v>
      </c>
      <c r="AU537" s="161" t="s">
        <v>82</v>
      </c>
      <c r="AV537" s="13" t="s">
        <v>82</v>
      </c>
      <c r="AW537" s="13" t="s">
        <v>33</v>
      </c>
      <c r="AX537" s="13" t="s">
        <v>80</v>
      </c>
      <c r="AY537" s="161" t="s">
        <v>141</v>
      </c>
    </row>
    <row r="538" spans="1:65" s="2" customFormat="1" ht="24.2" customHeight="1">
      <c r="A538" s="34"/>
      <c r="B538" s="140"/>
      <c r="C538" s="187" t="s">
        <v>1185</v>
      </c>
      <c r="D538" s="187" t="s">
        <v>401</v>
      </c>
      <c r="E538" s="188" t="s">
        <v>1186</v>
      </c>
      <c r="F538" s="189" t="s">
        <v>1187</v>
      </c>
      <c r="G538" s="190" t="s">
        <v>146</v>
      </c>
      <c r="H538" s="191">
        <v>19.068</v>
      </c>
      <c r="I538" s="192"/>
      <c r="J538" s="193">
        <f>ROUND(I538*H538,2)</f>
        <v>0</v>
      </c>
      <c r="K538" s="189" t="s">
        <v>147</v>
      </c>
      <c r="L538" s="194"/>
      <c r="M538" s="195" t="s">
        <v>3</v>
      </c>
      <c r="N538" s="196" t="s">
        <v>43</v>
      </c>
      <c r="O538" s="55"/>
      <c r="P538" s="150">
        <f>O538*H538</f>
        <v>0</v>
      </c>
      <c r="Q538" s="150">
        <v>0.00931</v>
      </c>
      <c r="R538" s="150">
        <f>Q538*H538</f>
        <v>0.17752308000000003</v>
      </c>
      <c r="S538" s="150">
        <v>0</v>
      </c>
      <c r="T538" s="151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152" t="s">
        <v>362</v>
      </c>
      <c r="AT538" s="152" t="s">
        <v>401</v>
      </c>
      <c r="AU538" s="152" t="s">
        <v>82</v>
      </c>
      <c r="AY538" s="19" t="s">
        <v>141</v>
      </c>
      <c r="BE538" s="153">
        <f>IF(N538="základní",J538,0)</f>
        <v>0</v>
      </c>
      <c r="BF538" s="153">
        <f>IF(N538="snížená",J538,0)</f>
        <v>0</v>
      </c>
      <c r="BG538" s="153">
        <f>IF(N538="zákl. přenesená",J538,0)</f>
        <v>0</v>
      </c>
      <c r="BH538" s="153">
        <f>IF(N538="sníž. přenesená",J538,0)</f>
        <v>0</v>
      </c>
      <c r="BI538" s="153">
        <f>IF(N538="nulová",J538,0)</f>
        <v>0</v>
      </c>
      <c r="BJ538" s="19" t="s">
        <v>80</v>
      </c>
      <c r="BK538" s="153">
        <f>ROUND(I538*H538,2)</f>
        <v>0</v>
      </c>
      <c r="BL538" s="19" t="s">
        <v>246</v>
      </c>
      <c r="BM538" s="152" t="s">
        <v>1188</v>
      </c>
    </row>
    <row r="539" spans="2:51" s="13" customFormat="1" ht="11.25">
      <c r="B539" s="159"/>
      <c r="D539" s="160" t="s">
        <v>152</v>
      </c>
      <c r="F539" s="162" t="s">
        <v>1189</v>
      </c>
      <c r="H539" s="163">
        <v>19.068</v>
      </c>
      <c r="I539" s="164"/>
      <c r="L539" s="159"/>
      <c r="M539" s="165"/>
      <c r="N539" s="166"/>
      <c r="O539" s="166"/>
      <c r="P539" s="166"/>
      <c r="Q539" s="166"/>
      <c r="R539" s="166"/>
      <c r="S539" s="166"/>
      <c r="T539" s="167"/>
      <c r="AT539" s="161" t="s">
        <v>152</v>
      </c>
      <c r="AU539" s="161" t="s">
        <v>82</v>
      </c>
      <c r="AV539" s="13" t="s">
        <v>82</v>
      </c>
      <c r="AW539" s="13" t="s">
        <v>4</v>
      </c>
      <c r="AX539" s="13" t="s">
        <v>80</v>
      </c>
      <c r="AY539" s="161" t="s">
        <v>141</v>
      </c>
    </row>
    <row r="540" spans="1:65" s="2" customFormat="1" ht="24.2" customHeight="1">
      <c r="A540" s="34"/>
      <c r="B540" s="140"/>
      <c r="C540" s="141" t="s">
        <v>1190</v>
      </c>
      <c r="D540" s="141" t="s">
        <v>143</v>
      </c>
      <c r="E540" s="142" t="s">
        <v>1191</v>
      </c>
      <c r="F540" s="143" t="s">
        <v>1192</v>
      </c>
      <c r="G540" s="144" t="s">
        <v>101</v>
      </c>
      <c r="H540" s="145">
        <v>0.461</v>
      </c>
      <c r="I540" s="146"/>
      <c r="J540" s="147">
        <f>ROUND(I540*H540,2)</f>
        <v>0</v>
      </c>
      <c r="K540" s="143" t="s">
        <v>147</v>
      </c>
      <c r="L540" s="35"/>
      <c r="M540" s="148" t="s">
        <v>3</v>
      </c>
      <c r="N540" s="149" t="s">
        <v>43</v>
      </c>
      <c r="O540" s="55"/>
      <c r="P540" s="150">
        <f>O540*H540</f>
        <v>0</v>
      </c>
      <c r="Q540" s="150">
        <v>0.00281</v>
      </c>
      <c r="R540" s="150">
        <f>Q540*H540</f>
        <v>0.00129541</v>
      </c>
      <c r="S540" s="150">
        <v>0</v>
      </c>
      <c r="T540" s="151">
        <f>S540*H540</f>
        <v>0</v>
      </c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R540" s="152" t="s">
        <v>246</v>
      </c>
      <c r="AT540" s="152" t="s">
        <v>143</v>
      </c>
      <c r="AU540" s="152" t="s">
        <v>82</v>
      </c>
      <c r="AY540" s="19" t="s">
        <v>141</v>
      </c>
      <c r="BE540" s="153">
        <f>IF(N540="základní",J540,0)</f>
        <v>0</v>
      </c>
      <c r="BF540" s="153">
        <f>IF(N540="snížená",J540,0)</f>
        <v>0</v>
      </c>
      <c r="BG540" s="153">
        <f>IF(N540="zákl. přenesená",J540,0)</f>
        <v>0</v>
      </c>
      <c r="BH540" s="153">
        <f>IF(N540="sníž. přenesená",J540,0)</f>
        <v>0</v>
      </c>
      <c r="BI540" s="153">
        <f>IF(N540="nulová",J540,0)</f>
        <v>0</v>
      </c>
      <c r="BJ540" s="19" t="s">
        <v>80</v>
      </c>
      <c r="BK540" s="153">
        <f>ROUND(I540*H540,2)</f>
        <v>0</v>
      </c>
      <c r="BL540" s="19" t="s">
        <v>246</v>
      </c>
      <c r="BM540" s="152" t="s">
        <v>1193</v>
      </c>
    </row>
    <row r="541" spans="1:47" s="2" customFormat="1" ht="11.25">
      <c r="A541" s="34"/>
      <c r="B541" s="35"/>
      <c r="C541" s="34"/>
      <c r="D541" s="154" t="s">
        <v>150</v>
      </c>
      <c r="E541" s="34"/>
      <c r="F541" s="155" t="s">
        <v>1194</v>
      </c>
      <c r="G541" s="34"/>
      <c r="H541" s="34"/>
      <c r="I541" s="156"/>
      <c r="J541" s="34"/>
      <c r="K541" s="34"/>
      <c r="L541" s="35"/>
      <c r="M541" s="157"/>
      <c r="N541" s="158"/>
      <c r="O541" s="55"/>
      <c r="P541" s="55"/>
      <c r="Q541" s="55"/>
      <c r="R541" s="55"/>
      <c r="S541" s="55"/>
      <c r="T541" s="56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T541" s="19" t="s">
        <v>150</v>
      </c>
      <c r="AU541" s="19" t="s">
        <v>82</v>
      </c>
    </row>
    <row r="542" spans="2:51" s="13" customFormat="1" ht="11.25">
      <c r="B542" s="159"/>
      <c r="D542" s="160" t="s">
        <v>152</v>
      </c>
      <c r="E542" s="161" t="s">
        <v>3</v>
      </c>
      <c r="F542" s="162" t="s">
        <v>1195</v>
      </c>
      <c r="H542" s="163">
        <v>0.461</v>
      </c>
      <c r="I542" s="164"/>
      <c r="L542" s="159"/>
      <c r="M542" s="165"/>
      <c r="N542" s="166"/>
      <c r="O542" s="166"/>
      <c r="P542" s="166"/>
      <c r="Q542" s="166"/>
      <c r="R542" s="166"/>
      <c r="S542" s="166"/>
      <c r="T542" s="167"/>
      <c r="AT542" s="161" t="s">
        <v>152</v>
      </c>
      <c r="AU542" s="161" t="s">
        <v>82</v>
      </c>
      <c r="AV542" s="13" t="s">
        <v>82</v>
      </c>
      <c r="AW542" s="13" t="s">
        <v>33</v>
      </c>
      <c r="AX542" s="13" t="s">
        <v>80</v>
      </c>
      <c r="AY542" s="161" t="s">
        <v>141</v>
      </c>
    </row>
    <row r="543" spans="1:65" s="2" customFormat="1" ht="37.9" customHeight="1">
      <c r="A543" s="34"/>
      <c r="B543" s="140"/>
      <c r="C543" s="141" t="s">
        <v>1196</v>
      </c>
      <c r="D543" s="141" t="s">
        <v>143</v>
      </c>
      <c r="E543" s="142" t="s">
        <v>1197</v>
      </c>
      <c r="F543" s="143" t="s">
        <v>1198</v>
      </c>
      <c r="G543" s="144" t="s">
        <v>357</v>
      </c>
      <c r="H543" s="145">
        <v>8</v>
      </c>
      <c r="I543" s="146"/>
      <c r="J543" s="147">
        <f>ROUND(I543*H543,2)</f>
        <v>0</v>
      </c>
      <c r="K543" s="143" t="s">
        <v>147</v>
      </c>
      <c r="L543" s="35"/>
      <c r="M543" s="148" t="s">
        <v>3</v>
      </c>
      <c r="N543" s="149" t="s">
        <v>43</v>
      </c>
      <c r="O543" s="55"/>
      <c r="P543" s="150">
        <f>O543*H543</f>
        <v>0</v>
      </c>
      <c r="Q543" s="150">
        <v>4E-05</v>
      </c>
      <c r="R543" s="150">
        <f>Q543*H543</f>
        <v>0.00032</v>
      </c>
      <c r="S543" s="150">
        <v>0</v>
      </c>
      <c r="T543" s="151">
        <f>S543*H543</f>
        <v>0</v>
      </c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R543" s="152" t="s">
        <v>148</v>
      </c>
      <c r="AT543" s="152" t="s">
        <v>143</v>
      </c>
      <c r="AU543" s="152" t="s">
        <v>82</v>
      </c>
      <c r="AY543" s="19" t="s">
        <v>141</v>
      </c>
      <c r="BE543" s="153">
        <f>IF(N543="základní",J543,0)</f>
        <v>0</v>
      </c>
      <c r="BF543" s="153">
        <f>IF(N543="snížená",J543,0)</f>
        <v>0</v>
      </c>
      <c r="BG543" s="153">
        <f>IF(N543="zákl. přenesená",J543,0)</f>
        <v>0</v>
      </c>
      <c r="BH543" s="153">
        <f>IF(N543="sníž. přenesená",J543,0)</f>
        <v>0</v>
      </c>
      <c r="BI543" s="153">
        <f>IF(N543="nulová",J543,0)</f>
        <v>0</v>
      </c>
      <c r="BJ543" s="19" t="s">
        <v>80</v>
      </c>
      <c r="BK543" s="153">
        <f>ROUND(I543*H543,2)</f>
        <v>0</v>
      </c>
      <c r="BL543" s="19" t="s">
        <v>148</v>
      </c>
      <c r="BM543" s="152" t="s">
        <v>1199</v>
      </c>
    </row>
    <row r="544" spans="1:47" s="2" customFormat="1" ht="11.25">
      <c r="A544" s="34"/>
      <c r="B544" s="35"/>
      <c r="C544" s="34"/>
      <c r="D544" s="154" t="s">
        <v>150</v>
      </c>
      <c r="E544" s="34"/>
      <c r="F544" s="155" t="s">
        <v>1200</v>
      </c>
      <c r="G544" s="34"/>
      <c r="H544" s="34"/>
      <c r="I544" s="156"/>
      <c r="J544" s="34"/>
      <c r="K544" s="34"/>
      <c r="L544" s="35"/>
      <c r="M544" s="157"/>
      <c r="N544" s="158"/>
      <c r="O544" s="55"/>
      <c r="P544" s="55"/>
      <c r="Q544" s="55"/>
      <c r="R544" s="55"/>
      <c r="S544" s="55"/>
      <c r="T544" s="56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T544" s="19" t="s">
        <v>150</v>
      </c>
      <c r="AU544" s="19" t="s">
        <v>82</v>
      </c>
    </row>
    <row r="545" spans="2:51" s="13" customFormat="1" ht="11.25">
      <c r="B545" s="159"/>
      <c r="D545" s="160" t="s">
        <v>152</v>
      </c>
      <c r="E545" s="161" t="s">
        <v>3</v>
      </c>
      <c r="F545" s="162" t="s">
        <v>1201</v>
      </c>
      <c r="H545" s="163">
        <v>8</v>
      </c>
      <c r="I545" s="164"/>
      <c r="L545" s="159"/>
      <c r="M545" s="165"/>
      <c r="N545" s="166"/>
      <c r="O545" s="166"/>
      <c r="P545" s="166"/>
      <c r="Q545" s="166"/>
      <c r="R545" s="166"/>
      <c r="S545" s="166"/>
      <c r="T545" s="167"/>
      <c r="AT545" s="161" t="s">
        <v>152</v>
      </c>
      <c r="AU545" s="161" t="s">
        <v>82</v>
      </c>
      <c r="AV545" s="13" t="s">
        <v>82</v>
      </c>
      <c r="AW545" s="13" t="s">
        <v>33</v>
      </c>
      <c r="AX545" s="13" t="s">
        <v>80</v>
      </c>
      <c r="AY545" s="161" t="s">
        <v>141</v>
      </c>
    </row>
    <row r="546" spans="1:65" s="2" customFormat="1" ht="44.25" customHeight="1">
      <c r="A546" s="34"/>
      <c r="B546" s="140"/>
      <c r="C546" s="141" t="s">
        <v>1202</v>
      </c>
      <c r="D546" s="141" t="s">
        <v>143</v>
      </c>
      <c r="E546" s="142" t="s">
        <v>1203</v>
      </c>
      <c r="F546" s="143" t="s">
        <v>1204</v>
      </c>
      <c r="G546" s="144" t="s">
        <v>286</v>
      </c>
      <c r="H546" s="145">
        <v>2.127</v>
      </c>
      <c r="I546" s="146"/>
      <c r="J546" s="147">
        <f>ROUND(I546*H546,2)</f>
        <v>0</v>
      </c>
      <c r="K546" s="143" t="s">
        <v>147</v>
      </c>
      <c r="L546" s="35"/>
      <c r="M546" s="148" t="s">
        <v>3</v>
      </c>
      <c r="N546" s="149" t="s">
        <v>43</v>
      </c>
      <c r="O546" s="55"/>
      <c r="P546" s="150">
        <f>O546*H546</f>
        <v>0</v>
      </c>
      <c r="Q546" s="150">
        <v>0</v>
      </c>
      <c r="R546" s="150">
        <f>Q546*H546</f>
        <v>0</v>
      </c>
      <c r="S546" s="150">
        <v>0</v>
      </c>
      <c r="T546" s="151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152" t="s">
        <v>246</v>
      </c>
      <c r="AT546" s="152" t="s">
        <v>143</v>
      </c>
      <c r="AU546" s="152" t="s">
        <v>82</v>
      </c>
      <c r="AY546" s="19" t="s">
        <v>141</v>
      </c>
      <c r="BE546" s="153">
        <f>IF(N546="základní",J546,0)</f>
        <v>0</v>
      </c>
      <c r="BF546" s="153">
        <f>IF(N546="snížená",J546,0)</f>
        <v>0</v>
      </c>
      <c r="BG546" s="153">
        <f>IF(N546="zákl. přenesená",J546,0)</f>
        <v>0</v>
      </c>
      <c r="BH546" s="153">
        <f>IF(N546="sníž. přenesená",J546,0)</f>
        <v>0</v>
      </c>
      <c r="BI546" s="153">
        <f>IF(N546="nulová",J546,0)</f>
        <v>0</v>
      </c>
      <c r="BJ546" s="19" t="s">
        <v>80</v>
      </c>
      <c r="BK546" s="153">
        <f>ROUND(I546*H546,2)</f>
        <v>0</v>
      </c>
      <c r="BL546" s="19" t="s">
        <v>246</v>
      </c>
      <c r="BM546" s="152" t="s">
        <v>1205</v>
      </c>
    </row>
    <row r="547" spans="1:47" s="2" customFormat="1" ht="11.25">
      <c r="A547" s="34"/>
      <c r="B547" s="35"/>
      <c r="C547" s="34"/>
      <c r="D547" s="154" t="s">
        <v>150</v>
      </c>
      <c r="E547" s="34"/>
      <c r="F547" s="155" t="s">
        <v>1206</v>
      </c>
      <c r="G547" s="34"/>
      <c r="H547" s="34"/>
      <c r="I547" s="156"/>
      <c r="J547" s="34"/>
      <c r="K547" s="34"/>
      <c r="L547" s="35"/>
      <c r="M547" s="157"/>
      <c r="N547" s="158"/>
      <c r="O547" s="55"/>
      <c r="P547" s="55"/>
      <c r="Q547" s="55"/>
      <c r="R547" s="55"/>
      <c r="S547" s="55"/>
      <c r="T547" s="56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T547" s="19" t="s">
        <v>150</v>
      </c>
      <c r="AU547" s="19" t="s">
        <v>82</v>
      </c>
    </row>
    <row r="548" spans="2:63" s="12" customFormat="1" ht="22.9" customHeight="1">
      <c r="B548" s="127"/>
      <c r="D548" s="128" t="s">
        <v>71</v>
      </c>
      <c r="E548" s="138" t="s">
        <v>360</v>
      </c>
      <c r="F548" s="138" t="s">
        <v>361</v>
      </c>
      <c r="I548" s="130"/>
      <c r="J548" s="139">
        <f>BK548</f>
        <v>0</v>
      </c>
      <c r="L548" s="127"/>
      <c r="M548" s="132"/>
      <c r="N548" s="133"/>
      <c r="O548" s="133"/>
      <c r="P548" s="134">
        <f>SUM(P549:P558)</f>
        <v>0</v>
      </c>
      <c r="Q548" s="133"/>
      <c r="R548" s="134">
        <f>SUM(R549:R558)</f>
        <v>0.014229999999999998</v>
      </c>
      <c r="S548" s="133"/>
      <c r="T548" s="135">
        <f>SUM(T549:T558)</f>
        <v>0</v>
      </c>
      <c r="AR548" s="128" t="s">
        <v>82</v>
      </c>
      <c r="AT548" s="136" t="s">
        <v>71</v>
      </c>
      <c r="AU548" s="136" t="s">
        <v>80</v>
      </c>
      <c r="AY548" s="128" t="s">
        <v>141</v>
      </c>
      <c r="BK548" s="137">
        <f>SUM(BK549:BK558)</f>
        <v>0</v>
      </c>
    </row>
    <row r="549" spans="1:65" s="2" customFormat="1" ht="33" customHeight="1">
      <c r="A549" s="34"/>
      <c r="B549" s="140"/>
      <c r="C549" s="141" t="s">
        <v>1207</v>
      </c>
      <c r="D549" s="141" t="s">
        <v>143</v>
      </c>
      <c r="E549" s="142" t="s">
        <v>1208</v>
      </c>
      <c r="F549" s="143" t="s">
        <v>1209</v>
      </c>
      <c r="G549" s="144" t="s">
        <v>207</v>
      </c>
      <c r="H549" s="145">
        <v>9.6</v>
      </c>
      <c r="I549" s="146"/>
      <c r="J549" s="147">
        <f>ROUND(I549*H549,2)</f>
        <v>0</v>
      </c>
      <c r="K549" s="143" t="s">
        <v>147</v>
      </c>
      <c r="L549" s="35"/>
      <c r="M549" s="148" t="s">
        <v>3</v>
      </c>
      <c r="N549" s="149" t="s">
        <v>43</v>
      </c>
      <c r="O549" s="55"/>
      <c r="P549" s="150">
        <f>O549*H549</f>
        <v>0</v>
      </c>
      <c r="Q549" s="150">
        <v>0.00031</v>
      </c>
      <c r="R549" s="150">
        <f>Q549*H549</f>
        <v>0.002976</v>
      </c>
      <c r="S549" s="150">
        <v>0</v>
      </c>
      <c r="T549" s="151">
        <f>S549*H549</f>
        <v>0</v>
      </c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R549" s="152" t="s">
        <v>246</v>
      </c>
      <c r="AT549" s="152" t="s">
        <v>143</v>
      </c>
      <c r="AU549" s="152" t="s">
        <v>82</v>
      </c>
      <c r="AY549" s="19" t="s">
        <v>141</v>
      </c>
      <c r="BE549" s="153">
        <f>IF(N549="základní",J549,0)</f>
        <v>0</v>
      </c>
      <c r="BF549" s="153">
        <f>IF(N549="snížená",J549,0)</f>
        <v>0</v>
      </c>
      <c r="BG549" s="153">
        <f>IF(N549="zákl. přenesená",J549,0)</f>
        <v>0</v>
      </c>
      <c r="BH549" s="153">
        <f>IF(N549="sníž. přenesená",J549,0)</f>
        <v>0</v>
      </c>
      <c r="BI549" s="153">
        <f>IF(N549="nulová",J549,0)</f>
        <v>0</v>
      </c>
      <c r="BJ549" s="19" t="s">
        <v>80</v>
      </c>
      <c r="BK549" s="153">
        <f>ROUND(I549*H549,2)</f>
        <v>0</v>
      </c>
      <c r="BL549" s="19" t="s">
        <v>246</v>
      </c>
      <c r="BM549" s="152" t="s">
        <v>1210</v>
      </c>
    </row>
    <row r="550" spans="1:47" s="2" customFormat="1" ht="11.25">
      <c r="A550" s="34"/>
      <c r="B550" s="35"/>
      <c r="C550" s="34"/>
      <c r="D550" s="154" t="s">
        <v>150</v>
      </c>
      <c r="E550" s="34"/>
      <c r="F550" s="155" t="s">
        <v>1211</v>
      </c>
      <c r="G550" s="34"/>
      <c r="H550" s="34"/>
      <c r="I550" s="156"/>
      <c r="J550" s="34"/>
      <c r="K550" s="34"/>
      <c r="L550" s="35"/>
      <c r="M550" s="157"/>
      <c r="N550" s="158"/>
      <c r="O550" s="55"/>
      <c r="P550" s="55"/>
      <c r="Q550" s="55"/>
      <c r="R550" s="55"/>
      <c r="S550" s="55"/>
      <c r="T550" s="56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T550" s="19" t="s">
        <v>150</v>
      </c>
      <c r="AU550" s="19" t="s">
        <v>82</v>
      </c>
    </row>
    <row r="551" spans="2:51" s="13" customFormat="1" ht="11.25">
      <c r="B551" s="159"/>
      <c r="D551" s="160" t="s">
        <v>152</v>
      </c>
      <c r="E551" s="161" t="s">
        <v>3</v>
      </c>
      <c r="F551" s="162" t="s">
        <v>1212</v>
      </c>
      <c r="H551" s="163">
        <v>9.6</v>
      </c>
      <c r="I551" s="164"/>
      <c r="L551" s="159"/>
      <c r="M551" s="165"/>
      <c r="N551" s="166"/>
      <c r="O551" s="166"/>
      <c r="P551" s="166"/>
      <c r="Q551" s="166"/>
      <c r="R551" s="166"/>
      <c r="S551" s="166"/>
      <c r="T551" s="167"/>
      <c r="AT551" s="161" t="s">
        <v>152</v>
      </c>
      <c r="AU551" s="161" t="s">
        <v>82</v>
      </c>
      <c r="AV551" s="13" t="s">
        <v>82</v>
      </c>
      <c r="AW551" s="13" t="s">
        <v>33</v>
      </c>
      <c r="AX551" s="13" t="s">
        <v>80</v>
      </c>
      <c r="AY551" s="161" t="s">
        <v>141</v>
      </c>
    </row>
    <row r="552" spans="1:65" s="2" customFormat="1" ht="33" customHeight="1">
      <c r="A552" s="34"/>
      <c r="B552" s="140"/>
      <c r="C552" s="141" t="s">
        <v>1213</v>
      </c>
      <c r="D552" s="141" t="s">
        <v>143</v>
      </c>
      <c r="E552" s="142" t="s">
        <v>1214</v>
      </c>
      <c r="F552" s="143" t="s">
        <v>1215</v>
      </c>
      <c r="G552" s="144" t="s">
        <v>207</v>
      </c>
      <c r="H552" s="145">
        <v>4.8</v>
      </c>
      <c r="I552" s="146"/>
      <c r="J552" s="147">
        <f>ROUND(I552*H552,2)</f>
        <v>0</v>
      </c>
      <c r="K552" s="143" t="s">
        <v>147</v>
      </c>
      <c r="L552" s="35"/>
      <c r="M552" s="148" t="s">
        <v>3</v>
      </c>
      <c r="N552" s="149" t="s">
        <v>43</v>
      </c>
      <c r="O552" s="55"/>
      <c r="P552" s="150">
        <f>O552*H552</f>
        <v>0</v>
      </c>
      <c r="Q552" s="150">
        <v>0.00228</v>
      </c>
      <c r="R552" s="150">
        <f>Q552*H552</f>
        <v>0.010943999999999999</v>
      </c>
      <c r="S552" s="150">
        <v>0</v>
      </c>
      <c r="T552" s="151">
        <f>S552*H552</f>
        <v>0</v>
      </c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R552" s="152" t="s">
        <v>246</v>
      </c>
      <c r="AT552" s="152" t="s">
        <v>143</v>
      </c>
      <c r="AU552" s="152" t="s">
        <v>82</v>
      </c>
      <c r="AY552" s="19" t="s">
        <v>141</v>
      </c>
      <c r="BE552" s="153">
        <f>IF(N552="základní",J552,0)</f>
        <v>0</v>
      </c>
      <c r="BF552" s="153">
        <f>IF(N552="snížená",J552,0)</f>
        <v>0</v>
      </c>
      <c r="BG552" s="153">
        <f>IF(N552="zákl. přenesená",J552,0)</f>
        <v>0</v>
      </c>
      <c r="BH552" s="153">
        <f>IF(N552="sníž. přenesená",J552,0)</f>
        <v>0</v>
      </c>
      <c r="BI552" s="153">
        <f>IF(N552="nulová",J552,0)</f>
        <v>0</v>
      </c>
      <c r="BJ552" s="19" t="s">
        <v>80</v>
      </c>
      <c r="BK552" s="153">
        <f>ROUND(I552*H552,2)</f>
        <v>0</v>
      </c>
      <c r="BL552" s="19" t="s">
        <v>246</v>
      </c>
      <c r="BM552" s="152" t="s">
        <v>1216</v>
      </c>
    </row>
    <row r="553" spans="1:47" s="2" customFormat="1" ht="11.25">
      <c r="A553" s="34"/>
      <c r="B553" s="35"/>
      <c r="C553" s="34"/>
      <c r="D553" s="154" t="s">
        <v>150</v>
      </c>
      <c r="E553" s="34"/>
      <c r="F553" s="155" t="s">
        <v>1217</v>
      </c>
      <c r="G553" s="34"/>
      <c r="H553" s="34"/>
      <c r="I553" s="156"/>
      <c r="J553" s="34"/>
      <c r="K553" s="34"/>
      <c r="L553" s="35"/>
      <c r="M553" s="157"/>
      <c r="N553" s="158"/>
      <c r="O553" s="55"/>
      <c r="P553" s="55"/>
      <c r="Q553" s="55"/>
      <c r="R553" s="55"/>
      <c r="S553" s="55"/>
      <c r="T553" s="56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T553" s="19" t="s">
        <v>150</v>
      </c>
      <c r="AU553" s="19" t="s">
        <v>82</v>
      </c>
    </row>
    <row r="554" spans="2:51" s="13" customFormat="1" ht="11.25">
      <c r="B554" s="159"/>
      <c r="D554" s="160" t="s">
        <v>152</v>
      </c>
      <c r="E554" s="161" t="s">
        <v>3</v>
      </c>
      <c r="F554" s="162" t="s">
        <v>1218</v>
      </c>
      <c r="H554" s="163">
        <v>4.8</v>
      </c>
      <c r="I554" s="164"/>
      <c r="L554" s="159"/>
      <c r="M554" s="165"/>
      <c r="N554" s="166"/>
      <c r="O554" s="166"/>
      <c r="P554" s="166"/>
      <c r="Q554" s="166"/>
      <c r="R554" s="166"/>
      <c r="S554" s="166"/>
      <c r="T554" s="167"/>
      <c r="AT554" s="161" t="s">
        <v>152</v>
      </c>
      <c r="AU554" s="161" t="s">
        <v>82</v>
      </c>
      <c r="AV554" s="13" t="s">
        <v>82</v>
      </c>
      <c r="AW554" s="13" t="s">
        <v>33</v>
      </c>
      <c r="AX554" s="13" t="s">
        <v>80</v>
      </c>
      <c r="AY554" s="161" t="s">
        <v>141</v>
      </c>
    </row>
    <row r="555" spans="1:65" s="2" customFormat="1" ht="44.25" customHeight="1">
      <c r="A555" s="34"/>
      <c r="B555" s="140"/>
      <c r="C555" s="141" t="s">
        <v>1219</v>
      </c>
      <c r="D555" s="141" t="s">
        <v>143</v>
      </c>
      <c r="E555" s="142" t="s">
        <v>1220</v>
      </c>
      <c r="F555" s="143" t="s">
        <v>1221</v>
      </c>
      <c r="G555" s="144" t="s">
        <v>357</v>
      </c>
      <c r="H555" s="145">
        <v>1</v>
      </c>
      <c r="I555" s="146"/>
      <c r="J555" s="147">
        <f>ROUND(I555*H555,2)</f>
        <v>0</v>
      </c>
      <c r="K555" s="143" t="s">
        <v>147</v>
      </c>
      <c r="L555" s="35"/>
      <c r="M555" s="148" t="s">
        <v>3</v>
      </c>
      <c r="N555" s="149" t="s">
        <v>43</v>
      </c>
      <c r="O555" s="55"/>
      <c r="P555" s="150">
        <f>O555*H555</f>
        <v>0</v>
      </c>
      <c r="Q555" s="150">
        <v>0.00031</v>
      </c>
      <c r="R555" s="150">
        <f>Q555*H555</f>
        <v>0.00031</v>
      </c>
      <c r="S555" s="150">
        <v>0</v>
      </c>
      <c r="T555" s="151">
        <f>S555*H555</f>
        <v>0</v>
      </c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R555" s="152" t="s">
        <v>246</v>
      </c>
      <c r="AT555" s="152" t="s">
        <v>143</v>
      </c>
      <c r="AU555" s="152" t="s">
        <v>82</v>
      </c>
      <c r="AY555" s="19" t="s">
        <v>141</v>
      </c>
      <c r="BE555" s="153">
        <f>IF(N555="základní",J555,0)</f>
        <v>0</v>
      </c>
      <c r="BF555" s="153">
        <f>IF(N555="snížená",J555,0)</f>
        <v>0</v>
      </c>
      <c r="BG555" s="153">
        <f>IF(N555="zákl. přenesená",J555,0)</f>
        <v>0</v>
      </c>
      <c r="BH555" s="153">
        <f>IF(N555="sníž. přenesená",J555,0)</f>
        <v>0</v>
      </c>
      <c r="BI555" s="153">
        <f>IF(N555="nulová",J555,0)</f>
        <v>0</v>
      </c>
      <c r="BJ555" s="19" t="s">
        <v>80</v>
      </c>
      <c r="BK555" s="153">
        <f>ROUND(I555*H555,2)</f>
        <v>0</v>
      </c>
      <c r="BL555" s="19" t="s">
        <v>246</v>
      </c>
      <c r="BM555" s="152" t="s">
        <v>1222</v>
      </c>
    </row>
    <row r="556" spans="1:47" s="2" customFormat="1" ht="11.25">
      <c r="A556" s="34"/>
      <c r="B556" s="35"/>
      <c r="C556" s="34"/>
      <c r="D556" s="154" t="s">
        <v>150</v>
      </c>
      <c r="E556" s="34"/>
      <c r="F556" s="155" t="s">
        <v>1223</v>
      </c>
      <c r="G556" s="34"/>
      <c r="H556" s="34"/>
      <c r="I556" s="156"/>
      <c r="J556" s="34"/>
      <c r="K556" s="34"/>
      <c r="L556" s="35"/>
      <c r="M556" s="157"/>
      <c r="N556" s="158"/>
      <c r="O556" s="55"/>
      <c r="P556" s="55"/>
      <c r="Q556" s="55"/>
      <c r="R556" s="55"/>
      <c r="S556" s="55"/>
      <c r="T556" s="56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T556" s="19" t="s">
        <v>150</v>
      </c>
      <c r="AU556" s="19" t="s">
        <v>82</v>
      </c>
    </row>
    <row r="557" spans="1:65" s="2" customFormat="1" ht="44.25" customHeight="1">
      <c r="A557" s="34"/>
      <c r="B557" s="140"/>
      <c r="C557" s="141" t="s">
        <v>1224</v>
      </c>
      <c r="D557" s="141" t="s">
        <v>143</v>
      </c>
      <c r="E557" s="142" t="s">
        <v>1225</v>
      </c>
      <c r="F557" s="143" t="s">
        <v>1226</v>
      </c>
      <c r="G557" s="144" t="s">
        <v>286</v>
      </c>
      <c r="H557" s="145">
        <v>0.014</v>
      </c>
      <c r="I557" s="146"/>
      <c r="J557" s="147">
        <f>ROUND(I557*H557,2)</f>
        <v>0</v>
      </c>
      <c r="K557" s="143" t="s">
        <v>147</v>
      </c>
      <c r="L557" s="35"/>
      <c r="M557" s="148" t="s">
        <v>3</v>
      </c>
      <c r="N557" s="149" t="s">
        <v>43</v>
      </c>
      <c r="O557" s="55"/>
      <c r="P557" s="150">
        <f>O557*H557</f>
        <v>0</v>
      </c>
      <c r="Q557" s="150">
        <v>0</v>
      </c>
      <c r="R557" s="150">
        <f>Q557*H557</f>
        <v>0</v>
      </c>
      <c r="S557" s="150">
        <v>0</v>
      </c>
      <c r="T557" s="151">
        <f>S557*H557</f>
        <v>0</v>
      </c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R557" s="152" t="s">
        <v>246</v>
      </c>
      <c r="AT557" s="152" t="s">
        <v>143</v>
      </c>
      <c r="AU557" s="152" t="s">
        <v>82</v>
      </c>
      <c r="AY557" s="19" t="s">
        <v>141</v>
      </c>
      <c r="BE557" s="153">
        <f>IF(N557="základní",J557,0)</f>
        <v>0</v>
      </c>
      <c r="BF557" s="153">
        <f>IF(N557="snížená",J557,0)</f>
        <v>0</v>
      </c>
      <c r="BG557" s="153">
        <f>IF(N557="zákl. přenesená",J557,0)</f>
        <v>0</v>
      </c>
      <c r="BH557" s="153">
        <f>IF(N557="sníž. přenesená",J557,0)</f>
        <v>0</v>
      </c>
      <c r="BI557" s="153">
        <f>IF(N557="nulová",J557,0)</f>
        <v>0</v>
      </c>
      <c r="BJ557" s="19" t="s">
        <v>80</v>
      </c>
      <c r="BK557" s="153">
        <f>ROUND(I557*H557,2)</f>
        <v>0</v>
      </c>
      <c r="BL557" s="19" t="s">
        <v>246</v>
      </c>
      <c r="BM557" s="152" t="s">
        <v>1227</v>
      </c>
    </row>
    <row r="558" spans="1:47" s="2" customFormat="1" ht="11.25">
      <c r="A558" s="34"/>
      <c r="B558" s="35"/>
      <c r="C558" s="34"/>
      <c r="D558" s="154" t="s">
        <v>150</v>
      </c>
      <c r="E558" s="34"/>
      <c r="F558" s="155" t="s">
        <v>1228</v>
      </c>
      <c r="G558" s="34"/>
      <c r="H558" s="34"/>
      <c r="I558" s="156"/>
      <c r="J558" s="34"/>
      <c r="K558" s="34"/>
      <c r="L558" s="35"/>
      <c r="M558" s="157"/>
      <c r="N558" s="158"/>
      <c r="O558" s="55"/>
      <c r="P558" s="55"/>
      <c r="Q558" s="55"/>
      <c r="R558" s="55"/>
      <c r="S558" s="55"/>
      <c r="T558" s="56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T558" s="19" t="s">
        <v>150</v>
      </c>
      <c r="AU558" s="19" t="s">
        <v>82</v>
      </c>
    </row>
    <row r="559" spans="2:63" s="12" customFormat="1" ht="22.9" customHeight="1">
      <c r="B559" s="127"/>
      <c r="D559" s="128" t="s">
        <v>71</v>
      </c>
      <c r="E559" s="138" t="s">
        <v>1229</v>
      </c>
      <c r="F559" s="138" t="s">
        <v>1230</v>
      </c>
      <c r="I559" s="130"/>
      <c r="J559" s="139">
        <f>BK559</f>
        <v>0</v>
      </c>
      <c r="L559" s="127"/>
      <c r="M559" s="132"/>
      <c r="N559" s="133"/>
      <c r="O559" s="133"/>
      <c r="P559" s="134">
        <f>SUM(P560:P583)</f>
        <v>0</v>
      </c>
      <c r="Q559" s="133"/>
      <c r="R559" s="134">
        <f>SUM(R560:R583)</f>
        <v>2.40444868</v>
      </c>
      <c r="S559" s="133"/>
      <c r="T559" s="135">
        <f>SUM(T560:T583)</f>
        <v>0</v>
      </c>
      <c r="AR559" s="128" t="s">
        <v>82</v>
      </c>
      <c r="AT559" s="136" t="s">
        <v>71</v>
      </c>
      <c r="AU559" s="136" t="s">
        <v>80</v>
      </c>
      <c r="AY559" s="128" t="s">
        <v>141</v>
      </c>
      <c r="BK559" s="137">
        <f>SUM(BK560:BK583)</f>
        <v>0</v>
      </c>
    </row>
    <row r="560" spans="1:65" s="2" customFormat="1" ht="33" customHeight="1">
      <c r="A560" s="34"/>
      <c r="B560" s="140"/>
      <c r="C560" s="141" t="s">
        <v>1231</v>
      </c>
      <c r="D560" s="141" t="s">
        <v>143</v>
      </c>
      <c r="E560" s="142" t="s">
        <v>1232</v>
      </c>
      <c r="F560" s="143" t="s">
        <v>1233</v>
      </c>
      <c r="G560" s="144" t="s">
        <v>146</v>
      </c>
      <c r="H560" s="145">
        <v>42.816</v>
      </c>
      <c r="I560" s="146"/>
      <c r="J560" s="147">
        <f>ROUND(I560*H560,2)</f>
        <v>0</v>
      </c>
      <c r="K560" s="143" t="s">
        <v>147</v>
      </c>
      <c r="L560" s="35"/>
      <c r="M560" s="148" t="s">
        <v>3</v>
      </c>
      <c r="N560" s="149" t="s">
        <v>43</v>
      </c>
      <c r="O560" s="55"/>
      <c r="P560" s="150">
        <f>O560*H560</f>
        <v>0</v>
      </c>
      <c r="Q560" s="150">
        <v>0.04474</v>
      </c>
      <c r="R560" s="150">
        <f>Q560*H560</f>
        <v>1.9155878400000002</v>
      </c>
      <c r="S560" s="150">
        <v>0</v>
      </c>
      <c r="T560" s="151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52" t="s">
        <v>246</v>
      </c>
      <c r="AT560" s="152" t="s">
        <v>143</v>
      </c>
      <c r="AU560" s="152" t="s">
        <v>82</v>
      </c>
      <c r="AY560" s="19" t="s">
        <v>141</v>
      </c>
      <c r="BE560" s="153">
        <f>IF(N560="základní",J560,0)</f>
        <v>0</v>
      </c>
      <c r="BF560" s="153">
        <f>IF(N560="snížená",J560,0)</f>
        <v>0</v>
      </c>
      <c r="BG560" s="153">
        <f>IF(N560="zákl. přenesená",J560,0)</f>
        <v>0</v>
      </c>
      <c r="BH560" s="153">
        <f>IF(N560="sníž. přenesená",J560,0)</f>
        <v>0</v>
      </c>
      <c r="BI560" s="153">
        <f>IF(N560="nulová",J560,0)</f>
        <v>0</v>
      </c>
      <c r="BJ560" s="19" t="s">
        <v>80</v>
      </c>
      <c r="BK560" s="153">
        <f>ROUND(I560*H560,2)</f>
        <v>0</v>
      </c>
      <c r="BL560" s="19" t="s">
        <v>246</v>
      </c>
      <c r="BM560" s="152" t="s">
        <v>1234</v>
      </c>
    </row>
    <row r="561" spans="1:47" s="2" customFormat="1" ht="11.25">
      <c r="A561" s="34"/>
      <c r="B561" s="35"/>
      <c r="C561" s="34"/>
      <c r="D561" s="154" t="s">
        <v>150</v>
      </c>
      <c r="E561" s="34"/>
      <c r="F561" s="155" t="s">
        <v>1235</v>
      </c>
      <c r="G561" s="34"/>
      <c r="H561" s="34"/>
      <c r="I561" s="156"/>
      <c r="J561" s="34"/>
      <c r="K561" s="34"/>
      <c r="L561" s="35"/>
      <c r="M561" s="157"/>
      <c r="N561" s="158"/>
      <c r="O561" s="55"/>
      <c r="P561" s="55"/>
      <c r="Q561" s="55"/>
      <c r="R561" s="55"/>
      <c r="S561" s="55"/>
      <c r="T561" s="56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T561" s="19" t="s">
        <v>150</v>
      </c>
      <c r="AU561" s="19" t="s">
        <v>82</v>
      </c>
    </row>
    <row r="562" spans="2:51" s="13" customFormat="1" ht="11.25">
      <c r="B562" s="159"/>
      <c r="D562" s="160" t="s">
        <v>152</v>
      </c>
      <c r="E562" s="161" t="s">
        <v>3</v>
      </c>
      <c r="F562" s="162" t="s">
        <v>1236</v>
      </c>
      <c r="H562" s="163">
        <v>42.816</v>
      </c>
      <c r="I562" s="164"/>
      <c r="L562" s="159"/>
      <c r="M562" s="165"/>
      <c r="N562" s="166"/>
      <c r="O562" s="166"/>
      <c r="P562" s="166"/>
      <c r="Q562" s="166"/>
      <c r="R562" s="166"/>
      <c r="S562" s="166"/>
      <c r="T562" s="167"/>
      <c r="AT562" s="161" t="s">
        <v>152</v>
      </c>
      <c r="AU562" s="161" t="s">
        <v>82</v>
      </c>
      <c r="AV562" s="13" t="s">
        <v>82</v>
      </c>
      <c r="AW562" s="13" t="s">
        <v>33</v>
      </c>
      <c r="AX562" s="13" t="s">
        <v>80</v>
      </c>
      <c r="AY562" s="161" t="s">
        <v>141</v>
      </c>
    </row>
    <row r="563" spans="1:65" s="2" customFormat="1" ht="24.2" customHeight="1">
      <c r="A563" s="34"/>
      <c r="B563" s="140"/>
      <c r="C563" s="141" t="s">
        <v>1237</v>
      </c>
      <c r="D563" s="141" t="s">
        <v>143</v>
      </c>
      <c r="E563" s="142" t="s">
        <v>1238</v>
      </c>
      <c r="F563" s="143" t="s">
        <v>1239</v>
      </c>
      <c r="G563" s="144" t="s">
        <v>207</v>
      </c>
      <c r="H563" s="145">
        <v>9.6</v>
      </c>
      <c r="I563" s="146"/>
      <c r="J563" s="147">
        <f>ROUND(I563*H563,2)</f>
        <v>0</v>
      </c>
      <c r="K563" s="143" t="s">
        <v>147</v>
      </c>
      <c r="L563" s="35"/>
      <c r="M563" s="148" t="s">
        <v>3</v>
      </c>
      <c r="N563" s="149" t="s">
        <v>43</v>
      </c>
      <c r="O563" s="55"/>
      <c r="P563" s="150">
        <f>O563*H563</f>
        <v>0</v>
      </c>
      <c r="Q563" s="150">
        <v>0.00011</v>
      </c>
      <c r="R563" s="150">
        <f>Q563*H563</f>
        <v>0.001056</v>
      </c>
      <c r="S563" s="150">
        <v>0</v>
      </c>
      <c r="T563" s="151">
        <f>S563*H563</f>
        <v>0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152" t="s">
        <v>246</v>
      </c>
      <c r="AT563" s="152" t="s">
        <v>143</v>
      </c>
      <c r="AU563" s="152" t="s">
        <v>82</v>
      </c>
      <c r="AY563" s="19" t="s">
        <v>141</v>
      </c>
      <c r="BE563" s="153">
        <f>IF(N563="základní",J563,0)</f>
        <v>0</v>
      </c>
      <c r="BF563" s="153">
        <f>IF(N563="snížená",J563,0)</f>
        <v>0</v>
      </c>
      <c r="BG563" s="153">
        <f>IF(N563="zákl. přenesená",J563,0)</f>
        <v>0</v>
      </c>
      <c r="BH563" s="153">
        <f>IF(N563="sníž. přenesená",J563,0)</f>
        <v>0</v>
      </c>
      <c r="BI563" s="153">
        <f>IF(N563="nulová",J563,0)</f>
        <v>0</v>
      </c>
      <c r="BJ563" s="19" t="s">
        <v>80</v>
      </c>
      <c r="BK563" s="153">
        <f>ROUND(I563*H563,2)</f>
        <v>0</v>
      </c>
      <c r="BL563" s="19" t="s">
        <v>246</v>
      </c>
      <c r="BM563" s="152" t="s">
        <v>1240</v>
      </c>
    </row>
    <row r="564" spans="1:47" s="2" customFormat="1" ht="11.25">
      <c r="A564" s="34"/>
      <c r="B564" s="35"/>
      <c r="C564" s="34"/>
      <c r="D564" s="154" t="s">
        <v>150</v>
      </c>
      <c r="E564" s="34"/>
      <c r="F564" s="155" t="s">
        <v>1241</v>
      </c>
      <c r="G564" s="34"/>
      <c r="H564" s="34"/>
      <c r="I564" s="156"/>
      <c r="J564" s="34"/>
      <c r="K564" s="34"/>
      <c r="L564" s="35"/>
      <c r="M564" s="157"/>
      <c r="N564" s="158"/>
      <c r="O564" s="55"/>
      <c r="P564" s="55"/>
      <c r="Q564" s="55"/>
      <c r="R564" s="55"/>
      <c r="S564" s="55"/>
      <c r="T564" s="56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T564" s="19" t="s">
        <v>150</v>
      </c>
      <c r="AU564" s="19" t="s">
        <v>82</v>
      </c>
    </row>
    <row r="565" spans="2:51" s="13" customFormat="1" ht="11.25">
      <c r="B565" s="159"/>
      <c r="D565" s="160" t="s">
        <v>152</v>
      </c>
      <c r="E565" s="161" t="s">
        <v>3</v>
      </c>
      <c r="F565" s="162" t="s">
        <v>1242</v>
      </c>
      <c r="H565" s="163">
        <v>9.6</v>
      </c>
      <c r="I565" s="164"/>
      <c r="L565" s="159"/>
      <c r="M565" s="165"/>
      <c r="N565" s="166"/>
      <c r="O565" s="166"/>
      <c r="P565" s="166"/>
      <c r="Q565" s="166"/>
      <c r="R565" s="166"/>
      <c r="S565" s="166"/>
      <c r="T565" s="167"/>
      <c r="AT565" s="161" t="s">
        <v>152</v>
      </c>
      <c r="AU565" s="161" t="s">
        <v>82</v>
      </c>
      <c r="AV565" s="13" t="s">
        <v>82</v>
      </c>
      <c r="AW565" s="13" t="s">
        <v>33</v>
      </c>
      <c r="AX565" s="13" t="s">
        <v>80</v>
      </c>
      <c r="AY565" s="161" t="s">
        <v>141</v>
      </c>
    </row>
    <row r="566" spans="1:65" s="2" customFormat="1" ht="55.5" customHeight="1">
      <c r="A566" s="34"/>
      <c r="B566" s="140"/>
      <c r="C566" s="141" t="s">
        <v>1243</v>
      </c>
      <c r="D566" s="141" t="s">
        <v>143</v>
      </c>
      <c r="E566" s="142" t="s">
        <v>1244</v>
      </c>
      <c r="F566" s="143" t="s">
        <v>1245</v>
      </c>
      <c r="G566" s="144" t="s">
        <v>207</v>
      </c>
      <c r="H566" s="145">
        <v>4.8</v>
      </c>
      <c r="I566" s="146"/>
      <c r="J566" s="147">
        <f>ROUND(I566*H566,2)</f>
        <v>0</v>
      </c>
      <c r="K566" s="143" t="s">
        <v>147</v>
      </c>
      <c r="L566" s="35"/>
      <c r="M566" s="148" t="s">
        <v>3</v>
      </c>
      <c r="N566" s="149" t="s">
        <v>43</v>
      </c>
      <c r="O566" s="55"/>
      <c r="P566" s="150">
        <f>O566*H566</f>
        <v>0</v>
      </c>
      <c r="Q566" s="150">
        <v>0.04553</v>
      </c>
      <c r="R566" s="150">
        <f>Q566*H566</f>
        <v>0.218544</v>
      </c>
      <c r="S566" s="150">
        <v>0</v>
      </c>
      <c r="T566" s="151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52" t="s">
        <v>246</v>
      </c>
      <c r="AT566" s="152" t="s">
        <v>143</v>
      </c>
      <c r="AU566" s="152" t="s">
        <v>82</v>
      </c>
      <c r="AY566" s="19" t="s">
        <v>141</v>
      </c>
      <c r="BE566" s="153">
        <f>IF(N566="základní",J566,0)</f>
        <v>0</v>
      </c>
      <c r="BF566" s="153">
        <f>IF(N566="snížená",J566,0)</f>
        <v>0</v>
      </c>
      <c r="BG566" s="153">
        <f>IF(N566="zákl. přenesená",J566,0)</f>
        <v>0</v>
      </c>
      <c r="BH566" s="153">
        <f>IF(N566="sníž. přenesená",J566,0)</f>
        <v>0</v>
      </c>
      <c r="BI566" s="153">
        <f>IF(N566="nulová",J566,0)</f>
        <v>0</v>
      </c>
      <c r="BJ566" s="19" t="s">
        <v>80</v>
      </c>
      <c r="BK566" s="153">
        <f>ROUND(I566*H566,2)</f>
        <v>0</v>
      </c>
      <c r="BL566" s="19" t="s">
        <v>246</v>
      </c>
      <c r="BM566" s="152" t="s">
        <v>1246</v>
      </c>
    </row>
    <row r="567" spans="1:47" s="2" customFormat="1" ht="11.25">
      <c r="A567" s="34"/>
      <c r="B567" s="35"/>
      <c r="C567" s="34"/>
      <c r="D567" s="154" t="s">
        <v>150</v>
      </c>
      <c r="E567" s="34"/>
      <c r="F567" s="155" t="s">
        <v>1247</v>
      </c>
      <c r="G567" s="34"/>
      <c r="H567" s="34"/>
      <c r="I567" s="156"/>
      <c r="J567" s="34"/>
      <c r="K567" s="34"/>
      <c r="L567" s="35"/>
      <c r="M567" s="157"/>
      <c r="N567" s="158"/>
      <c r="O567" s="55"/>
      <c r="P567" s="55"/>
      <c r="Q567" s="55"/>
      <c r="R567" s="55"/>
      <c r="S567" s="55"/>
      <c r="T567" s="56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T567" s="19" t="s">
        <v>150</v>
      </c>
      <c r="AU567" s="19" t="s">
        <v>82</v>
      </c>
    </row>
    <row r="568" spans="2:51" s="13" customFormat="1" ht="11.25">
      <c r="B568" s="159"/>
      <c r="D568" s="160" t="s">
        <v>152</v>
      </c>
      <c r="E568" s="161" t="s">
        <v>3</v>
      </c>
      <c r="F568" s="162" t="s">
        <v>1218</v>
      </c>
      <c r="H568" s="163">
        <v>4.8</v>
      </c>
      <c r="I568" s="164"/>
      <c r="L568" s="159"/>
      <c r="M568" s="165"/>
      <c r="N568" s="166"/>
      <c r="O568" s="166"/>
      <c r="P568" s="166"/>
      <c r="Q568" s="166"/>
      <c r="R568" s="166"/>
      <c r="S568" s="166"/>
      <c r="T568" s="167"/>
      <c r="AT568" s="161" t="s">
        <v>152</v>
      </c>
      <c r="AU568" s="161" t="s">
        <v>82</v>
      </c>
      <c r="AV568" s="13" t="s">
        <v>82</v>
      </c>
      <c r="AW568" s="13" t="s">
        <v>33</v>
      </c>
      <c r="AX568" s="13" t="s">
        <v>80</v>
      </c>
      <c r="AY568" s="161" t="s">
        <v>141</v>
      </c>
    </row>
    <row r="569" spans="1:65" s="2" customFormat="1" ht="37.9" customHeight="1">
      <c r="A569" s="34"/>
      <c r="B569" s="140"/>
      <c r="C569" s="141" t="s">
        <v>1248</v>
      </c>
      <c r="D569" s="141" t="s">
        <v>143</v>
      </c>
      <c r="E569" s="142" t="s">
        <v>1249</v>
      </c>
      <c r="F569" s="143" t="s">
        <v>1250</v>
      </c>
      <c r="G569" s="144" t="s">
        <v>207</v>
      </c>
      <c r="H569" s="145">
        <v>17.84</v>
      </c>
      <c r="I569" s="146"/>
      <c r="J569" s="147">
        <f>ROUND(I569*H569,2)</f>
        <v>0</v>
      </c>
      <c r="K569" s="143" t="s">
        <v>147</v>
      </c>
      <c r="L569" s="35"/>
      <c r="M569" s="148" t="s">
        <v>3</v>
      </c>
      <c r="N569" s="149" t="s">
        <v>43</v>
      </c>
      <c r="O569" s="55"/>
      <c r="P569" s="150">
        <f>O569*H569</f>
        <v>0</v>
      </c>
      <c r="Q569" s="150">
        <v>0.01462</v>
      </c>
      <c r="R569" s="150">
        <f>Q569*H569</f>
        <v>0.26082079999999996</v>
      </c>
      <c r="S569" s="150">
        <v>0</v>
      </c>
      <c r="T569" s="151">
        <f>S569*H569</f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152" t="s">
        <v>246</v>
      </c>
      <c r="AT569" s="152" t="s">
        <v>143</v>
      </c>
      <c r="AU569" s="152" t="s">
        <v>82</v>
      </c>
      <c r="AY569" s="19" t="s">
        <v>141</v>
      </c>
      <c r="BE569" s="153">
        <f>IF(N569="základní",J569,0)</f>
        <v>0</v>
      </c>
      <c r="BF569" s="153">
        <f>IF(N569="snížená",J569,0)</f>
        <v>0</v>
      </c>
      <c r="BG569" s="153">
        <f>IF(N569="zákl. přenesená",J569,0)</f>
        <v>0</v>
      </c>
      <c r="BH569" s="153">
        <f>IF(N569="sníž. přenesená",J569,0)</f>
        <v>0</v>
      </c>
      <c r="BI569" s="153">
        <f>IF(N569="nulová",J569,0)</f>
        <v>0</v>
      </c>
      <c r="BJ569" s="19" t="s">
        <v>80</v>
      </c>
      <c r="BK569" s="153">
        <f>ROUND(I569*H569,2)</f>
        <v>0</v>
      </c>
      <c r="BL569" s="19" t="s">
        <v>246</v>
      </c>
      <c r="BM569" s="152" t="s">
        <v>1251</v>
      </c>
    </row>
    <row r="570" spans="1:47" s="2" customFormat="1" ht="11.25">
      <c r="A570" s="34"/>
      <c r="B570" s="35"/>
      <c r="C570" s="34"/>
      <c r="D570" s="154" t="s">
        <v>150</v>
      </c>
      <c r="E570" s="34"/>
      <c r="F570" s="155" t="s">
        <v>1252</v>
      </c>
      <c r="G570" s="34"/>
      <c r="H570" s="34"/>
      <c r="I570" s="156"/>
      <c r="J570" s="34"/>
      <c r="K570" s="34"/>
      <c r="L570" s="35"/>
      <c r="M570" s="157"/>
      <c r="N570" s="158"/>
      <c r="O570" s="55"/>
      <c r="P570" s="55"/>
      <c r="Q570" s="55"/>
      <c r="R570" s="55"/>
      <c r="S570" s="55"/>
      <c r="T570" s="56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T570" s="19" t="s">
        <v>150</v>
      </c>
      <c r="AU570" s="19" t="s">
        <v>82</v>
      </c>
    </row>
    <row r="571" spans="2:51" s="13" customFormat="1" ht="11.25">
      <c r="B571" s="159"/>
      <c r="D571" s="160" t="s">
        <v>152</v>
      </c>
      <c r="E571" s="161" t="s">
        <v>3</v>
      </c>
      <c r="F571" s="162" t="s">
        <v>1253</v>
      </c>
      <c r="H571" s="163">
        <v>17.84</v>
      </c>
      <c r="I571" s="164"/>
      <c r="L571" s="159"/>
      <c r="M571" s="165"/>
      <c r="N571" s="166"/>
      <c r="O571" s="166"/>
      <c r="P571" s="166"/>
      <c r="Q571" s="166"/>
      <c r="R571" s="166"/>
      <c r="S571" s="166"/>
      <c r="T571" s="167"/>
      <c r="AT571" s="161" t="s">
        <v>152</v>
      </c>
      <c r="AU571" s="161" t="s">
        <v>82</v>
      </c>
      <c r="AV571" s="13" t="s">
        <v>82</v>
      </c>
      <c r="AW571" s="13" t="s">
        <v>33</v>
      </c>
      <c r="AX571" s="13" t="s">
        <v>80</v>
      </c>
      <c r="AY571" s="161" t="s">
        <v>141</v>
      </c>
    </row>
    <row r="572" spans="1:65" s="2" customFormat="1" ht="37.9" customHeight="1">
      <c r="A572" s="34"/>
      <c r="B572" s="140"/>
      <c r="C572" s="141" t="s">
        <v>1254</v>
      </c>
      <c r="D572" s="141" t="s">
        <v>143</v>
      </c>
      <c r="E572" s="142" t="s">
        <v>1255</v>
      </c>
      <c r="F572" s="143" t="s">
        <v>1256</v>
      </c>
      <c r="G572" s="144" t="s">
        <v>146</v>
      </c>
      <c r="H572" s="145">
        <v>42.816</v>
      </c>
      <c r="I572" s="146"/>
      <c r="J572" s="147">
        <f>ROUND(I572*H572,2)</f>
        <v>0</v>
      </c>
      <c r="K572" s="143" t="s">
        <v>147</v>
      </c>
      <c r="L572" s="35"/>
      <c r="M572" s="148" t="s">
        <v>3</v>
      </c>
      <c r="N572" s="149" t="s">
        <v>43</v>
      </c>
      <c r="O572" s="55"/>
      <c r="P572" s="150">
        <f>O572*H572</f>
        <v>0</v>
      </c>
      <c r="Q572" s="150">
        <v>0</v>
      </c>
      <c r="R572" s="150">
        <f>Q572*H572</f>
        <v>0</v>
      </c>
      <c r="S572" s="150">
        <v>0</v>
      </c>
      <c r="T572" s="151">
        <f>S572*H572</f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152" t="s">
        <v>246</v>
      </c>
      <c r="AT572" s="152" t="s">
        <v>143</v>
      </c>
      <c r="AU572" s="152" t="s">
        <v>82</v>
      </c>
      <c r="AY572" s="19" t="s">
        <v>141</v>
      </c>
      <c r="BE572" s="153">
        <f>IF(N572="základní",J572,0)</f>
        <v>0</v>
      </c>
      <c r="BF572" s="153">
        <f>IF(N572="snížená",J572,0)</f>
        <v>0</v>
      </c>
      <c r="BG572" s="153">
        <f>IF(N572="zákl. přenesená",J572,0)</f>
        <v>0</v>
      </c>
      <c r="BH572" s="153">
        <f>IF(N572="sníž. přenesená",J572,0)</f>
        <v>0</v>
      </c>
      <c r="BI572" s="153">
        <f>IF(N572="nulová",J572,0)</f>
        <v>0</v>
      </c>
      <c r="BJ572" s="19" t="s">
        <v>80</v>
      </c>
      <c r="BK572" s="153">
        <f>ROUND(I572*H572,2)</f>
        <v>0</v>
      </c>
      <c r="BL572" s="19" t="s">
        <v>246</v>
      </c>
      <c r="BM572" s="152" t="s">
        <v>1257</v>
      </c>
    </row>
    <row r="573" spans="1:47" s="2" customFormat="1" ht="11.25">
      <c r="A573" s="34"/>
      <c r="B573" s="35"/>
      <c r="C573" s="34"/>
      <c r="D573" s="154" t="s">
        <v>150</v>
      </c>
      <c r="E573" s="34"/>
      <c r="F573" s="155" t="s">
        <v>1258</v>
      </c>
      <c r="G573" s="34"/>
      <c r="H573" s="34"/>
      <c r="I573" s="156"/>
      <c r="J573" s="34"/>
      <c r="K573" s="34"/>
      <c r="L573" s="35"/>
      <c r="M573" s="157"/>
      <c r="N573" s="158"/>
      <c r="O573" s="55"/>
      <c r="P573" s="55"/>
      <c r="Q573" s="55"/>
      <c r="R573" s="55"/>
      <c r="S573" s="55"/>
      <c r="T573" s="56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T573" s="19" t="s">
        <v>150</v>
      </c>
      <c r="AU573" s="19" t="s">
        <v>82</v>
      </c>
    </row>
    <row r="574" spans="2:51" s="13" customFormat="1" ht="11.25">
      <c r="B574" s="159"/>
      <c r="D574" s="160" t="s">
        <v>152</v>
      </c>
      <c r="E574" s="161" t="s">
        <v>3</v>
      </c>
      <c r="F574" s="162" t="s">
        <v>431</v>
      </c>
      <c r="H574" s="163">
        <v>42.816</v>
      </c>
      <c r="I574" s="164"/>
      <c r="L574" s="159"/>
      <c r="M574" s="165"/>
      <c r="N574" s="166"/>
      <c r="O574" s="166"/>
      <c r="P574" s="166"/>
      <c r="Q574" s="166"/>
      <c r="R574" s="166"/>
      <c r="S574" s="166"/>
      <c r="T574" s="167"/>
      <c r="AT574" s="161" t="s">
        <v>152</v>
      </c>
      <c r="AU574" s="161" t="s">
        <v>82</v>
      </c>
      <c r="AV574" s="13" t="s">
        <v>82</v>
      </c>
      <c r="AW574" s="13" t="s">
        <v>33</v>
      </c>
      <c r="AX574" s="13" t="s">
        <v>80</v>
      </c>
      <c r="AY574" s="161" t="s">
        <v>141</v>
      </c>
    </row>
    <row r="575" spans="1:65" s="2" customFormat="1" ht="49.15" customHeight="1">
      <c r="A575" s="34"/>
      <c r="B575" s="140"/>
      <c r="C575" s="187" t="s">
        <v>1259</v>
      </c>
      <c r="D575" s="187" t="s">
        <v>401</v>
      </c>
      <c r="E575" s="188" t="s">
        <v>1260</v>
      </c>
      <c r="F575" s="189" t="s">
        <v>1261</v>
      </c>
      <c r="G575" s="190" t="s">
        <v>146</v>
      </c>
      <c r="H575" s="191">
        <v>49.238</v>
      </c>
      <c r="I575" s="192"/>
      <c r="J575" s="193">
        <f>ROUND(I575*H575,2)</f>
        <v>0</v>
      </c>
      <c r="K575" s="189" t="s">
        <v>147</v>
      </c>
      <c r="L575" s="194"/>
      <c r="M575" s="195" t="s">
        <v>3</v>
      </c>
      <c r="N575" s="196" t="s">
        <v>43</v>
      </c>
      <c r="O575" s="55"/>
      <c r="P575" s="150">
        <f>O575*H575</f>
        <v>0</v>
      </c>
      <c r="Q575" s="150">
        <v>0.00016</v>
      </c>
      <c r="R575" s="150">
        <f>Q575*H575</f>
        <v>0.00787808</v>
      </c>
      <c r="S575" s="150">
        <v>0</v>
      </c>
      <c r="T575" s="151">
        <f>S575*H575</f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152" t="s">
        <v>362</v>
      </c>
      <c r="AT575" s="152" t="s">
        <v>401</v>
      </c>
      <c r="AU575" s="152" t="s">
        <v>82</v>
      </c>
      <c r="AY575" s="19" t="s">
        <v>141</v>
      </c>
      <c r="BE575" s="153">
        <f>IF(N575="základní",J575,0)</f>
        <v>0</v>
      </c>
      <c r="BF575" s="153">
        <f>IF(N575="snížená",J575,0)</f>
        <v>0</v>
      </c>
      <c r="BG575" s="153">
        <f>IF(N575="zákl. přenesená",J575,0)</f>
        <v>0</v>
      </c>
      <c r="BH575" s="153">
        <f>IF(N575="sníž. přenesená",J575,0)</f>
        <v>0</v>
      </c>
      <c r="BI575" s="153">
        <f>IF(N575="nulová",J575,0)</f>
        <v>0</v>
      </c>
      <c r="BJ575" s="19" t="s">
        <v>80</v>
      </c>
      <c r="BK575" s="153">
        <f>ROUND(I575*H575,2)</f>
        <v>0</v>
      </c>
      <c r="BL575" s="19" t="s">
        <v>246</v>
      </c>
      <c r="BM575" s="152" t="s">
        <v>1262</v>
      </c>
    </row>
    <row r="576" spans="2:51" s="13" customFormat="1" ht="11.25">
      <c r="B576" s="159"/>
      <c r="D576" s="160" t="s">
        <v>152</v>
      </c>
      <c r="F576" s="162" t="s">
        <v>1263</v>
      </c>
      <c r="H576" s="163">
        <v>49.238</v>
      </c>
      <c r="I576" s="164"/>
      <c r="L576" s="159"/>
      <c r="M576" s="165"/>
      <c r="N576" s="166"/>
      <c r="O576" s="166"/>
      <c r="P576" s="166"/>
      <c r="Q576" s="166"/>
      <c r="R576" s="166"/>
      <c r="S576" s="166"/>
      <c r="T576" s="167"/>
      <c r="AT576" s="161" t="s">
        <v>152</v>
      </c>
      <c r="AU576" s="161" t="s">
        <v>82</v>
      </c>
      <c r="AV576" s="13" t="s">
        <v>82</v>
      </c>
      <c r="AW576" s="13" t="s">
        <v>4</v>
      </c>
      <c r="AX576" s="13" t="s">
        <v>80</v>
      </c>
      <c r="AY576" s="161" t="s">
        <v>141</v>
      </c>
    </row>
    <row r="577" spans="1:65" s="2" customFormat="1" ht="24.2" customHeight="1">
      <c r="A577" s="34"/>
      <c r="B577" s="140"/>
      <c r="C577" s="141" t="s">
        <v>1264</v>
      </c>
      <c r="D577" s="141" t="s">
        <v>143</v>
      </c>
      <c r="E577" s="142" t="s">
        <v>1265</v>
      </c>
      <c r="F577" s="143" t="s">
        <v>1266</v>
      </c>
      <c r="G577" s="144" t="s">
        <v>207</v>
      </c>
      <c r="H577" s="145">
        <v>53.52</v>
      </c>
      <c r="I577" s="146"/>
      <c r="J577" s="147">
        <f>ROUND(I577*H577,2)</f>
        <v>0</v>
      </c>
      <c r="K577" s="143" t="s">
        <v>147</v>
      </c>
      <c r="L577" s="35"/>
      <c r="M577" s="148" t="s">
        <v>3</v>
      </c>
      <c r="N577" s="149" t="s">
        <v>43</v>
      </c>
      <c r="O577" s="55"/>
      <c r="P577" s="150">
        <f>O577*H577</f>
        <v>0</v>
      </c>
      <c r="Q577" s="150">
        <v>0</v>
      </c>
      <c r="R577" s="150">
        <f>Q577*H577</f>
        <v>0</v>
      </c>
      <c r="S577" s="150">
        <v>0</v>
      </c>
      <c r="T577" s="151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152" t="s">
        <v>246</v>
      </c>
      <c r="AT577" s="152" t="s">
        <v>143</v>
      </c>
      <c r="AU577" s="152" t="s">
        <v>82</v>
      </c>
      <c r="AY577" s="19" t="s">
        <v>141</v>
      </c>
      <c r="BE577" s="153">
        <f>IF(N577="základní",J577,0)</f>
        <v>0</v>
      </c>
      <c r="BF577" s="153">
        <f>IF(N577="snížená",J577,0)</f>
        <v>0</v>
      </c>
      <c r="BG577" s="153">
        <f>IF(N577="zákl. přenesená",J577,0)</f>
        <v>0</v>
      </c>
      <c r="BH577" s="153">
        <f>IF(N577="sníž. přenesená",J577,0)</f>
        <v>0</v>
      </c>
      <c r="BI577" s="153">
        <f>IF(N577="nulová",J577,0)</f>
        <v>0</v>
      </c>
      <c r="BJ577" s="19" t="s">
        <v>80</v>
      </c>
      <c r="BK577" s="153">
        <f>ROUND(I577*H577,2)</f>
        <v>0</v>
      </c>
      <c r="BL577" s="19" t="s">
        <v>246</v>
      </c>
      <c r="BM577" s="152" t="s">
        <v>1267</v>
      </c>
    </row>
    <row r="578" spans="1:47" s="2" customFormat="1" ht="11.25">
      <c r="A578" s="34"/>
      <c r="B578" s="35"/>
      <c r="C578" s="34"/>
      <c r="D578" s="154" t="s">
        <v>150</v>
      </c>
      <c r="E578" s="34"/>
      <c r="F578" s="155" t="s">
        <v>1268</v>
      </c>
      <c r="G578" s="34"/>
      <c r="H578" s="34"/>
      <c r="I578" s="156"/>
      <c r="J578" s="34"/>
      <c r="K578" s="34"/>
      <c r="L578" s="35"/>
      <c r="M578" s="157"/>
      <c r="N578" s="158"/>
      <c r="O578" s="55"/>
      <c r="P578" s="55"/>
      <c r="Q578" s="55"/>
      <c r="R578" s="55"/>
      <c r="S578" s="55"/>
      <c r="T578" s="56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T578" s="19" t="s">
        <v>150</v>
      </c>
      <c r="AU578" s="19" t="s">
        <v>82</v>
      </c>
    </row>
    <row r="579" spans="2:51" s="13" customFormat="1" ht="11.25">
      <c r="B579" s="159"/>
      <c r="D579" s="160" t="s">
        <v>152</v>
      </c>
      <c r="E579" s="161" t="s">
        <v>3</v>
      </c>
      <c r="F579" s="162" t="s">
        <v>1269</v>
      </c>
      <c r="H579" s="163">
        <v>53.52</v>
      </c>
      <c r="I579" s="164"/>
      <c r="L579" s="159"/>
      <c r="M579" s="165"/>
      <c r="N579" s="166"/>
      <c r="O579" s="166"/>
      <c r="P579" s="166"/>
      <c r="Q579" s="166"/>
      <c r="R579" s="166"/>
      <c r="S579" s="166"/>
      <c r="T579" s="167"/>
      <c r="AT579" s="161" t="s">
        <v>152</v>
      </c>
      <c r="AU579" s="161" t="s">
        <v>82</v>
      </c>
      <c r="AV579" s="13" t="s">
        <v>82</v>
      </c>
      <c r="AW579" s="13" t="s">
        <v>33</v>
      </c>
      <c r="AX579" s="13" t="s">
        <v>80</v>
      </c>
      <c r="AY579" s="161" t="s">
        <v>141</v>
      </c>
    </row>
    <row r="580" spans="1:65" s="2" customFormat="1" ht="24.2" customHeight="1">
      <c r="A580" s="34"/>
      <c r="B580" s="140"/>
      <c r="C580" s="187" t="s">
        <v>1270</v>
      </c>
      <c r="D580" s="187" t="s">
        <v>401</v>
      </c>
      <c r="E580" s="188" t="s">
        <v>1271</v>
      </c>
      <c r="F580" s="189" t="s">
        <v>1272</v>
      </c>
      <c r="G580" s="190" t="s">
        <v>207</v>
      </c>
      <c r="H580" s="191">
        <v>56.196</v>
      </c>
      <c r="I580" s="192"/>
      <c r="J580" s="193">
        <f>ROUND(I580*H580,2)</f>
        <v>0</v>
      </c>
      <c r="K580" s="189" t="s">
        <v>147</v>
      </c>
      <c r="L580" s="194"/>
      <c r="M580" s="195" t="s">
        <v>3</v>
      </c>
      <c r="N580" s="196" t="s">
        <v>43</v>
      </c>
      <c r="O580" s="55"/>
      <c r="P580" s="150">
        <f>O580*H580</f>
        <v>0</v>
      </c>
      <c r="Q580" s="150">
        <v>1E-05</v>
      </c>
      <c r="R580" s="150">
        <f>Q580*H580</f>
        <v>0.00056196</v>
      </c>
      <c r="S580" s="150">
        <v>0</v>
      </c>
      <c r="T580" s="151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152" t="s">
        <v>362</v>
      </c>
      <c r="AT580" s="152" t="s">
        <v>401</v>
      </c>
      <c r="AU580" s="152" t="s">
        <v>82</v>
      </c>
      <c r="AY580" s="19" t="s">
        <v>141</v>
      </c>
      <c r="BE580" s="153">
        <f>IF(N580="základní",J580,0)</f>
        <v>0</v>
      </c>
      <c r="BF580" s="153">
        <f>IF(N580="snížená",J580,0)</f>
        <v>0</v>
      </c>
      <c r="BG580" s="153">
        <f>IF(N580="zákl. přenesená",J580,0)</f>
        <v>0</v>
      </c>
      <c r="BH580" s="153">
        <f>IF(N580="sníž. přenesená",J580,0)</f>
        <v>0</v>
      </c>
      <c r="BI580" s="153">
        <f>IF(N580="nulová",J580,0)</f>
        <v>0</v>
      </c>
      <c r="BJ580" s="19" t="s">
        <v>80</v>
      </c>
      <c r="BK580" s="153">
        <f>ROUND(I580*H580,2)</f>
        <v>0</v>
      </c>
      <c r="BL580" s="19" t="s">
        <v>246</v>
      </c>
      <c r="BM580" s="152" t="s">
        <v>1273</v>
      </c>
    </row>
    <row r="581" spans="2:51" s="13" customFormat="1" ht="11.25">
      <c r="B581" s="159"/>
      <c r="D581" s="160" t="s">
        <v>152</v>
      </c>
      <c r="F581" s="162" t="s">
        <v>1274</v>
      </c>
      <c r="H581" s="163">
        <v>56.196</v>
      </c>
      <c r="I581" s="164"/>
      <c r="L581" s="159"/>
      <c r="M581" s="165"/>
      <c r="N581" s="166"/>
      <c r="O581" s="166"/>
      <c r="P581" s="166"/>
      <c r="Q581" s="166"/>
      <c r="R581" s="166"/>
      <c r="S581" s="166"/>
      <c r="T581" s="167"/>
      <c r="AT581" s="161" t="s">
        <v>152</v>
      </c>
      <c r="AU581" s="161" t="s">
        <v>82</v>
      </c>
      <c r="AV581" s="13" t="s">
        <v>82</v>
      </c>
      <c r="AW581" s="13" t="s">
        <v>4</v>
      </c>
      <c r="AX581" s="13" t="s">
        <v>80</v>
      </c>
      <c r="AY581" s="161" t="s">
        <v>141</v>
      </c>
    </row>
    <row r="582" spans="1:65" s="2" customFormat="1" ht="44.25" customHeight="1">
      <c r="A582" s="34"/>
      <c r="B582" s="140"/>
      <c r="C582" s="141" t="s">
        <v>1275</v>
      </c>
      <c r="D582" s="141" t="s">
        <v>143</v>
      </c>
      <c r="E582" s="142" t="s">
        <v>1276</v>
      </c>
      <c r="F582" s="143" t="s">
        <v>1277</v>
      </c>
      <c r="G582" s="144" t="s">
        <v>286</v>
      </c>
      <c r="H582" s="145">
        <v>2.404</v>
      </c>
      <c r="I582" s="146"/>
      <c r="J582" s="147">
        <f>ROUND(I582*H582,2)</f>
        <v>0</v>
      </c>
      <c r="K582" s="143" t="s">
        <v>147</v>
      </c>
      <c r="L582" s="35"/>
      <c r="M582" s="148" t="s">
        <v>3</v>
      </c>
      <c r="N582" s="149" t="s">
        <v>43</v>
      </c>
      <c r="O582" s="55"/>
      <c r="P582" s="150">
        <f>O582*H582</f>
        <v>0</v>
      </c>
      <c r="Q582" s="150">
        <v>0</v>
      </c>
      <c r="R582" s="150">
        <f>Q582*H582</f>
        <v>0</v>
      </c>
      <c r="S582" s="150">
        <v>0</v>
      </c>
      <c r="T582" s="151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52" t="s">
        <v>246</v>
      </c>
      <c r="AT582" s="152" t="s">
        <v>143</v>
      </c>
      <c r="AU582" s="152" t="s">
        <v>82</v>
      </c>
      <c r="AY582" s="19" t="s">
        <v>141</v>
      </c>
      <c r="BE582" s="153">
        <f>IF(N582="základní",J582,0)</f>
        <v>0</v>
      </c>
      <c r="BF582" s="153">
        <f>IF(N582="snížená",J582,0)</f>
        <v>0</v>
      </c>
      <c r="BG582" s="153">
        <f>IF(N582="zákl. přenesená",J582,0)</f>
        <v>0</v>
      </c>
      <c r="BH582" s="153">
        <f>IF(N582="sníž. přenesená",J582,0)</f>
        <v>0</v>
      </c>
      <c r="BI582" s="153">
        <f>IF(N582="nulová",J582,0)</f>
        <v>0</v>
      </c>
      <c r="BJ582" s="19" t="s">
        <v>80</v>
      </c>
      <c r="BK582" s="153">
        <f>ROUND(I582*H582,2)</f>
        <v>0</v>
      </c>
      <c r="BL582" s="19" t="s">
        <v>246</v>
      </c>
      <c r="BM582" s="152" t="s">
        <v>1278</v>
      </c>
    </row>
    <row r="583" spans="1:47" s="2" customFormat="1" ht="11.25">
      <c r="A583" s="34"/>
      <c r="B583" s="35"/>
      <c r="C583" s="34"/>
      <c r="D583" s="154" t="s">
        <v>150</v>
      </c>
      <c r="E583" s="34"/>
      <c r="F583" s="155" t="s">
        <v>1279</v>
      </c>
      <c r="G583" s="34"/>
      <c r="H583" s="34"/>
      <c r="I583" s="156"/>
      <c r="J583" s="34"/>
      <c r="K583" s="34"/>
      <c r="L583" s="35"/>
      <c r="M583" s="157"/>
      <c r="N583" s="158"/>
      <c r="O583" s="55"/>
      <c r="P583" s="55"/>
      <c r="Q583" s="55"/>
      <c r="R583" s="55"/>
      <c r="S583" s="55"/>
      <c r="T583" s="56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T583" s="19" t="s">
        <v>150</v>
      </c>
      <c r="AU583" s="19" t="s">
        <v>82</v>
      </c>
    </row>
    <row r="584" spans="2:63" s="12" customFormat="1" ht="22.9" customHeight="1">
      <c r="B584" s="127"/>
      <c r="D584" s="128" t="s">
        <v>71</v>
      </c>
      <c r="E584" s="138" t="s">
        <v>1280</v>
      </c>
      <c r="F584" s="138" t="s">
        <v>1281</v>
      </c>
      <c r="I584" s="130"/>
      <c r="J584" s="139">
        <f>BK584</f>
        <v>0</v>
      </c>
      <c r="L584" s="127"/>
      <c r="M584" s="132"/>
      <c r="N584" s="133"/>
      <c r="O584" s="133"/>
      <c r="P584" s="134">
        <f>SUM(P585:P591)</f>
        <v>0</v>
      </c>
      <c r="Q584" s="133"/>
      <c r="R584" s="134">
        <f>SUM(R585:R591)</f>
        <v>0.046712</v>
      </c>
      <c r="S584" s="133"/>
      <c r="T584" s="135">
        <f>SUM(T585:T591)</f>
        <v>0</v>
      </c>
      <c r="AR584" s="128" t="s">
        <v>82</v>
      </c>
      <c r="AT584" s="136" t="s">
        <v>71</v>
      </c>
      <c r="AU584" s="136" t="s">
        <v>80</v>
      </c>
      <c r="AY584" s="128" t="s">
        <v>141</v>
      </c>
      <c r="BK584" s="137">
        <f>SUM(BK585:BK591)</f>
        <v>0</v>
      </c>
    </row>
    <row r="585" spans="1:65" s="2" customFormat="1" ht="37.9" customHeight="1">
      <c r="A585" s="34"/>
      <c r="B585" s="140"/>
      <c r="C585" s="141" t="s">
        <v>1282</v>
      </c>
      <c r="D585" s="141" t="s">
        <v>143</v>
      </c>
      <c r="E585" s="142" t="s">
        <v>1283</v>
      </c>
      <c r="F585" s="143" t="s">
        <v>1284</v>
      </c>
      <c r="G585" s="144" t="s">
        <v>357</v>
      </c>
      <c r="H585" s="145">
        <v>1</v>
      </c>
      <c r="I585" s="146"/>
      <c r="J585" s="147">
        <f>ROUND(I585*H585,2)</f>
        <v>0</v>
      </c>
      <c r="K585" s="143" t="s">
        <v>147</v>
      </c>
      <c r="L585" s="35"/>
      <c r="M585" s="148" t="s">
        <v>3</v>
      </c>
      <c r="N585" s="149" t="s">
        <v>43</v>
      </c>
      <c r="O585" s="55"/>
      <c r="P585" s="150">
        <f>O585*H585</f>
        <v>0</v>
      </c>
      <c r="Q585" s="150">
        <v>0.00092</v>
      </c>
      <c r="R585" s="150">
        <f>Q585*H585</f>
        <v>0.00092</v>
      </c>
      <c r="S585" s="150">
        <v>0</v>
      </c>
      <c r="T585" s="151">
        <f>S585*H585</f>
        <v>0</v>
      </c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R585" s="152" t="s">
        <v>246</v>
      </c>
      <c r="AT585" s="152" t="s">
        <v>143</v>
      </c>
      <c r="AU585" s="152" t="s">
        <v>82</v>
      </c>
      <c r="AY585" s="19" t="s">
        <v>141</v>
      </c>
      <c r="BE585" s="153">
        <f>IF(N585="základní",J585,0)</f>
        <v>0</v>
      </c>
      <c r="BF585" s="153">
        <f>IF(N585="snížená",J585,0)</f>
        <v>0</v>
      </c>
      <c r="BG585" s="153">
        <f>IF(N585="zákl. přenesená",J585,0)</f>
        <v>0</v>
      </c>
      <c r="BH585" s="153">
        <f>IF(N585="sníž. přenesená",J585,0)</f>
        <v>0</v>
      </c>
      <c r="BI585" s="153">
        <f>IF(N585="nulová",J585,0)</f>
        <v>0</v>
      </c>
      <c r="BJ585" s="19" t="s">
        <v>80</v>
      </c>
      <c r="BK585" s="153">
        <f>ROUND(I585*H585,2)</f>
        <v>0</v>
      </c>
      <c r="BL585" s="19" t="s">
        <v>246</v>
      </c>
      <c r="BM585" s="152" t="s">
        <v>1285</v>
      </c>
    </row>
    <row r="586" spans="1:47" s="2" customFormat="1" ht="11.25">
      <c r="A586" s="34"/>
      <c r="B586" s="35"/>
      <c r="C586" s="34"/>
      <c r="D586" s="154" t="s">
        <v>150</v>
      </c>
      <c r="E586" s="34"/>
      <c r="F586" s="155" t="s">
        <v>1286</v>
      </c>
      <c r="G586" s="34"/>
      <c r="H586" s="34"/>
      <c r="I586" s="156"/>
      <c r="J586" s="34"/>
      <c r="K586" s="34"/>
      <c r="L586" s="35"/>
      <c r="M586" s="157"/>
      <c r="N586" s="158"/>
      <c r="O586" s="55"/>
      <c r="P586" s="55"/>
      <c r="Q586" s="55"/>
      <c r="R586" s="55"/>
      <c r="S586" s="55"/>
      <c r="T586" s="56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T586" s="19" t="s">
        <v>150</v>
      </c>
      <c r="AU586" s="19" t="s">
        <v>82</v>
      </c>
    </row>
    <row r="587" spans="1:65" s="2" customFormat="1" ht="24.2" customHeight="1">
      <c r="A587" s="34"/>
      <c r="B587" s="140"/>
      <c r="C587" s="187" t="s">
        <v>1287</v>
      </c>
      <c r="D587" s="187" t="s">
        <v>401</v>
      </c>
      <c r="E587" s="188" t="s">
        <v>1288</v>
      </c>
      <c r="F587" s="189" t="s">
        <v>1289</v>
      </c>
      <c r="G587" s="190" t="s">
        <v>146</v>
      </c>
      <c r="H587" s="191">
        <v>1.8</v>
      </c>
      <c r="I587" s="192"/>
      <c r="J587" s="193">
        <f>ROUND(I587*H587,2)</f>
        <v>0</v>
      </c>
      <c r="K587" s="189" t="s">
        <v>147</v>
      </c>
      <c r="L587" s="194"/>
      <c r="M587" s="195" t="s">
        <v>3</v>
      </c>
      <c r="N587" s="196" t="s">
        <v>43</v>
      </c>
      <c r="O587" s="55"/>
      <c r="P587" s="150">
        <f>O587*H587</f>
        <v>0</v>
      </c>
      <c r="Q587" s="150">
        <v>0.02544</v>
      </c>
      <c r="R587" s="150">
        <f>Q587*H587</f>
        <v>0.045792</v>
      </c>
      <c r="S587" s="150">
        <v>0</v>
      </c>
      <c r="T587" s="151">
        <f>S587*H587</f>
        <v>0</v>
      </c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R587" s="152" t="s">
        <v>362</v>
      </c>
      <c r="AT587" s="152" t="s">
        <v>401</v>
      </c>
      <c r="AU587" s="152" t="s">
        <v>82</v>
      </c>
      <c r="AY587" s="19" t="s">
        <v>141</v>
      </c>
      <c r="BE587" s="153">
        <f>IF(N587="základní",J587,0)</f>
        <v>0</v>
      </c>
      <c r="BF587" s="153">
        <f>IF(N587="snížená",J587,0)</f>
        <v>0</v>
      </c>
      <c r="BG587" s="153">
        <f>IF(N587="zákl. přenesená",J587,0)</f>
        <v>0</v>
      </c>
      <c r="BH587" s="153">
        <f>IF(N587="sníž. přenesená",J587,0)</f>
        <v>0</v>
      </c>
      <c r="BI587" s="153">
        <f>IF(N587="nulová",J587,0)</f>
        <v>0</v>
      </c>
      <c r="BJ587" s="19" t="s">
        <v>80</v>
      </c>
      <c r="BK587" s="153">
        <f>ROUND(I587*H587,2)</f>
        <v>0</v>
      </c>
      <c r="BL587" s="19" t="s">
        <v>246</v>
      </c>
      <c r="BM587" s="152" t="s">
        <v>1290</v>
      </c>
    </row>
    <row r="588" spans="1:47" s="2" customFormat="1" ht="29.25">
      <c r="A588" s="34"/>
      <c r="B588" s="35"/>
      <c r="C588" s="34"/>
      <c r="D588" s="160" t="s">
        <v>200</v>
      </c>
      <c r="E588" s="34"/>
      <c r="F588" s="168" t="s">
        <v>1291</v>
      </c>
      <c r="G588" s="34"/>
      <c r="H588" s="34"/>
      <c r="I588" s="156"/>
      <c r="J588" s="34"/>
      <c r="K588" s="34"/>
      <c r="L588" s="35"/>
      <c r="M588" s="157"/>
      <c r="N588" s="158"/>
      <c r="O588" s="55"/>
      <c r="P588" s="55"/>
      <c r="Q588" s="55"/>
      <c r="R588" s="55"/>
      <c r="S588" s="55"/>
      <c r="T588" s="56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T588" s="19" t="s">
        <v>200</v>
      </c>
      <c r="AU588" s="19" t="s">
        <v>82</v>
      </c>
    </row>
    <row r="589" spans="2:51" s="13" customFormat="1" ht="11.25">
      <c r="B589" s="159"/>
      <c r="D589" s="160" t="s">
        <v>152</v>
      </c>
      <c r="E589" s="161" t="s">
        <v>3</v>
      </c>
      <c r="F589" s="162" t="s">
        <v>1292</v>
      </c>
      <c r="H589" s="163">
        <v>1.8</v>
      </c>
      <c r="I589" s="164"/>
      <c r="L589" s="159"/>
      <c r="M589" s="165"/>
      <c r="N589" s="166"/>
      <c r="O589" s="166"/>
      <c r="P589" s="166"/>
      <c r="Q589" s="166"/>
      <c r="R589" s="166"/>
      <c r="S589" s="166"/>
      <c r="T589" s="167"/>
      <c r="AT589" s="161" t="s">
        <v>152</v>
      </c>
      <c r="AU589" s="161" t="s">
        <v>82</v>
      </c>
      <c r="AV589" s="13" t="s">
        <v>82</v>
      </c>
      <c r="AW589" s="13" t="s">
        <v>33</v>
      </c>
      <c r="AX589" s="13" t="s">
        <v>80</v>
      </c>
      <c r="AY589" s="161" t="s">
        <v>141</v>
      </c>
    </row>
    <row r="590" spans="1:65" s="2" customFormat="1" ht="44.25" customHeight="1">
      <c r="A590" s="34"/>
      <c r="B590" s="140"/>
      <c r="C590" s="141" t="s">
        <v>1293</v>
      </c>
      <c r="D590" s="141" t="s">
        <v>143</v>
      </c>
      <c r="E590" s="142" t="s">
        <v>1294</v>
      </c>
      <c r="F590" s="143" t="s">
        <v>1295</v>
      </c>
      <c r="G590" s="144" t="s">
        <v>286</v>
      </c>
      <c r="H590" s="145">
        <v>0.047</v>
      </c>
      <c r="I590" s="146"/>
      <c r="J590" s="147">
        <f>ROUND(I590*H590,2)</f>
        <v>0</v>
      </c>
      <c r="K590" s="143" t="s">
        <v>147</v>
      </c>
      <c r="L590" s="35"/>
      <c r="M590" s="148" t="s">
        <v>3</v>
      </c>
      <c r="N590" s="149" t="s">
        <v>43</v>
      </c>
      <c r="O590" s="55"/>
      <c r="P590" s="150">
        <f>O590*H590</f>
        <v>0</v>
      </c>
      <c r="Q590" s="150">
        <v>0</v>
      </c>
      <c r="R590" s="150">
        <f>Q590*H590</f>
        <v>0</v>
      </c>
      <c r="S590" s="150">
        <v>0</v>
      </c>
      <c r="T590" s="151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152" t="s">
        <v>246</v>
      </c>
      <c r="AT590" s="152" t="s">
        <v>143</v>
      </c>
      <c r="AU590" s="152" t="s">
        <v>82</v>
      </c>
      <c r="AY590" s="19" t="s">
        <v>141</v>
      </c>
      <c r="BE590" s="153">
        <f>IF(N590="základní",J590,0)</f>
        <v>0</v>
      </c>
      <c r="BF590" s="153">
        <f>IF(N590="snížená",J590,0)</f>
        <v>0</v>
      </c>
      <c r="BG590" s="153">
        <f>IF(N590="zákl. přenesená",J590,0)</f>
        <v>0</v>
      </c>
      <c r="BH590" s="153">
        <f>IF(N590="sníž. přenesená",J590,0)</f>
        <v>0</v>
      </c>
      <c r="BI590" s="153">
        <f>IF(N590="nulová",J590,0)</f>
        <v>0</v>
      </c>
      <c r="BJ590" s="19" t="s">
        <v>80</v>
      </c>
      <c r="BK590" s="153">
        <f>ROUND(I590*H590,2)</f>
        <v>0</v>
      </c>
      <c r="BL590" s="19" t="s">
        <v>246</v>
      </c>
      <c r="BM590" s="152" t="s">
        <v>1296</v>
      </c>
    </row>
    <row r="591" spans="1:47" s="2" customFormat="1" ht="11.25">
      <c r="A591" s="34"/>
      <c r="B591" s="35"/>
      <c r="C591" s="34"/>
      <c r="D591" s="154" t="s">
        <v>150</v>
      </c>
      <c r="E591" s="34"/>
      <c r="F591" s="155" t="s">
        <v>1297</v>
      </c>
      <c r="G591" s="34"/>
      <c r="H591" s="34"/>
      <c r="I591" s="156"/>
      <c r="J591" s="34"/>
      <c r="K591" s="34"/>
      <c r="L591" s="35"/>
      <c r="M591" s="157"/>
      <c r="N591" s="158"/>
      <c r="O591" s="55"/>
      <c r="P591" s="55"/>
      <c r="Q591" s="55"/>
      <c r="R591" s="55"/>
      <c r="S591" s="55"/>
      <c r="T591" s="56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T591" s="19" t="s">
        <v>150</v>
      </c>
      <c r="AU591" s="19" t="s">
        <v>82</v>
      </c>
    </row>
    <row r="592" spans="2:63" s="12" customFormat="1" ht="22.9" customHeight="1">
      <c r="B592" s="127"/>
      <c r="D592" s="128" t="s">
        <v>71</v>
      </c>
      <c r="E592" s="138" t="s">
        <v>368</v>
      </c>
      <c r="F592" s="138" t="s">
        <v>369</v>
      </c>
      <c r="I592" s="130"/>
      <c r="J592" s="139">
        <f>BK592</f>
        <v>0</v>
      </c>
      <c r="L592" s="127"/>
      <c r="M592" s="132"/>
      <c r="N592" s="133"/>
      <c r="O592" s="133"/>
      <c r="P592" s="134">
        <f>SUM(P593:P633)</f>
        <v>0</v>
      </c>
      <c r="Q592" s="133"/>
      <c r="R592" s="134">
        <f>SUM(R593:R633)</f>
        <v>0.08195555</v>
      </c>
      <c r="S592" s="133"/>
      <c r="T592" s="135">
        <f>SUM(T593:T633)</f>
        <v>0</v>
      </c>
      <c r="AR592" s="128" t="s">
        <v>82</v>
      </c>
      <c r="AT592" s="136" t="s">
        <v>71</v>
      </c>
      <c r="AU592" s="136" t="s">
        <v>80</v>
      </c>
      <c r="AY592" s="128" t="s">
        <v>141</v>
      </c>
      <c r="BK592" s="137">
        <f>SUM(BK593:BK633)</f>
        <v>0</v>
      </c>
    </row>
    <row r="593" spans="1:65" s="2" customFormat="1" ht="24.2" customHeight="1">
      <c r="A593" s="34"/>
      <c r="B593" s="140"/>
      <c r="C593" s="141" t="s">
        <v>1298</v>
      </c>
      <c r="D593" s="141" t="s">
        <v>143</v>
      </c>
      <c r="E593" s="142" t="s">
        <v>1299</v>
      </c>
      <c r="F593" s="143" t="s">
        <v>1300</v>
      </c>
      <c r="G593" s="144" t="s">
        <v>207</v>
      </c>
      <c r="H593" s="145">
        <v>2.13</v>
      </c>
      <c r="I593" s="146"/>
      <c r="J593" s="147">
        <f>ROUND(I593*H593,2)</f>
        <v>0</v>
      </c>
      <c r="K593" s="143" t="s">
        <v>147</v>
      </c>
      <c r="L593" s="35"/>
      <c r="M593" s="148" t="s">
        <v>3</v>
      </c>
      <c r="N593" s="149" t="s">
        <v>43</v>
      </c>
      <c r="O593" s="55"/>
      <c r="P593" s="150">
        <f>O593*H593</f>
        <v>0</v>
      </c>
      <c r="Q593" s="150">
        <v>0.00023</v>
      </c>
      <c r="R593" s="150">
        <f>Q593*H593</f>
        <v>0.0004899</v>
      </c>
      <c r="S593" s="150">
        <v>0</v>
      </c>
      <c r="T593" s="151">
        <f>S593*H593</f>
        <v>0</v>
      </c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152" t="s">
        <v>246</v>
      </c>
      <c r="AT593" s="152" t="s">
        <v>143</v>
      </c>
      <c r="AU593" s="152" t="s">
        <v>82</v>
      </c>
      <c r="AY593" s="19" t="s">
        <v>141</v>
      </c>
      <c r="BE593" s="153">
        <f>IF(N593="základní",J593,0)</f>
        <v>0</v>
      </c>
      <c r="BF593" s="153">
        <f>IF(N593="snížená",J593,0)</f>
        <v>0</v>
      </c>
      <c r="BG593" s="153">
        <f>IF(N593="zákl. přenesená",J593,0)</f>
        <v>0</v>
      </c>
      <c r="BH593" s="153">
        <f>IF(N593="sníž. přenesená",J593,0)</f>
        <v>0</v>
      </c>
      <c r="BI593" s="153">
        <f>IF(N593="nulová",J593,0)</f>
        <v>0</v>
      </c>
      <c r="BJ593" s="19" t="s">
        <v>80</v>
      </c>
      <c r="BK593" s="153">
        <f>ROUND(I593*H593,2)</f>
        <v>0</v>
      </c>
      <c r="BL593" s="19" t="s">
        <v>246</v>
      </c>
      <c r="BM593" s="152" t="s">
        <v>1301</v>
      </c>
    </row>
    <row r="594" spans="1:47" s="2" customFormat="1" ht="11.25">
      <c r="A594" s="34"/>
      <c r="B594" s="35"/>
      <c r="C594" s="34"/>
      <c r="D594" s="154" t="s">
        <v>150</v>
      </c>
      <c r="E594" s="34"/>
      <c r="F594" s="155" t="s">
        <v>1302</v>
      </c>
      <c r="G594" s="34"/>
      <c r="H594" s="34"/>
      <c r="I594" s="156"/>
      <c r="J594" s="34"/>
      <c r="K594" s="34"/>
      <c r="L594" s="35"/>
      <c r="M594" s="157"/>
      <c r="N594" s="158"/>
      <c r="O594" s="55"/>
      <c r="P594" s="55"/>
      <c r="Q594" s="55"/>
      <c r="R594" s="55"/>
      <c r="S594" s="55"/>
      <c r="T594" s="56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T594" s="19" t="s">
        <v>150</v>
      </c>
      <c r="AU594" s="19" t="s">
        <v>82</v>
      </c>
    </row>
    <row r="595" spans="2:51" s="13" customFormat="1" ht="11.25">
      <c r="B595" s="159"/>
      <c r="D595" s="160" t="s">
        <v>152</v>
      </c>
      <c r="E595" s="161" t="s">
        <v>3</v>
      </c>
      <c r="F595" s="162" t="s">
        <v>1303</v>
      </c>
      <c r="H595" s="163">
        <v>2.13</v>
      </c>
      <c r="I595" s="164"/>
      <c r="L595" s="159"/>
      <c r="M595" s="165"/>
      <c r="N595" s="166"/>
      <c r="O595" s="166"/>
      <c r="P595" s="166"/>
      <c r="Q595" s="166"/>
      <c r="R595" s="166"/>
      <c r="S595" s="166"/>
      <c r="T595" s="167"/>
      <c r="AT595" s="161" t="s">
        <v>152</v>
      </c>
      <c r="AU595" s="161" t="s">
        <v>82</v>
      </c>
      <c r="AV595" s="13" t="s">
        <v>82</v>
      </c>
      <c r="AW595" s="13" t="s">
        <v>33</v>
      </c>
      <c r="AX595" s="13" t="s">
        <v>80</v>
      </c>
      <c r="AY595" s="161" t="s">
        <v>141</v>
      </c>
    </row>
    <row r="596" spans="1:65" s="2" customFormat="1" ht="24.2" customHeight="1">
      <c r="A596" s="34"/>
      <c r="B596" s="140"/>
      <c r="C596" s="187" t="s">
        <v>1304</v>
      </c>
      <c r="D596" s="187" t="s">
        <v>401</v>
      </c>
      <c r="E596" s="188" t="s">
        <v>1305</v>
      </c>
      <c r="F596" s="189" t="s">
        <v>1306</v>
      </c>
      <c r="G596" s="190" t="s">
        <v>207</v>
      </c>
      <c r="H596" s="191">
        <v>2.13</v>
      </c>
      <c r="I596" s="192"/>
      <c r="J596" s="193">
        <f>ROUND(I596*H596,2)</f>
        <v>0</v>
      </c>
      <c r="K596" s="189" t="s">
        <v>147</v>
      </c>
      <c r="L596" s="194"/>
      <c r="M596" s="195" t="s">
        <v>3</v>
      </c>
      <c r="N596" s="196" t="s">
        <v>43</v>
      </c>
      <c r="O596" s="55"/>
      <c r="P596" s="150">
        <f>O596*H596</f>
        <v>0</v>
      </c>
      <c r="Q596" s="150">
        <v>0.0057</v>
      </c>
      <c r="R596" s="150">
        <f>Q596*H596</f>
        <v>0.012140999999999999</v>
      </c>
      <c r="S596" s="150">
        <v>0</v>
      </c>
      <c r="T596" s="151">
        <f>S596*H596</f>
        <v>0</v>
      </c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R596" s="152" t="s">
        <v>362</v>
      </c>
      <c r="AT596" s="152" t="s">
        <v>401</v>
      </c>
      <c r="AU596" s="152" t="s">
        <v>82</v>
      </c>
      <c r="AY596" s="19" t="s">
        <v>141</v>
      </c>
      <c r="BE596" s="153">
        <f>IF(N596="základní",J596,0)</f>
        <v>0</v>
      </c>
      <c r="BF596" s="153">
        <f>IF(N596="snížená",J596,0)</f>
        <v>0</v>
      </c>
      <c r="BG596" s="153">
        <f>IF(N596="zákl. přenesená",J596,0)</f>
        <v>0</v>
      </c>
      <c r="BH596" s="153">
        <f>IF(N596="sníž. přenesená",J596,0)</f>
        <v>0</v>
      </c>
      <c r="BI596" s="153">
        <f>IF(N596="nulová",J596,0)</f>
        <v>0</v>
      </c>
      <c r="BJ596" s="19" t="s">
        <v>80</v>
      </c>
      <c r="BK596" s="153">
        <f>ROUND(I596*H596,2)</f>
        <v>0</v>
      </c>
      <c r="BL596" s="19" t="s">
        <v>246</v>
      </c>
      <c r="BM596" s="152" t="s">
        <v>1307</v>
      </c>
    </row>
    <row r="597" spans="1:65" s="2" customFormat="1" ht="33" customHeight="1">
      <c r="A597" s="34"/>
      <c r="B597" s="140"/>
      <c r="C597" s="141" t="s">
        <v>1308</v>
      </c>
      <c r="D597" s="141" t="s">
        <v>143</v>
      </c>
      <c r="E597" s="142" t="s">
        <v>1309</v>
      </c>
      <c r="F597" s="143" t="s">
        <v>1310</v>
      </c>
      <c r="G597" s="144" t="s">
        <v>146</v>
      </c>
      <c r="H597" s="145">
        <v>0.66</v>
      </c>
      <c r="I597" s="146"/>
      <c r="J597" s="147">
        <f>ROUND(I597*H597,2)</f>
        <v>0</v>
      </c>
      <c r="K597" s="143" t="s">
        <v>147</v>
      </c>
      <c r="L597" s="35"/>
      <c r="M597" s="148" t="s">
        <v>3</v>
      </c>
      <c r="N597" s="149" t="s">
        <v>43</v>
      </c>
      <c r="O597" s="55"/>
      <c r="P597" s="150">
        <f>O597*H597</f>
        <v>0</v>
      </c>
      <c r="Q597" s="150">
        <v>0.00049</v>
      </c>
      <c r="R597" s="150">
        <f>Q597*H597</f>
        <v>0.0003234</v>
      </c>
      <c r="S597" s="150">
        <v>0</v>
      </c>
      <c r="T597" s="151">
        <f>S597*H597</f>
        <v>0</v>
      </c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R597" s="152" t="s">
        <v>246</v>
      </c>
      <c r="AT597" s="152" t="s">
        <v>143</v>
      </c>
      <c r="AU597" s="152" t="s">
        <v>82</v>
      </c>
      <c r="AY597" s="19" t="s">
        <v>141</v>
      </c>
      <c r="BE597" s="153">
        <f>IF(N597="základní",J597,0)</f>
        <v>0</v>
      </c>
      <c r="BF597" s="153">
        <f>IF(N597="snížená",J597,0)</f>
        <v>0</v>
      </c>
      <c r="BG597" s="153">
        <f>IF(N597="zákl. přenesená",J597,0)</f>
        <v>0</v>
      </c>
      <c r="BH597" s="153">
        <f>IF(N597="sníž. přenesená",J597,0)</f>
        <v>0</v>
      </c>
      <c r="BI597" s="153">
        <f>IF(N597="nulová",J597,0)</f>
        <v>0</v>
      </c>
      <c r="BJ597" s="19" t="s">
        <v>80</v>
      </c>
      <c r="BK597" s="153">
        <f>ROUND(I597*H597,2)</f>
        <v>0</v>
      </c>
      <c r="BL597" s="19" t="s">
        <v>246</v>
      </c>
      <c r="BM597" s="152" t="s">
        <v>1311</v>
      </c>
    </row>
    <row r="598" spans="1:47" s="2" customFormat="1" ht="11.25">
      <c r="A598" s="34"/>
      <c r="B598" s="35"/>
      <c r="C598" s="34"/>
      <c r="D598" s="154" t="s">
        <v>150</v>
      </c>
      <c r="E598" s="34"/>
      <c r="F598" s="155" t="s">
        <v>1312</v>
      </c>
      <c r="G598" s="34"/>
      <c r="H598" s="34"/>
      <c r="I598" s="156"/>
      <c r="J598" s="34"/>
      <c r="K598" s="34"/>
      <c r="L598" s="35"/>
      <c r="M598" s="157"/>
      <c r="N598" s="158"/>
      <c r="O598" s="55"/>
      <c r="P598" s="55"/>
      <c r="Q598" s="55"/>
      <c r="R598" s="55"/>
      <c r="S598" s="55"/>
      <c r="T598" s="56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T598" s="19" t="s">
        <v>150</v>
      </c>
      <c r="AU598" s="19" t="s">
        <v>82</v>
      </c>
    </row>
    <row r="599" spans="2:51" s="13" customFormat="1" ht="11.25">
      <c r="B599" s="159"/>
      <c r="D599" s="160" t="s">
        <v>152</v>
      </c>
      <c r="E599" s="161" t="s">
        <v>3</v>
      </c>
      <c r="F599" s="162" t="s">
        <v>1313</v>
      </c>
      <c r="H599" s="163">
        <v>0.27</v>
      </c>
      <c r="I599" s="164"/>
      <c r="L599" s="159"/>
      <c r="M599" s="165"/>
      <c r="N599" s="166"/>
      <c r="O599" s="166"/>
      <c r="P599" s="166"/>
      <c r="Q599" s="166"/>
      <c r="R599" s="166"/>
      <c r="S599" s="166"/>
      <c r="T599" s="167"/>
      <c r="AT599" s="161" t="s">
        <v>152</v>
      </c>
      <c r="AU599" s="161" t="s">
        <v>82</v>
      </c>
      <c r="AV599" s="13" t="s">
        <v>82</v>
      </c>
      <c r="AW599" s="13" t="s">
        <v>33</v>
      </c>
      <c r="AX599" s="13" t="s">
        <v>72</v>
      </c>
      <c r="AY599" s="161" t="s">
        <v>141</v>
      </c>
    </row>
    <row r="600" spans="2:51" s="13" customFormat="1" ht="11.25">
      <c r="B600" s="159"/>
      <c r="D600" s="160" t="s">
        <v>152</v>
      </c>
      <c r="E600" s="161" t="s">
        <v>3</v>
      </c>
      <c r="F600" s="162" t="s">
        <v>1314</v>
      </c>
      <c r="H600" s="163">
        <v>0.39</v>
      </c>
      <c r="I600" s="164"/>
      <c r="L600" s="159"/>
      <c r="M600" s="165"/>
      <c r="N600" s="166"/>
      <c r="O600" s="166"/>
      <c r="P600" s="166"/>
      <c r="Q600" s="166"/>
      <c r="R600" s="166"/>
      <c r="S600" s="166"/>
      <c r="T600" s="167"/>
      <c r="AT600" s="161" t="s">
        <v>152</v>
      </c>
      <c r="AU600" s="161" t="s">
        <v>82</v>
      </c>
      <c r="AV600" s="13" t="s">
        <v>82</v>
      </c>
      <c r="AW600" s="13" t="s">
        <v>33</v>
      </c>
      <c r="AX600" s="13" t="s">
        <v>72</v>
      </c>
      <c r="AY600" s="161" t="s">
        <v>141</v>
      </c>
    </row>
    <row r="601" spans="2:51" s="14" customFormat="1" ht="11.25">
      <c r="B601" s="169"/>
      <c r="D601" s="160" t="s">
        <v>152</v>
      </c>
      <c r="E601" s="170" t="s">
        <v>3</v>
      </c>
      <c r="F601" s="171" t="s">
        <v>219</v>
      </c>
      <c r="H601" s="172">
        <v>0.66</v>
      </c>
      <c r="I601" s="173"/>
      <c r="L601" s="169"/>
      <c r="M601" s="174"/>
      <c r="N601" s="175"/>
      <c r="O601" s="175"/>
      <c r="P601" s="175"/>
      <c r="Q601" s="175"/>
      <c r="R601" s="175"/>
      <c r="S601" s="175"/>
      <c r="T601" s="176"/>
      <c r="AT601" s="170" t="s">
        <v>152</v>
      </c>
      <c r="AU601" s="170" t="s">
        <v>82</v>
      </c>
      <c r="AV601" s="14" t="s">
        <v>148</v>
      </c>
      <c r="AW601" s="14" t="s">
        <v>33</v>
      </c>
      <c r="AX601" s="14" t="s">
        <v>80</v>
      </c>
      <c r="AY601" s="170" t="s">
        <v>141</v>
      </c>
    </row>
    <row r="602" spans="1:65" s="2" customFormat="1" ht="16.5" customHeight="1">
      <c r="A602" s="34"/>
      <c r="B602" s="140"/>
      <c r="C602" s="187" t="s">
        <v>1315</v>
      </c>
      <c r="D602" s="187" t="s">
        <v>401</v>
      </c>
      <c r="E602" s="188" t="s">
        <v>1316</v>
      </c>
      <c r="F602" s="189" t="s">
        <v>1317</v>
      </c>
      <c r="G602" s="190" t="s">
        <v>146</v>
      </c>
      <c r="H602" s="191">
        <v>0.66</v>
      </c>
      <c r="I602" s="192"/>
      <c r="J602" s="193">
        <f>ROUND(I602*H602,2)</f>
        <v>0</v>
      </c>
      <c r="K602" s="189" t="s">
        <v>147</v>
      </c>
      <c r="L602" s="194"/>
      <c r="M602" s="195" t="s">
        <v>3</v>
      </c>
      <c r="N602" s="196" t="s">
        <v>43</v>
      </c>
      <c r="O602" s="55"/>
      <c r="P602" s="150">
        <f>O602*H602</f>
        <v>0</v>
      </c>
      <c r="Q602" s="150">
        <v>0.0146</v>
      </c>
      <c r="R602" s="150">
        <f>Q602*H602</f>
        <v>0.009636</v>
      </c>
      <c r="S602" s="150">
        <v>0</v>
      </c>
      <c r="T602" s="151">
        <f>S602*H602</f>
        <v>0</v>
      </c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R602" s="152" t="s">
        <v>362</v>
      </c>
      <c r="AT602" s="152" t="s">
        <v>401</v>
      </c>
      <c r="AU602" s="152" t="s">
        <v>82</v>
      </c>
      <c r="AY602" s="19" t="s">
        <v>141</v>
      </c>
      <c r="BE602" s="153">
        <f>IF(N602="základní",J602,0)</f>
        <v>0</v>
      </c>
      <c r="BF602" s="153">
        <f>IF(N602="snížená",J602,0)</f>
        <v>0</v>
      </c>
      <c r="BG602" s="153">
        <f>IF(N602="zákl. přenesená",J602,0)</f>
        <v>0</v>
      </c>
      <c r="BH602" s="153">
        <f>IF(N602="sníž. přenesená",J602,0)</f>
        <v>0</v>
      </c>
      <c r="BI602" s="153">
        <f>IF(N602="nulová",J602,0)</f>
        <v>0</v>
      </c>
      <c r="BJ602" s="19" t="s">
        <v>80</v>
      </c>
      <c r="BK602" s="153">
        <f>ROUND(I602*H602,2)</f>
        <v>0</v>
      </c>
      <c r="BL602" s="19" t="s">
        <v>246</v>
      </c>
      <c r="BM602" s="152" t="s">
        <v>1318</v>
      </c>
    </row>
    <row r="603" spans="1:65" s="2" customFormat="1" ht="24.2" customHeight="1">
      <c r="A603" s="34"/>
      <c r="B603" s="140"/>
      <c r="C603" s="141" t="s">
        <v>1319</v>
      </c>
      <c r="D603" s="141" t="s">
        <v>143</v>
      </c>
      <c r="E603" s="142" t="s">
        <v>1320</v>
      </c>
      <c r="F603" s="143" t="s">
        <v>1321</v>
      </c>
      <c r="G603" s="144" t="s">
        <v>146</v>
      </c>
      <c r="H603" s="145">
        <v>0.48</v>
      </c>
      <c r="I603" s="146"/>
      <c r="J603" s="147">
        <f>ROUND(I603*H603,2)</f>
        <v>0</v>
      </c>
      <c r="K603" s="143" t="s">
        <v>3</v>
      </c>
      <c r="L603" s="35"/>
      <c r="M603" s="148" t="s">
        <v>3</v>
      </c>
      <c r="N603" s="149" t="s">
        <v>43</v>
      </c>
      <c r="O603" s="55"/>
      <c r="P603" s="150">
        <f>O603*H603</f>
        <v>0</v>
      </c>
      <c r="Q603" s="150">
        <v>0.00049</v>
      </c>
      <c r="R603" s="150">
        <f>Q603*H603</f>
        <v>0.00023519999999999997</v>
      </c>
      <c r="S603" s="150">
        <v>0</v>
      </c>
      <c r="T603" s="151">
        <f>S603*H603</f>
        <v>0</v>
      </c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R603" s="152" t="s">
        <v>246</v>
      </c>
      <c r="AT603" s="152" t="s">
        <v>143</v>
      </c>
      <c r="AU603" s="152" t="s">
        <v>82</v>
      </c>
      <c r="AY603" s="19" t="s">
        <v>141</v>
      </c>
      <c r="BE603" s="153">
        <f>IF(N603="základní",J603,0)</f>
        <v>0</v>
      </c>
      <c r="BF603" s="153">
        <f>IF(N603="snížená",J603,0)</f>
        <v>0</v>
      </c>
      <c r="BG603" s="153">
        <f>IF(N603="zákl. přenesená",J603,0)</f>
        <v>0</v>
      </c>
      <c r="BH603" s="153">
        <f>IF(N603="sníž. přenesená",J603,0)</f>
        <v>0</v>
      </c>
      <c r="BI603" s="153">
        <f>IF(N603="nulová",J603,0)</f>
        <v>0</v>
      </c>
      <c r="BJ603" s="19" t="s">
        <v>80</v>
      </c>
      <c r="BK603" s="153">
        <f>ROUND(I603*H603,2)</f>
        <v>0</v>
      </c>
      <c r="BL603" s="19" t="s">
        <v>246</v>
      </c>
      <c r="BM603" s="152" t="s">
        <v>1322</v>
      </c>
    </row>
    <row r="604" spans="1:65" s="2" customFormat="1" ht="16.5" customHeight="1">
      <c r="A604" s="34"/>
      <c r="B604" s="140"/>
      <c r="C604" s="187" t="s">
        <v>1323</v>
      </c>
      <c r="D604" s="187" t="s">
        <v>401</v>
      </c>
      <c r="E604" s="188" t="s">
        <v>1324</v>
      </c>
      <c r="F604" s="189" t="s">
        <v>1325</v>
      </c>
      <c r="G604" s="190" t="s">
        <v>146</v>
      </c>
      <c r="H604" s="191">
        <v>0.48</v>
      </c>
      <c r="I604" s="192"/>
      <c r="J604" s="193">
        <f>ROUND(I604*H604,2)</f>
        <v>0</v>
      </c>
      <c r="K604" s="189" t="s">
        <v>147</v>
      </c>
      <c r="L604" s="194"/>
      <c r="M604" s="195" t="s">
        <v>3</v>
      </c>
      <c r="N604" s="196" t="s">
        <v>43</v>
      </c>
      <c r="O604" s="55"/>
      <c r="P604" s="150">
        <f>O604*H604</f>
        <v>0</v>
      </c>
      <c r="Q604" s="150">
        <v>0.0145</v>
      </c>
      <c r="R604" s="150">
        <f>Q604*H604</f>
        <v>0.00696</v>
      </c>
      <c r="S604" s="150">
        <v>0</v>
      </c>
      <c r="T604" s="151">
        <f>S604*H604</f>
        <v>0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152" t="s">
        <v>362</v>
      </c>
      <c r="AT604" s="152" t="s">
        <v>401</v>
      </c>
      <c r="AU604" s="152" t="s">
        <v>82</v>
      </c>
      <c r="AY604" s="19" t="s">
        <v>141</v>
      </c>
      <c r="BE604" s="153">
        <f>IF(N604="základní",J604,0)</f>
        <v>0</v>
      </c>
      <c r="BF604" s="153">
        <f>IF(N604="snížená",J604,0)</f>
        <v>0</v>
      </c>
      <c r="BG604" s="153">
        <f>IF(N604="zákl. přenesená",J604,0)</f>
        <v>0</v>
      </c>
      <c r="BH604" s="153">
        <f>IF(N604="sníž. přenesená",J604,0)</f>
        <v>0</v>
      </c>
      <c r="BI604" s="153">
        <f>IF(N604="nulová",J604,0)</f>
        <v>0</v>
      </c>
      <c r="BJ604" s="19" t="s">
        <v>80</v>
      </c>
      <c r="BK604" s="153">
        <f>ROUND(I604*H604,2)</f>
        <v>0</v>
      </c>
      <c r="BL604" s="19" t="s">
        <v>246</v>
      </c>
      <c r="BM604" s="152" t="s">
        <v>1326</v>
      </c>
    </row>
    <row r="605" spans="2:51" s="13" customFormat="1" ht="11.25">
      <c r="B605" s="159"/>
      <c r="D605" s="160" t="s">
        <v>152</v>
      </c>
      <c r="E605" s="161" t="s">
        <v>3</v>
      </c>
      <c r="F605" s="162" t="s">
        <v>1327</v>
      </c>
      <c r="H605" s="163">
        <v>0.48</v>
      </c>
      <c r="I605" s="164"/>
      <c r="L605" s="159"/>
      <c r="M605" s="165"/>
      <c r="N605" s="166"/>
      <c r="O605" s="166"/>
      <c r="P605" s="166"/>
      <c r="Q605" s="166"/>
      <c r="R605" s="166"/>
      <c r="S605" s="166"/>
      <c r="T605" s="167"/>
      <c r="AT605" s="161" t="s">
        <v>152</v>
      </c>
      <c r="AU605" s="161" t="s">
        <v>82</v>
      </c>
      <c r="AV605" s="13" t="s">
        <v>82</v>
      </c>
      <c r="AW605" s="13" t="s">
        <v>33</v>
      </c>
      <c r="AX605" s="13" t="s">
        <v>80</v>
      </c>
      <c r="AY605" s="161" t="s">
        <v>141</v>
      </c>
    </row>
    <row r="606" spans="1:65" s="2" customFormat="1" ht="16.5" customHeight="1">
      <c r="A606" s="34"/>
      <c r="B606" s="140"/>
      <c r="C606" s="141" t="s">
        <v>1328</v>
      </c>
      <c r="D606" s="141" t="s">
        <v>143</v>
      </c>
      <c r="E606" s="142" t="s">
        <v>1329</v>
      </c>
      <c r="F606" s="143" t="s">
        <v>1330</v>
      </c>
      <c r="G606" s="144" t="s">
        <v>146</v>
      </c>
      <c r="H606" s="145">
        <v>2.345</v>
      </c>
      <c r="I606" s="146"/>
      <c r="J606" s="147">
        <f>ROUND(I606*H606,2)</f>
        <v>0</v>
      </c>
      <c r="K606" s="143" t="s">
        <v>147</v>
      </c>
      <c r="L606" s="35"/>
      <c r="M606" s="148" t="s">
        <v>3</v>
      </c>
      <c r="N606" s="149" t="s">
        <v>43</v>
      </c>
      <c r="O606" s="55"/>
      <c r="P606" s="150">
        <f>O606*H606</f>
        <v>0</v>
      </c>
      <c r="Q606" s="150">
        <v>9E-05</v>
      </c>
      <c r="R606" s="150">
        <f>Q606*H606</f>
        <v>0.00021105000000000003</v>
      </c>
      <c r="S606" s="150">
        <v>0</v>
      </c>
      <c r="T606" s="151">
        <f>S606*H606</f>
        <v>0</v>
      </c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R606" s="152" t="s">
        <v>246</v>
      </c>
      <c r="AT606" s="152" t="s">
        <v>143</v>
      </c>
      <c r="AU606" s="152" t="s">
        <v>82</v>
      </c>
      <c r="AY606" s="19" t="s">
        <v>141</v>
      </c>
      <c r="BE606" s="153">
        <f>IF(N606="základní",J606,0)</f>
        <v>0</v>
      </c>
      <c r="BF606" s="153">
        <f>IF(N606="snížená",J606,0)</f>
        <v>0</v>
      </c>
      <c r="BG606" s="153">
        <f>IF(N606="zákl. přenesená",J606,0)</f>
        <v>0</v>
      </c>
      <c r="BH606" s="153">
        <f>IF(N606="sníž. přenesená",J606,0)</f>
        <v>0</v>
      </c>
      <c r="BI606" s="153">
        <f>IF(N606="nulová",J606,0)</f>
        <v>0</v>
      </c>
      <c r="BJ606" s="19" t="s">
        <v>80</v>
      </c>
      <c r="BK606" s="153">
        <f>ROUND(I606*H606,2)</f>
        <v>0</v>
      </c>
      <c r="BL606" s="19" t="s">
        <v>246</v>
      </c>
      <c r="BM606" s="152" t="s">
        <v>1331</v>
      </c>
    </row>
    <row r="607" spans="1:47" s="2" customFormat="1" ht="11.25">
      <c r="A607" s="34"/>
      <c r="B607" s="35"/>
      <c r="C607" s="34"/>
      <c r="D607" s="154" t="s">
        <v>150</v>
      </c>
      <c r="E607" s="34"/>
      <c r="F607" s="155" t="s">
        <v>1332</v>
      </c>
      <c r="G607" s="34"/>
      <c r="H607" s="34"/>
      <c r="I607" s="156"/>
      <c r="J607" s="34"/>
      <c r="K607" s="34"/>
      <c r="L607" s="35"/>
      <c r="M607" s="157"/>
      <c r="N607" s="158"/>
      <c r="O607" s="55"/>
      <c r="P607" s="55"/>
      <c r="Q607" s="55"/>
      <c r="R607" s="55"/>
      <c r="S607" s="55"/>
      <c r="T607" s="56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T607" s="19" t="s">
        <v>150</v>
      </c>
      <c r="AU607" s="19" t="s">
        <v>82</v>
      </c>
    </row>
    <row r="608" spans="2:51" s="13" customFormat="1" ht="11.25">
      <c r="B608" s="159"/>
      <c r="D608" s="160" t="s">
        <v>152</v>
      </c>
      <c r="E608" s="161" t="s">
        <v>3</v>
      </c>
      <c r="F608" s="162" t="s">
        <v>1333</v>
      </c>
      <c r="H608" s="163">
        <v>2.345</v>
      </c>
      <c r="I608" s="164"/>
      <c r="L608" s="159"/>
      <c r="M608" s="165"/>
      <c r="N608" s="166"/>
      <c r="O608" s="166"/>
      <c r="P608" s="166"/>
      <c r="Q608" s="166"/>
      <c r="R608" s="166"/>
      <c r="S608" s="166"/>
      <c r="T608" s="167"/>
      <c r="AT608" s="161" t="s">
        <v>152</v>
      </c>
      <c r="AU608" s="161" t="s">
        <v>82</v>
      </c>
      <c r="AV608" s="13" t="s">
        <v>82</v>
      </c>
      <c r="AW608" s="13" t="s">
        <v>33</v>
      </c>
      <c r="AX608" s="13" t="s">
        <v>80</v>
      </c>
      <c r="AY608" s="161" t="s">
        <v>141</v>
      </c>
    </row>
    <row r="609" spans="1:65" s="2" customFormat="1" ht="16.5" customHeight="1">
      <c r="A609" s="34"/>
      <c r="B609" s="140"/>
      <c r="C609" s="187" t="s">
        <v>1334</v>
      </c>
      <c r="D609" s="187" t="s">
        <v>401</v>
      </c>
      <c r="E609" s="188" t="s">
        <v>1335</v>
      </c>
      <c r="F609" s="189" t="s">
        <v>1336</v>
      </c>
      <c r="G609" s="190" t="s">
        <v>357</v>
      </c>
      <c r="H609" s="191">
        <v>1</v>
      </c>
      <c r="I609" s="192"/>
      <c r="J609" s="193">
        <f>ROUND(I609*H609,2)</f>
        <v>0</v>
      </c>
      <c r="K609" s="189" t="s">
        <v>3</v>
      </c>
      <c r="L609" s="194"/>
      <c r="M609" s="195" t="s">
        <v>3</v>
      </c>
      <c r="N609" s="196" t="s">
        <v>43</v>
      </c>
      <c r="O609" s="55"/>
      <c r="P609" s="150">
        <f>O609*H609</f>
        <v>0</v>
      </c>
      <c r="Q609" s="150">
        <v>0</v>
      </c>
      <c r="R609" s="150">
        <f>Q609*H609</f>
        <v>0</v>
      </c>
      <c r="S609" s="150">
        <v>0</v>
      </c>
      <c r="T609" s="151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152" t="s">
        <v>362</v>
      </c>
      <c r="AT609" s="152" t="s">
        <v>401</v>
      </c>
      <c r="AU609" s="152" t="s">
        <v>82</v>
      </c>
      <c r="AY609" s="19" t="s">
        <v>141</v>
      </c>
      <c r="BE609" s="153">
        <f>IF(N609="základní",J609,0)</f>
        <v>0</v>
      </c>
      <c r="BF609" s="153">
        <f>IF(N609="snížená",J609,0)</f>
        <v>0</v>
      </c>
      <c r="BG609" s="153">
        <f>IF(N609="zákl. přenesená",J609,0)</f>
        <v>0</v>
      </c>
      <c r="BH609" s="153">
        <f>IF(N609="sníž. přenesená",J609,0)</f>
        <v>0</v>
      </c>
      <c r="BI609" s="153">
        <f>IF(N609="nulová",J609,0)</f>
        <v>0</v>
      </c>
      <c r="BJ609" s="19" t="s">
        <v>80</v>
      </c>
      <c r="BK609" s="153">
        <f>ROUND(I609*H609,2)</f>
        <v>0</v>
      </c>
      <c r="BL609" s="19" t="s">
        <v>246</v>
      </c>
      <c r="BM609" s="152" t="s">
        <v>1337</v>
      </c>
    </row>
    <row r="610" spans="1:47" s="2" customFormat="1" ht="29.25">
      <c r="A610" s="34"/>
      <c r="B610" s="35"/>
      <c r="C610" s="34"/>
      <c r="D610" s="160" t="s">
        <v>200</v>
      </c>
      <c r="E610" s="34"/>
      <c r="F610" s="168" t="s">
        <v>1338</v>
      </c>
      <c r="G610" s="34"/>
      <c r="H610" s="34"/>
      <c r="I610" s="156"/>
      <c r="J610" s="34"/>
      <c r="K610" s="34"/>
      <c r="L610" s="35"/>
      <c r="M610" s="157"/>
      <c r="N610" s="158"/>
      <c r="O610" s="55"/>
      <c r="P610" s="55"/>
      <c r="Q610" s="55"/>
      <c r="R610" s="55"/>
      <c r="S610" s="55"/>
      <c r="T610" s="56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T610" s="19" t="s">
        <v>200</v>
      </c>
      <c r="AU610" s="19" t="s">
        <v>82</v>
      </c>
    </row>
    <row r="611" spans="2:51" s="13" customFormat="1" ht="11.25">
      <c r="B611" s="159"/>
      <c r="D611" s="160" t="s">
        <v>152</v>
      </c>
      <c r="E611" s="161" t="s">
        <v>3</v>
      </c>
      <c r="F611" s="162" t="s">
        <v>1339</v>
      </c>
      <c r="H611" s="163">
        <v>1</v>
      </c>
      <c r="I611" s="164"/>
      <c r="L611" s="159"/>
      <c r="M611" s="165"/>
      <c r="N611" s="166"/>
      <c r="O611" s="166"/>
      <c r="P611" s="166"/>
      <c r="Q611" s="166"/>
      <c r="R611" s="166"/>
      <c r="S611" s="166"/>
      <c r="T611" s="167"/>
      <c r="AT611" s="161" t="s">
        <v>152</v>
      </c>
      <c r="AU611" s="161" t="s">
        <v>82</v>
      </c>
      <c r="AV611" s="13" t="s">
        <v>82</v>
      </c>
      <c r="AW611" s="13" t="s">
        <v>33</v>
      </c>
      <c r="AX611" s="13" t="s">
        <v>80</v>
      </c>
      <c r="AY611" s="161" t="s">
        <v>141</v>
      </c>
    </row>
    <row r="612" spans="1:65" s="2" customFormat="1" ht="24.2" customHeight="1">
      <c r="A612" s="34"/>
      <c r="B612" s="140"/>
      <c r="C612" s="141" t="s">
        <v>1340</v>
      </c>
      <c r="D612" s="141" t="s">
        <v>143</v>
      </c>
      <c r="E612" s="142" t="s">
        <v>1341</v>
      </c>
      <c r="F612" s="143" t="s">
        <v>1342</v>
      </c>
      <c r="G612" s="144" t="s">
        <v>207</v>
      </c>
      <c r="H612" s="145">
        <v>3.85</v>
      </c>
      <c r="I612" s="146"/>
      <c r="J612" s="147">
        <f>ROUND(I612*H612,2)</f>
        <v>0</v>
      </c>
      <c r="K612" s="143" t="s">
        <v>3</v>
      </c>
      <c r="L612" s="35"/>
      <c r="M612" s="148" t="s">
        <v>3</v>
      </c>
      <c r="N612" s="149" t="s">
        <v>43</v>
      </c>
      <c r="O612" s="55"/>
      <c r="P612" s="150">
        <f>O612*H612</f>
        <v>0</v>
      </c>
      <c r="Q612" s="150">
        <v>0</v>
      </c>
      <c r="R612" s="150">
        <f>Q612*H612</f>
        <v>0</v>
      </c>
      <c r="S612" s="150">
        <v>0</v>
      </c>
      <c r="T612" s="151">
        <f>S612*H612</f>
        <v>0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R612" s="152" t="s">
        <v>246</v>
      </c>
      <c r="AT612" s="152" t="s">
        <v>143</v>
      </c>
      <c r="AU612" s="152" t="s">
        <v>82</v>
      </c>
      <c r="AY612" s="19" t="s">
        <v>141</v>
      </c>
      <c r="BE612" s="153">
        <f>IF(N612="základní",J612,0)</f>
        <v>0</v>
      </c>
      <c r="BF612" s="153">
        <f>IF(N612="snížená",J612,0)</f>
        <v>0</v>
      </c>
      <c r="BG612" s="153">
        <f>IF(N612="zákl. přenesená",J612,0)</f>
        <v>0</v>
      </c>
      <c r="BH612" s="153">
        <f>IF(N612="sníž. přenesená",J612,0)</f>
        <v>0</v>
      </c>
      <c r="BI612" s="153">
        <f>IF(N612="nulová",J612,0)</f>
        <v>0</v>
      </c>
      <c r="BJ612" s="19" t="s">
        <v>80</v>
      </c>
      <c r="BK612" s="153">
        <f>ROUND(I612*H612,2)</f>
        <v>0</v>
      </c>
      <c r="BL612" s="19" t="s">
        <v>246</v>
      </c>
      <c r="BM612" s="152" t="s">
        <v>1343</v>
      </c>
    </row>
    <row r="613" spans="2:51" s="13" customFormat="1" ht="22.5">
      <c r="B613" s="159"/>
      <c r="D613" s="160" t="s">
        <v>152</v>
      </c>
      <c r="E613" s="161" t="s">
        <v>3</v>
      </c>
      <c r="F613" s="162" t="s">
        <v>1344</v>
      </c>
      <c r="H613" s="163">
        <v>3.85</v>
      </c>
      <c r="I613" s="164"/>
      <c r="L613" s="159"/>
      <c r="M613" s="165"/>
      <c r="N613" s="166"/>
      <c r="O613" s="166"/>
      <c r="P613" s="166"/>
      <c r="Q613" s="166"/>
      <c r="R613" s="166"/>
      <c r="S613" s="166"/>
      <c r="T613" s="167"/>
      <c r="AT613" s="161" t="s">
        <v>152</v>
      </c>
      <c r="AU613" s="161" t="s">
        <v>82</v>
      </c>
      <c r="AV613" s="13" t="s">
        <v>82</v>
      </c>
      <c r="AW613" s="13" t="s">
        <v>33</v>
      </c>
      <c r="AX613" s="13" t="s">
        <v>80</v>
      </c>
      <c r="AY613" s="161" t="s">
        <v>141</v>
      </c>
    </row>
    <row r="614" spans="1:65" s="2" customFormat="1" ht="33" customHeight="1">
      <c r="A614" s="34"/>
      <c r="B614" s="140"/>
      <c r="C614" s="141" t="s">
        <v>1345</v>
      </c>
      <c r="D614" s="141" t="s">
        <v>143</v>
      </c>
      <c r="E614" s="142" t="s">
        <v>1346</v>
      </c>
      <c r="F614" s="143" t="s">
        <v>1347</v>
      </c>
      <c r="G614" s="144" t="s">
        <v>207</v>
      </c>
      <c r="H614" s="145">
        <v>4.79</v>
      </c>
      <c r="I614" s="146"/>
      <c r="J614" s="147">
        <f>ROUND(I614*H614,2)</f>
        <v>0</v>
      </c>
      <c r="K614" s="143" t="s">
        <v>147</v>
      </c>
      <c r="L614" s="35"/>
      <c r="M614" s="148" t="s">
        <v>3</v>
      </c>
      <c r="N614" s="149" t="s">
        <v>43</v>
      </c>
      <c r="O614" s="55"/>
      <c r="P614" s="150">
        <f>O614*H614</f>
        <v>0</v>
      </c>
      <c r="Q614" s="150">
        <v>0</v>
      </c>
      <c r="R614" s="150">
        <f>Q614*H614</f>
        <v>0</v>
      </c>
      <c r="S614" s="150">
        <v>0</v>
      </c>
      <c r="T614" s="151">
        <f>S614*H614</f>
        <v>0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R614" s="152" t="s">
        <v>246</v>
      </c>
      <c r="AT614" s="152" t="s">
        <v>143</v>
      </c>
      <c r="AU614" s="152" t="s">
        <v>82</v>
      </c>
      <c r="AY614" s="19" t="s">
        <v>141</v>
      </c>
      <c r="BE614" s="153">
        <f>IF(N614="základní",J614,0)</f>
        <v>0</v>
      </c>
      <c r="BF614" s="153">
        <f>IF(N614="snížená",J614,0)</f>
        <v>0</v>
      </c>
      <c r="BG614" s="153">
        <f>IF(N614="zákl. přenesená",J614,0)</f>
        <v>0</v>
      </c>
      <c r="BH614" s="153">
        <f>IF(N614="sníž. přenesená",J614,0)</f>
        <v>0</v>
      </c>
      <c r="BI614" s="153">
        <f>IF(N614="nulová",J614,0)</f>
        <v>0</v>
      </c>
      <c r="BJ614" s="19" t="s">
        <v>80</v>
      </c>
      <c r="BK614" s="153">
        <f>ROUND(I614*H614,2)</f>
        <v>0</v>
      </c>
      <c r="BL614" s="19" t="s">
        <v>246</v>
      </c>
      <c r="BM614" s="152" t="s">
        <v>1348</v>
      </c>
    </row>
    <row r="615" spans="1:47" s="2" customFormat="1" ht="11.25">
      <c r="A615" s="34"/>
      <c r="B615" s="35"/>
      <c r="C615" s="34"/>
      <c r="D615" s="154" t="s">
        <v>150</v>
      </c>
      <c r="E615" s="34"/>
      <c r="F615" s="155" t="s">
        <v>1349</v>
      </c>
      <c r="G615" s="34"/>
      <c r="H615" s="34"/>
      <c r="I615" s="156"/>
      <c r="J615" s="34"/>
      <c r="K615" s="34"/>
      <c r="L615" s="35"/>
      <c r="M615" s="157"/>
      <c r="N615" s="158"/>
      <c r="O615" s="55"/>
      <c r="P615" s="55"/>
      <c r="Q615" s="55"/>
      <c r="R615" s="55"/>
      <c r="S615" s="55"/>
      <c r="T615" s="56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T615" s="19" t="s">
        <v>150</v>
      </c>
      <c r="AU615" s="19" t="s">
        <v>82</v>
      </c>
    </row>
    <row r="616" spans="1:65" s="2" customFormat="1" ht="16.5" customHeight="1">
      <c r="A616" s="34"/>
      <c r="B616" s="140"/>
      <c r="C616" s="187" t="s">
        <v>1350</v>
      </c>
      <c r="D616" s="187" t="s">
        <v>401</v>
      </c>
      <c r="E616" s="188" t="s">
        <v>1351</v>
      </c>
      <c r="F616" s="189" t="s">
        <v>1352</v>
      </c>
      <c r="G616" s="190" t="s">
        <v>207</v>
      </c>
      <c r="H616" s="191">
        <v>4.79</v>
      </c>
      <c r="I616" s="192"/>
      <c r="J616" s="193">
        <f>ROUND(I616*H616,2)</f>
        <v>0</v>
      </c>
      <c r="K616" s="189" t="s">
        <v>3</v>
      </c>
      <c r="L616" s="194"/>
      <c r="M616" s="195" t="s">
        <v>3</v>
      </c>
      <c r="N616" s="196" t="s">
        <v>43</v>
      </c>
      <c r="O616" s="55"/>
      <c r="P616" s="150">
        <f>O616*H616</f>
        <v>0</v>
      </c>
      <c r="Q616" s="150">
        <v>0.0061</v>
      </c>
      <c r="R616" s="150">
        <f>Q616*H616</f>
        <v>0.029219000000000002</v>
      </c>
      <c r="S616" s="150">
        <v>0</v>
      </c>
      <c r="T616" s="151">
        <f>S616*H616</f>
        <v>0</v>
      </c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R616" s="152" t="s">
        <v>362</v>
      </c>
      <c r="AT616" s="152" t="s">
        <v>401</v>
      </c>
      <c r="AU616" s="152" t="s">
        <v>82</v>
      </c>
      <c r="AY616" s="19" t="s">
        <v>141</v>
      </c>
      <c r="BE616" s="153">
        <f>IF(N616="základní",J616,0)</f>
        <v>0</v>
      </c>
      <c r="BF616" s="153">
        <f>IF(N616="snížená",J616,0)</f>
        <v>0</v>
      </c>
      <c r="BG616" s="153">
        <f>IF(N616="zákl. přenesená",J616,0)</f>
        <v>0</v>
      </c>
      <c r="BH616" s="153">
        <f>IF(N616="sníž. přenesená",J616,0)</f>
        <v>0</v>
      </c>
      <c r="BI616" s="153">
        <f>IF(N616="nulová",J616,0)</f>
        <v>0</v>
      </c>
      <c r="BJ616" s="19" t="s">
        <v>80</v>
      </c>
      <c r="BK616" s="153">
        <f>ROUND(I616*H616,2)</f>
        <v>0</v>
      </c>
      <c r="BL616" s="19" t="s">
        <v>246</v>
      </c>
      <c r="BM616" s="152" t="s">
        <v>1353</v>
      </c>
    </row>
    <row r="617" spans="2:51" s="13" customFormat="1" ht="22.5">
      <c r="B617" s="159"/>
      <c r="D617" s="160" t="s">
        <v>152</v>
      </c>
      <c r="E617" s="161" t="s">
        <v>3</v>
      </c>
      <c r="F617" s="162" t="s">
        <v>1354</v>
      </c>
      <c r="H617" s="163">
        <v>4.79</v>
      </c>
      <c r="I617" s="164"/>
      <c r="L617" s="159"/>
      <c r="M617" s="165"/>
      <c r="N617" s="166"/>
      <c r="O617" s="166"/>
      <c r="P617" s="166"/>
      <c r="Q617" s="166"/>
      <c r="R617" s="166"/>
      <c r="S617" s="166"/>
      <c r="T617" s="167"/>
      <c r="AT617" s="161" t="s">
        <v>152</v>
      </c>
      <c r="AU617" s="161" t="s">
        <v>82</v>
      </c>
      <c r="AV617" s="13" t="s">
        <v>82</v>
      </c>
      <c r="AW617" s="13" t="s">
        <v>33</v>
      </c>
      <c r="AX617" s="13" t="s">
        <v>80</v>
      </c>
      <c r="AY617" s="161" t="s">
        <v>141</v>
      </c>
    </row>
    <row r="618" spans="1:65" s="2" customFormat="1" ht="24.2" customHeight="1">
      <c r="A618" s="34"/>
      <c r="B618" s="140"/>
      <c r="C618" s="141" t="s">
        <v>1355</v>
      </c>
      <c r="D618" s="141" t="s">
        <v>143</v>
      </c>
      <c r="E618" s="142" t="s">
        <v>1356</v>
      </c>
      <c r="F618" s="143" t="s">
        <v>1357</v>
      </c>
      <c r="G618" s="144" t="s">
        <v>357</v>
      </c>
      <c r="H618" s="145">
        <v>1</v>
      </c>
      <c r="I618" s="146"/>
      <c r="J618" s="147">
        <f>ROUND(I618*H618,2)</f>
        <v>0</v>
      </c>
      <c r="K618" s="143" t="s">
        <v>147</v>
      </c>
      <c r="L618" s="35"/>
      <c r="M618" s="148" t="s">
        <v>3</v>
      </c>
      <c r="N618" s="149" t="s">
        <v>43</v>
      </c>
      <c r="O618" s="55"/>
      <c r="P618" s="150">
        <f>O618*H618</f>
        <v>0</v>
      </c>
      <c r="Q618" s="150">
        <v>0</v>
      </c>
      <c r="R618" s="150">
        <f>Q618*H618</f>
        <v>0</v>
      </c>
      <c r="S618" s="150">
        <v>0</v>
      </c>
      <c r="T618" s="151">
        <f>S618*H618</f>
        <v>0</v>
      </c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R618" s="152" t="s">
        <v>246</v>
      </c>
      <c r="AT618" s="152" t="s">
        <v>143</v>
      </c>
      <c r="AU618" s="152" t="s">
        <v>82</v>
      </c>
      <c r="AY618" s="19" t="s">
        <v>141</v>
      </c>
      <c r="BE618" s="153">
        <f>IF(N618="základní",J618,0)</f>
        <v>0</v>
      </c>
      <c r="BF618" s="153">
        <f>IF(N618="snížená",J618,0)</f>
        <v>0</v>
      </c>
      <c r="BG618" s="153">
        <f>IF(N618="zákl. přenesená",J618,0)</f>
        <v>0</v>
      </c>
      <c r="BH618" s="153">
        <f>IF(N618="sníž. přenesená",J618,0)</f>
        <v>0</v>
      </c>
      <c r="BI618" s="153">
        <f>IF(N618="nulová",J618,0)</f>
        <v>0</v>
      </c>
      <c r="BJ618" s="19" t="s">
        <v>80</v>
      </c>
      <c r="BK618" s="153">
        <f>ROUND(I618*H618,2)</f>
        <v>0</v>
      </c>
      <c r="BL618" s="19" t="s">
        <v>246</v>
      </c>
      <c r="BM618" s="152" t="s">
        <v>1358</v>
      </c>
    </row>
    <row r="619" spans="1:47" s="2" customFormat="1" ht="11.25">
      <c r="A619" s="34"/>
      <c r="B619" s="35"/>
      <c r="C619" s="34"/>
      <c r="D619" s="154" t="s">
        <v>150</v>
      </c>
      <c r="E619" s="34"/>
      <c r="F619" s="155" t="s">
        <v>1359</v>
      </c>
      <c r="G619" s="34"/>
      <c r="H619" s="34"/>
      <c r="I619" s="156"/>
      <c r="J619" s="34"/>
      <c r="K619" s="34"/>
      <c r="L619" s="35"/>
      <c r="M619" s="157"/>
      <c r="N619" s="158"/>
      <c r="O619" s="55"/>
      <c r="P619" s="55"/>
      <c r="Q619" s="55"/>
      <c r="R619" s="55"/>
      <c r="S619" s="55"/>
      <c r="T619" s="56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T619" s="19" t="s">
        <v>150</v>
      </c>
      <c r="AU619" s="19" t="s">
        <v>82</v>
      </c>
    </row>
    <row r="620" spans="1:65" s="2" customFormat="1" ht="24.2" customHeight="1">
      <c r="A620" s="34"/>
      <c r="B620" s="140"/>
      <c r="C620" s="187" t="s">
        <v>1360</v>
      </c>
      <c r="D620" s="187" t="s">
        <v>401</v>
      </c>
      <c r="E620" s="188" t="s">
        <v>1361</v>
      </c>
      <c r="F620" s="189" t="s">
        <v>1362</v>
      </c>
      <c r="G620" s="190" t="s">
        <v>357</v>
      </c>
      <c r="H620" s="191">
        <v>1</v>
      </c>
      <c r="I620" s="192"/>
      <c r="J620" s="193">
        <f>ROUND(I620*H620,2)</f>
        <v>0</v>
      </c>
      <c r="K620" s="189" t="s">
        <v>3</v>
      </c>
      <c r="L620" s="194"/>
      <c r="M620" s="195" t="s">
        <v>3</v>
      </c>
      <c r="N620" s="196" t="s">
        <v>43</v>
      </c>
      <c r="O620" s="55"/>
      <c r="P620" s="150">
        <f>O620*H620</f>
        <v>0</v>
      </c>
      <c r="Q620" s="150">
        <v>0.0192</v>
      </c>
      <c r="R620" s="150">
        <f>Q620*H620</f>
        <v>0.0192</v>
      </c>
      <c r="S620" s="150">
        <v>0</v>
      </c>
      <c r="T620" s="151">
        <f>S620*H620</f>
        <v>0</v>
      </c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R620" s="152" t="s">
        <v>362</v>
      </c>
      <c r="AT620" s="152" t="s">
        <v>401</v>
      </c>
      <c r="AU620" s="152" t="s">
        <v>82</v>
      </c>
      <c r="AY620" s="19" t="s">
        <v>141</v>
      </c>
      <c r="BE620" s="153">
        <f>IF(N620="základní",J620,0)</f>
        <v>0</v>
      </c>
      <c r="BF620" s="153">
        <f>IF(N620="snížená",J620,0)</f>
        <v>0</v>
      </c>
      <c r="BG620" s="153">
        <f>IF(N620="zákl. přenesená",J620,0)</f>
        <v>0</v>
      </c>
      <c r="BH620" s="153">
        <f>IF(N620="sníž. přenesená",J620,0)</f>
        <v>0</v>
      </c>
      <c r="BI620" s="153">
        <f>IF(N620="nulová",J620,0)</f>
        <v>0</v>
      </c>
      <c r="BJ620" s="19" t="s">
        <v>80</v>
      </c>
      <c r="BK620" s="153">
        <f>ROUND(I620*H620,2)</f>
        <v>0</v>
      </c>
      <c r="BL620" s="19" t="s">
        <v>246</v>
      </c>
      <c r="BM620" s="152" t="s">
        <v>1363</v>
      </c>
    </row>
    <row r="621" spans="1:47" s="2" customFormat="1" ht="19.5">
      <c r="A621" s="34"/>
      <c r="B621" s="35"/>
      <c r="C621" s="34"/>
      <c r="D621" s="160" t="s">
        <v>200</v>
      </c>
      <c r="E621" s="34"/>
      <c r="F621" s="168" t="s">
        <v>1364</v>
      </c>
      <c r="G621" s="34"/>
      <c r="H621" s="34"/>
      <c r="I621" s="156"/>
      <c r="J621" s="34"/>
      <c r="K621" s="34"/>
      <c r="L621" s="35"/>
      <c r="M621" s="157"/>
      <c r="N621" s="158"/>
      <c r="O621" s="55"/>
      <c r="P621" s="55"/>
      <c r="Q621" s="55"/>
      <c r="R621" s="55"/>
      <c r="S621" s="55"/>
      <c r="T621" s="56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T621" s="19" t="s">
        <v>200</v>
      </c>
      <c r="AU621" s="19" t="s">
        <v>82</v>
      </c>
    </row>
    <row r="622" spans="2:51" s="13" customFormat="1" ht="11.25">
      <c r="B622" s="159"/>
      <c r="D622" s="160" t="s">
        <v>152</v>
      </c>
      <c r="E622" s="161" t="s">
        <v>3</v>
      </c>
      <c r="F622" s="162" t="s">
        <v>1365</v>
      </c>
      <c r="H622" s="163">
        <v>1</v>
      </c>
      <c r="I622" s="164"/>
      <c r="L622" s="159"/>
      <c r="M622" s="165"/>
      <c r="N622" s="166"/>
      <c r="O622" s="166"/>
      <c r="P622" s="166"/>
      <c r="Q622" s="166"/>
      <c r="R622" s="166"/>
      <c r="S622" s="166"/>
      <c r="T622" s="167"/>
      <c r="AT622" s="161" t="s">
        <v>152</v>
      </c>
      <c r="AU622" s="161" t="s">
        <v>82</v>
      </c>
      <c r="AV622" s="13" t="s">
        <v>82</v>
      </c>
      <c r="AW622" s="13" t="s">
        <v>33</v>
      </c>
      <c r="AX622" s="13" t="s">
        <v>80</v>
      </c>
      <c r="AY622" s="161" t="s">
        <v>141</v>
      </c>
    </row>
    <row r="623" spans="1:65" s="2" customFormat="1" ht="33" customHeight="1">
      <c r="A623" s="34"/>
      <c r="B623" s="140"/>
      <c r="C623" s="141" t="s">
        <v>1366</v>
      </c>
      <c r="D623" s="141" t="s">
        <v>143</v>
      </c>
      <c r="E623" s="142" t="s">
        <v>1367</v>
      </c>
      <c r="F623" s="143" t="s">
        <v>1368</v>
      </c>
      <c r="G623" s="144" t="s">
        <v>207</v>
      </c>
      <c r="H623" s="145">
        <v>3.48</v>
      </c>
      <c r="I623" s="146"/>
      <c r="J623" s="147">
        <f>ROUND(I623*H623,2)</f>
        <v>0</v>
      </c>
      <c r="K623" s="143" t="s">
        <v>147</v>
      </c>
      <c r="L623" s="35"/>
      <c r="M623" s="148" t="s">
        <v>3</v>
      </c>
      <c r="N623" s="149" t="s">
        <v>43</v>
      </c>
      <c r="O623" s="55"/>
      <c r="P623" s="150">
        <f>O623*H623</f>
        <v>0</v>
      </c>
      <c r="Q623" s="150">
        <v>0</v>
      </c>
      <c r="R623" s="150">
        <f>Q623*H623</f>
        <v>0</v>
      </c>
      <c r="S623" s="150">
        <v>0</v>
      </c>
      <c r="T623" s="151">
        <f>S623*H623</f>
        <v>0</v>
      </c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R623" s="152" t="s">
        <v>246</v>
      </c>
      <c r="AT623" s="152" t="s">
        <v>143</v>
      </c>
      <c r="AU623" s="152" t="s">
        <v>82</v>
      </c>
      <c r="AY623" s="19" t="s">
        <v>141</v>
      </c>
      <c r="BE623" s="153">
        <f>IF(N623="základní",J623,0)</f>
        <v>0</v>
      </c>
      <c r="BF623" s="153">
        <f>IF(N623="snížená",J623,0)</f>
        <v>0</v>
      </c>
      <c r="BG623" s="153">
        <f>IF(N623="zákl. přenesená",J623,0)</f>
        <v>0</v>
      </c>
      <c r="BH623" s="153">
        <f>IF(N623="sníž. přenesená",J623,0)</f>
        <v>0</v>
      </c>
      <c r="BI623" s="153">
        <f>IF(N623="nulová",J623,0)</f>
        <v>0</v>
      </c>
      <c r="BJ623" s="19" t="s">
        <v>80</v>
      </c>
      <c r="BK623" s="153">
        <f>ROUND(I623*H623,2)</f>
        <v>0</v>
      </c>
      <c r="BL623" s="19" t="s">
        <v>246</v>
      </c>
      <c r="BM623" s="152" t="s">
        <v>1369</v>
      </c>
    </row>
    <row r="624" spans="1:47" s="2" customFormat="1" ht="11.25">
      <c r="A624" s="34"/>
      <c r="B624" s="35"/>
      <c r="C624" s="34"/>
      <c r="D624" s="154" t="s">
        <v>150</v>
      </c>
      <c r="E624" s="34"/>
      <c r="F624" s="155" t="s">
        <v>1370</v>
      </c>
      <c r="G624" s="34"/>
      <c r="H624" s="34"/>
      <c r="I624" s="156"/>
      <c r="J624" s="34"/>
      <c r="K624" s="34"/>
      <c r="L624" s="35"/>
      <c r="M624" s="157"/>
      <c r="N624" s="158"/>
      <c r="O624" s="55"/>
      <c r="P624" s="55"/>
      <c r="Q624" s="55"/>
      <c r="R624" s="55"/>
      <c r="S624" s="55"/>
      <c r="T624" s="56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T624" s="19" t="s">
        <v>150</v>
      </c>
      <c r="AU624" s="19" t="s">
        <v>82</v>
      </c>
    </row>
    <row r="625" spans="1:65" s="2" customFormat="1" ht="16.5" customHeight="1">
      <c r="A625" s="34"/>
      <c r="B625" s="140"/>
      <c r="C625" s="187" t="s">
        <v>1371</v>
      </c>
      <c r="D625" s="187" t="s">
        <v>401</v>
      </c>
      <c r="E625" s="188" t="s">
        <v>1372</v>
      </c>
      <c r="F625" s="189" t="s">
        <v>1373</v>
      </c>
      <c r="G625" s="190" t="s">
        <v>207</v>
      </c>
      <c r="H625" s="191">
        <v>3.48</v>
      </c>
      <c r="I625" s="192"/>
      <c r="J625" s="193">
        <f>ROUND(I625*H625,2)</f>
        <v>0</v>
      </c>
      <c r="K625" s="189" t="s">
        <v>3</v>
      </c>
      <c r="L625" s="194"/>
      <c r="M625" s="195" t="s">
        <v>3</v>
      </c>
      <c r="N625" s="196" t="s">
        <v>43</v>
      </c>
      <c r="O625" s="55"/>
      <c r="P625" s="150">
        <f>O625*H625</f>
        <v>0</v>
      </c>
      <c r="Q625" s="150">
        <v>0.0007</v>
      </c>
      <c r="R625" s="150">
        <f>Q625*H625</f>
        <v>0.002436</v>
      </c>
      <c r="S625" s="150">
        <v>0</v>
      </c>
      <c r="T625" s="151">
        <f>S625*H625</f>
        <v>0</v>
      </c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R625" s="152" t="s">
        <v>362</v>
      </c>
      <c r="AT625" s="152" t="s">
        <v>401</v>
      </c>
      <c r="AU625" s="152" t="s">
        <v>82</v>
      </c>
      <c r="AY625" s="19" t="s">
        <v>141</v>
      </c>
      <c r="BE625" s="153">
        <f>IF(N625="základní",J625,0)</f>
        <v>0</v>
      </c>
      <c r="BF625" s="153">
        <f>IF(N625="snížená",J625,0)</f>
        <v>0</v>
      </c>
      <c r="BG625" s="153">
        <f>IF(N625="zákl. přenesená",J625,0)</f>
        <v>0</v>
      </c>
      <c r="BH625" s="153">
        <f>IF(N625="sníž. přenesená",J625,0)</f>
        <v>0</v>
      </c>
      <c r="BI625" s="153">
        <f>IF(N625="nulová",J625,0)</f>
        <v>0</v>
      </c>
      <c r="BJ625" s="19" t="s">
        <v>80</v>
      </c>
      <c r="BK625" s="153">
        <f>ROUND(I625*H625,2)</f>
        <v>0</v>
      </c>
      <c r="BL625" s="19" t="s">
        <v>246</v>
      </c>
      <c r="BM625" s="152" t="s">
        <v>1374</v>
      </c>
    </row>
    <row r="626" spans="2:51" s="13" customFormat="1" ht="11.25">
      <c r="B626" s="159"/>
      <c r="D626" s="160" t="s">
        <v>152</v>
      </c>
      <c r="E626" s="161" t="s">
        <v>3</v>
      </c>
      <c r="F626" s="162" t="s">
        <v>1375</v>
      </c>
      <c r="H626" s="163">
        <v>3.48</v>
      </c>
      <c r="I626" s="164"/>
      <c r="L626" s="159"/>
      <c r="M626" s="165"/>
      <c r="N626" s="166"/>
      <c r="O626" s="166"/>
      <c r="P626" s="166"/>
      <c r="Q626" s="166"/>
      <c r="R626" s="166"/>
      <c r="S626" s="166"/>
      <c r="T626" s="167"/>
      <c r="AT626" s="161" t="s">
        <v>152</v>
      </c>
      <c r="AU626" s="161" t="s">
        <v>82</v>
      </c>
      <c r="AV626" s="13" t="s">
        <v>82</v>
      </c>
      <c r="AW626" s="13" t="s">
        <v>33</v>
      </c>
      <c r="AX626" s="13" t="s">
        <v>80</v>
      </c>
      <c r="AY626" s="161" t="s">
        <v>141</v>
      </c>
    </row>
    <row r="627" spans="1:65" s="2" customFormat="1" ht="24.2" customHeight="1">
      <c r="A627" s="34"/>
      <c r="B627" s="140"/>
      <c r="C627" s="141" t="s">
        <v>1376</v>
      </c>
      <c r="D627" s="141" t="s">
        <v>143</v>
      </c>
      <c r="E627" s="142" t="s">
        <v>1377</v>
      </c>
      <c r="F627" s="143" t="s">
        <v>1378</v>
      </c>
      <c r="G627" s="144" t="s">
        <v>394</v>
      </c>
      <c r="H627" s="145">
        <v>14.4</v>
      </c>
      <c r="I627" s="146"/>
      <c r="J627" s="147">
        <f>ROUND(I627*H627,2)</f>
        <v>0</v>
      </c>
      <c r="K627" s="143" t="s">
        <v>147</v>
      </c>
      <c r="L627" s="35"/>
      <c r="M627" s="148" t="s">
        <v>3</v>
      </c>
      <c r="N627" s="149" t="s">
        <v>43</v>
      </c>
      <c r="O627" s="55"/>
      <c r="P627" s="150">
        <f>O627*H627</f>
        <v>0</v>
      </c>
      <c r="Q627" s="150">
        <v>6E-05</v>
      </c>
      <c r="R627" s="150">
        <f>Q627*H627</f>
        <v>0.0008640000000000001</v>
      </c>
      <c r="S627" s="150">
        <v>0</v>
      </c>
      <c r="T627" s="151">
        <f>S627*H627</f>
        <v>0</v>
      </c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R627" s="152" t="s">
        <v>246</v>
      </c>
      <c r="AT627" s="152" t="s">
        <v>143</v>
      </c>
      <c r="AU627" s="152" t="s">
        <v>82</v>
      </c>
      <c r="AY627" s="19" t="s">
        <v>141</v>
      </c>
      <c r="BE627" s="153">
        <f>IF(N627="základní",J627,0)</f>
        <v>0</v>
      </c>
      <c r="BF627" s="153">
        <f>IF(N627="snížená",J627,0)</f>
        <v>0</v>
      </c>
      <c r="BG627" s="153">
        <f>IF(N627="zákl. přenesená",J627,0)</f>
        <v>0</v>
      </c>
      <c r="BH627" s="153">
        <f>IF(N627="sníž. přenesená",J627,0)</f>
        <v>0</v>
      </c>
      <c r="BI627" s="153">
        <f>IF(N627="nulová",J627,0)</f>
        <v>0</v>
      </c>
      <c r="BJ627" s="19" t="s">
        <v>80</v>
      </c>
      <c r="BK627" s="153">
        <f>ROUND(I627*H627,2)</f>
        <v>0</v>
      </c>
      <c r="BL627" s="19" t="s">
        <v>246</v>
      </c>
      <c r="BM627" s="152" t="s">
        <v>1379</v>
      </c>
    </row>
    <row r="628" spans="1:47" s="2" customFormat="1" ht="11.25">
      <c r="A628" s="34"/>
      <c r="B628" s="35"/>
      <c r="C628" s="34"/>
      <c r="D628" s="154" t="s">
        <v>150</v>
      </c>
      <c r="E628" s="34"/>
      <c r="F628" s="155" t="s">
        <v>1380</v>
      </c>
      <c r="G628" s="34"/>
      <c r="H628" s="34"/>
      <c r="I628" s="156"/>
      <c r="J628" s="34"/>
      <c r="K628" s="34"/>
      <c r="L628" s="35"/>
      <c r="M628" s="157"/>
      <c r="N628" s="158"/>
      <c r="O628" s="55"/>
      <c r="P628" s="55"/>
      <c r="Q628" s="55"/>
      <c r="R628" s="55"/>
      <c r="S628" s="55"/>
      <c r="T628" s="56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T628" s="19" t="s">
        <v>150</v>
      </c>
      <c r="AU628" s="19" t="s">
        <v>82</v>
      </c>
    </row>
    <row r="629" spans="2:51" s="13" customFormat="1" ht="11.25">
      <c r="B629" s="159"/>
      <c r="D629" s="160" t="s">
        <v>152</v>
      </c>
      <c r="E629" s="161" t="s">
        <v>3</v>
      </c>
      <c r="F629" s="162" t="s">
        <v>1381</v>
      </c>
      <c r="H629" s="163">
        <v>14.4</v>
      </c>
      <c r="I629" s="164"/>
      <c r="L629" s="159"/>
      <c r="M629" s="165"/>
      <c r="N629" s="166"/>
      <c r="O629" s="166"/>
      <c r="P629" s="166"/>
      <c r="Q629" s="166"/>
      <c r="R629" s="166"/>
      <c r="S629" s="166"/>
      <c r="T629" s="167"/>
      <c r="AT629" s="161" t="s">
        <v>152</v>
      </c>
      <c r="AU629" s="161" t="s">
        <v>82</v>
      </c>
      <c r="AV629" s="13" t="s">
        <v>82</v>
      </c>
      <c r="AW629" s="13" t="s">
        <v>33</v>
      </c>
      <c r="AX629" s="13" t="s">
        <v>80</v>
      </c>
      <c r="AY629" s="161" t="s">
        <v>141</v>
      </c>
    </row>
    <row r="630" spans="1:65" s="2" customFormat="1" ht="21.75" customHeight="1">
      <c r="A630" s="34"/>
      <c r="B630" s="140"/>
      <c r="C630" s="187" t="s">
        <v>1382</v>
      </c>
      <c r="D630" s="187" t="s">
        <v>401</v>
      </c>
      <c r="E630" s="188" t="s">
        <v>1383</v>
      </c>
      <c r="F630" s="189" t="s">
        <v>1384</v>
      </c>
      <c r="G630" s="190" t="s">
        <v>357</v>
      </c>
      <c r="H630" s="191">
        <v>1</v>
      </c>
      <c r="I630" s="192"/>
      <c r="J630" s="193">
        <f>ROUND(I630*H630,2)</f>
        <v>0</v>
      </c>
      <c r="K630" s="189" t="s">
        <v>3</v>
      </c>
      <c r="L630" s="194"/>
      <c r="M630" s="195" t="s">
        <v>3</v>
      </c>
      <c r="N630" s="196" t="s">
        <v>43</v>
      </c>
      <c r="O630" s="55"/>
      <c r="P630" s="150">
        <f>O630*H630</f>
        <v>0</v>
      </c>
      <c r="Q630" s="150">
        <v>0.00024</v>
      </c>
      <c r="R630" s="150">
        <f>Q630*H630</f>
        <v>0.00024</v>
      </c>
      <c r="S630" s="150">
        <v>0</v>
      </c>
      <c r="T630" s="151">
        <f>S630*H630</f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152" t="s">
        <v>362</v>
      </c>
      <c r="AT630" s="152" t="s">
        <v>401</v>
      </c>
      <c r="AU630" s="152" t="s">
        <v>82</v>
      </c>
      <c r="AY630" s="19" t="s">
        <v>141</v>
      </c>
      <c r="BE630" s="153">
        <f>IF(N630="základní",J630,0)</f>
        <v>0</v>
      </c>
      <c r="BF630" s="153">
        <f>IF(N630="snížená",J630,0)</f>
        <v>0</v>
      </c>
      <c r="BG630" s="153">
        <f>IF(N630="zákl. přenesená",J630,0)</f>
        <v>0</v>
      </c>
      <c r="BH630" s="153">
        <f>IF(N630="sníž. přenesená",J630,0)</f>
        <v>0</v>
      </c>
      <c r="BI630" s="153">
        <f>IF(N630="nulová",J630,0)</f>
        <v>0</v>
      </c>
      <c r="BJ630" s="19" t="s">
        <v>80</v>
      </c>
      <c r="BK630" s="153">
        <f>ROUND(I630*H630,2)</f>
        <v>0</v>
      </c>
      <c r="BL630" s="19" t="s">
        <v>246</v>
      </c>
      <c r="BM630" s="152" t="s">
        <v>1385</v>
      </c>
    </row>
    <row r="631" spans="1:47" s="2" customFormat="1" ht="19.5">
      <c r="A631" s="34"/>
      <c r="B631" s="35"/>
      <c r="C631" s="34"/>
      <c r="D631" s="160" t="s">
        <v>200</v>
      </c>
      <c r="E631" s="34"/>
      <c r="F631" s="168" t="s">
        <v>1386</v>
      </c>
      <c r="G631" s="34"/>
      <c r="H631" s="34"/>
      <c r="I631" s="156"/>
      <c r="J631" s="34"/>
      <c r="K631" s="34"/>
      <c r="L631" s="35"/>
      <c r="M631" s="157"/>
      <c r="N631" s="158"/>
      <c r="O631" s="55"/>
      <c r="P631" s="55"/>
      <c r="Q631" s="55"/>
      <c r="R631" s="55"/>
      <c r="S631" s="55"/>
      <c r="T631" s="56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T631" s="19" t="s">
        <v>200</v>
      </c>
      <c r="AU631" s="19" t="s">
        <v>82</v>
      </c>
    </row>
    <row r="632" spans="1:65" s="2" customFormat="1" ht="44.25" customHeight="1">
      <c r="A632" s="34"/>
      <c r="B632" s="140"/>
      <c r="C632" s="141" t="s">
        <v>1387</v>
      </c>
      <c r="D632" s="141" t="s">
        <v>143</v>
      </c>
      <c r="E632" s="142" t="s">
        <v>1388</v>
      </c>
      <c r="F632" s="143" t="s">
        <v>1389</v>
      </c>
      <c r="G632" s="144" t="s">
        <v>286</v>
      </c>
      <c r="H632" s="145">
        <v>0.082</v>
      </c>
      <c r="I632" s="146"/>
      <c r="J632" s="147">
        <f>ROUND(I632*H632,2)</f>
        <v>0</v>
      </c>
      <c r="K632" s="143" t="s">
        <v>147</v>
      </c>
      <c r="L632" s="35"/>
      <c r="M632" s="148" t="s">
        <v>3</v>
      </c>
      <c r="N632" s="149" t="s">
        <v>43</v>
      </c>
      <c r="O632" s="55"/>
      <c r="P632" s="150">
        <f>O632*H632</f>
        <v>0</v>
      </c>
      <c r="Q632" s="150">
        <v>0</v>
      </c>
      <c r="R632" s="150">
        <f>Q632*H632</f>
        <v>0</v>
      </c>
      <c r="S632" s="150">
        <v>0</v>
      </c>
      <c r="T632" s="151">
        <f>S632*H632</f>
        <v>0</v>
      </c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R632" s="152" t="s">
        <v>246</v>
      </c>
      <c r="AT632" s="152" t="s">
        <v>143</v>
      </c>
      <c r="AU632" s="152" t="s">
        <v>82</v>
      </c>
      <c r="AY632" s="19" t="s">
        <v>141</v>
      </c>
      <c r="BE632" s="153">
        <f>IF(N632="základní",J632,0)</f>
        <v>0</v>
      </c>
      <c r="BF632" s="153">
        <f>IF(N632="snížená",J632,0)</f>
        <v>0</v>
      </c>
      <c r="BG632" s="153">
        <f>IF(N632="zákl. přenesená",J632,0)</f>
        <v>0</v>
      </c>
      <c r="BH632" s="153">
        <f>IF(N632="sníž. přenesená",J632,0)</f>
        <v>0</v>
      </c>
      <c r="BI632" s="153">
        <f>IF(N632="nulová",J632,0)</f>
        <v>0</v>
      </c>
      <c r="BJ632" s="19" t="s">
        <v>80</v>
      </c>
      <c r="BK632" s="153">
        <f>ROUND(I632*H632,2)</f>
        <v>0</v>
      </c>
      <c r="BL632" s="19" t="s">
        <v>246</v>
      </c>
      <c r="BM632" s="152" t="s">
        <v>1390</v>
      </c>
    </row>
    <row r="633" spans="1:47" s="2" customFormat="1" ht="11.25">
      <c r="A633" s="34"/>
      <c r="B633" s="35"/>
      <c r="C633" s="34"/>
      <c r="D633" s="154" t="s">
        <v>150</v>
      </c>
      <c r="E633" s="34"/>
      <c r="F633" s="155" t="s">
        <v>1391</v>
      </c>
      <c r="G633" s="34"/>
      <c r="H633" s="34"/>
      <c r="I633" s="156"/>
      <c r="J633" s="34"/>
      <c r="K633" s="34"/>
      <c r="L633" s="35"/>
      <c r="M633" s="157"/>
      <c r="N633" s="158"/>
      <c r="O633" s="55"/>
      <c r="P633" s="55"/>
      <c r="Q633" s="55"/>
      <c r="R633" s="55"/>
      <c r="S633" s="55"/>
      <c r="T633" s="56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T633" s="19" t="s">
        <v>150</v>
      </c>
      <c r="AU633" s="19" t="s">
        <v>82</v>
      </c>
    </row>
    <row r="634" spans="2:63" s="12" customFormat="1" ht="22.9" customHeight="1">
      <c r="B634" s="127"/>
      <c r="D634" s="128" t="s">
        <v>71</v>
      </c>
      <c r="E634" s="138" t="s">
        <v>1392</v>
      </c>
      <c r="F634" s="138" t="s">
        <v>1393</v>
      </c>
      <c r="I634" s="130"/>
      <c r="J634" s="139">
        <f>BK634</f>
        <v>0</v>
      </c>
      <c r="L634" s="127"/>
      <c r="M634" s="132"/>
      <c r="N634" s="133"/>
      <c r="O634" s="133"/>
      <c r="P634" s="134">
        <f>SUM(P635:P650)</f>
        <v>0</v>
      </c>
      <c r="Q634" s="133"/>
      <c r="R634" s="134">
        <f>SUM(R635:R650)</f>
        <v>0.48505586</v>
      </c>
      <c r="S634" s="133"/>
      <c r="T634" s="135">
        <f>SUM(T635:T650)</f>
        <v>0</v>
      </c>
      <c r="AR634" s="128" t="s">
        <v>82</v>
      </c>
      <c r="AT634" s="136" t="s">
        <v>71</v>
      </c>
      <c r="AU634" s="136" t="s">
        <v>80</v>
      </c>
      <c r="AY634" s="128" t="s">
        <v>141</v>
      </c>
      <c r="BK634" s="137">
        <f>SUM(BK635:BK650)</f>
        <v>0</v>
      </c>
    </row>
    <row r="635" spans="1:65" s="2" customFormat="1" ht="24.2" customHeight="1">
      <c r="A635" s="34"/>
      <c r="B635" s="140"/>
      <c r="C635" s="141" t="s">
        <v>1394</v>
      </c>
      <c r="D635" s="141" t="s">
        <v>143</v>
      </c>
      <c r="E635" s="142" t="s">
        <v>1395</v>
      </c>
      <c r="F635" s="143" t="s">
        <v>1396</v>
      </c>
      <c r="G635" s="144" t="s">
        <v>146</v>
      </c>
      <c r="H635" s="145">
        <v>17.134</v>
      </c>
      <c r="I635" s="146"/>
      <c r="J635" s="147">
        <f>ROUND(I635*H635,2)</f>
        <v>0</v>
      </c>
      <c r="K635" s="143" t="s">
        <v>147</v>
      </c>
      <c r="L635" s="35"/>
      <c r="M635" s="148" t="s">
        <v>3</v>
      </c>
      <c r="N635" s="149" t="s">
        <v>43</v>
      </c>
      <c r="O635" s="55"/>
      <c r="P635" s="150">
        <f>O635*H635</f>
        <v>0</v>
      </c>
      <c r="Q635" s="150">
        <v>0</v>
      </c>
      <c r="R635" s="150">
        <f>Q635*H635</f>
        <v>0</v>
      </c>
      <c r="S635" s="150">
        <v>0</v>
      </c>
      <c r="T635" s="151">
        <f>S635*H635</f>
        <v>0</v>
      </c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R635" s="152" t="s">
        <v>246</v>
      </c>
      <c r="AT635" s="152" t="s">
        <v>143</v>
      </c>
      <c r="AU635" s="152" t="s">
        <v>82</v>
      </c>
      <c r="AY635" s="19" t="s">
        <v>141</v>
      </c>
      <c r="BE635" s="153">
        <f>IF(N635="základní",J635,0)</f>
        <v>0</v>
      </c>
      <c r="BF635" s="153">
        <f>IF(N635="snížená",J635,0)</f>
        <v>0</v>
      </c>
      <c r="BG635" s="153">
        <f>IF(N635="zákl. přenesená",J635,0)</f>
        <v>0</v>
      </c>
      <c r="BH635" s="153">
        <f>IF(N635="sníž. přenesená",J635,0)</f>
        <v>0</v>
      </c>
      <c r="BI635" s="153">
        <f>IF(N635="nulová",J635,0)</f>
        <v>0</v>
      </c>
      <c r="BJ635" s="19" t="s">
        <v>80</v>
      </c>
      <c r="BK635" s="153">
        <f>ROUND(I635*H635,2)</f>
        <v>0</v>
      </c>
      <c r="BL635" s="19" t="s">
        <v>246</v>
      </c>
      <c r="BM635" s="152" t="s">
        <v>1397</v>
      </c>
    </row>
    <row r="636" spans="1:47" s="2" customFormat="1" ht="11.25">
      <c r="A636" s="34"/>
      <c r="B636" s="35"/>
      <c r="C636" s="34"/>
      <c r="D636" s="154" t="s">
        <v>150</v>
      </c>
      <c r="E636" s="34"/>
      <c r="F636" s="155" t="s">
        <v>1398</v>
      </c>
      <c r="G636" s="34"/>
      <c r="H636" s="34"/>
      <c r="I636" s="156"/>
      <c r="J636" s="34"/>
      <c r="K636" s="34"/>
      <c r="L636" s="35"/>
      <c r="M636" s="157"/>
      <c r="N636" s="158"/>
      <c r="O636" s="55"/>
      <c r="P636" s="55"/>
      <c r="Q636" s="55"/>
      <c r="R636" s="55"/>
      <c r="S636" s="55"/>
      <c r="T636" s="56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T636" s="19" t="s">
        <v>150</v>
      </c>
      <c r="AU636" s="19" t="s">
        <v>82</v>
      </c>
    </row>
    <row r="637" spans="1:65" s="2" customFormat="1" ht="24.2" customHeight="1">
      <c r="A637" s="34"/>
      <c r="B637" s="140"/>
      <c r="C637" s="141" t="s">
        <v>1399</v>
      </c>
      <c r="D637" s="141" t="s">
        <v>143</v>
      </c>
      <c r="E637" s="142" t="s">
        <v>1400</v>
      </c>
      <c r="F637" s="143" t="s">
        <v>1401</v>
      </c>
      <c r="G637" s="144" t="s">
        <v>146</v>
      </c>
      <c r="H637" s="145">
        <v>17.134</v>
      </c>
      <c r="I637" s="146"/>
      <c r="J637" s="147">
        <f>ROUND(I637*H637,2)</f>
        <v>0</v>
      </c>
      <c r="K637" s="143" t="s">
        <v>147</v>
      </c>
      <c r="L637" s="35"/>
      <c r="M637" s="148" t="s">
        <v>3</v>
      </c>
      <c r="N637" s="149" t="s">
        <v>43</v>
      </c>
      <c r="O637" s="55"/>
      <c r="P637" s="150">
        <f>O637*H637</f>
        <v>0</v>
      </c>
      <c r="Q637" s="150">
        <v>0.0003</v>
      </c>
      <c r="R637" s="150">
        <f>Q637*H637</f>
        <v>0.005140199999999999</v>
      </c>
      <c r="S637" s="150">
        <v>0</v>
      </c>
      <c r="T637" s="151">
        <f>S637*H637</f>
        <v>0</v>
      </c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R637" s="152" t="s">
        <v>246</v>
      </c>
      <c r="AT637" s="152" t="s">
        <v>143</v>
      </c>
      <c r="AU637" s="152" t="s">
        <v>82</v>
      </c>
      <c r="AY637" s="19" t="s">
        <v>141</v>
      </c>
      <c r="BE637" s="153">
        <f>IF(N637="základní",J637,0)</f>
        <v>0</v>
      </c>
      <c r="BF637" s="153">
        <f>IF(N637="snížená",J637,0)</f>
        <v>0</v>
      </c>
      <c r="BG637" s="153">
        <f>IF(N637="zákl. přenesená",J637,0)</f>
        <v>0</v>
      </c>
      <c r="BH637" s="153">
        <f>IF(N637="sníž. přenesená",J637,0)</f>
        <v>0</v>
      </c>
      <c r="BI637" s="153">
        <f>IF(N637="nulová",J637,0)</f>
        <v>0</v>
      </c>
      <c r="BJ637" s="19" t="s">
        <v>80</v>
      </c>
      <c r="BK637" s="153">
        <f>ROUND(I637*H637,2)</f>
        <v>0</v>
      </c>
      <c r="BL637" s="19" t="s">
        <v>246</v>
      </c>
      <c r="BM637" s="152" t="s">
        <v>1402</v>
      </c>
    </row>
    <row r="638" spans="1:47" s="2" customFormat="1" ht="11.25">
      <c r="A638" s="34"/>
      <c r="B638" s="35"/>
      <c r="C638" s="34"/>
      <c r="D638" s="154" t="s">
        <v>150</v>
      </c>
      <c r="E638" s="34"/>
      <c r="F638" s="155" t="s">
        <v>1403</v>
      </c>
      <c r="G638" s="34"/>
      <c r="H638" s="34"/>
      <c r="I638" s="156"/>
      <c r="J638" s="34"/>
      <c r="K638" s="34"/>
      <c r="L638" s="35"/>
      <c r="M638" s="157"/>
      <c r="N638" s="158"/>
      <c r="O638" s="55"/>
      <c r="P638" s="55"/>
      <c r="Q638" s="55"/>
      <c r="R638" s="55"/>
      <c r="S638" s="55"/>
      <c r="T638" s="56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T638" s="19" t="s">
        <v>150</v>
      </c>
      <c r="AU638" s="19" t="s">
        <v>82</v>
      </c>
    </row>
    <row r="639" spans="1:65" s="2" customFormat="1" ht="49.15" customHeight="1">
      <c r="A639" s="34"/>
      <c r="B639" s="140"/>
      <c r="C639" s="141" t="s">
        <v>1404</v>
      </c>
      <c r="D639" s="141" t="s">
        <v>143</v>
      </c>
      <c r="E639" s="142" t="s">
        <v>1405</v>
      </c>
      <c r="F639" s="143" t="s">
        <v>1406</v>
      </c>
      <c r="G639" s="144" t="s">
        <v>146</v>
      </c>
      <c r="H639" s="145">
        <v>17.134</v>
      </c>
      <c r="I639" s="146"/>
      <c r="J639" s="147">
        <f>ROUND(I639*H639,2)</f>
        <v>0</v>
      </c>
      <c r="K639" s="143" t="s">
        <v>147</v>
      </c>
      <c r="L639" s="35"/>
      <c r="M639" s="148" t="s">
        <v>3</v>
      </c>
      <c r="N639" s="149" t="s">
        <v>43</v>
      </c>
      <c r="O639" s="55"/>
      <c r="P639" s="150">
        <f>O639*H639</f>
        <v>0</v>
      </c>
      <c r="Q639" s="150">
        <v>0.00689</v>
      </c>
      <c r="R639" s="150">
        <f>Q639*H639</f>
        <v>0.11805326000000001</v>
      </c>
      <c r="S639" s="150">
        <v>0</v>
      </c>
      <c r="T639" s="151">
        <f>S639*H639</f>
        <v>0</v>
      </c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R639" s="152" t="s">
        <v>246</v>
      </c>
      <c r="AT639" s="152" t="s">
        <v>143</v>
      </c>
      <c r="AU639" s="152" t="s">
        <v>82</v>
      </c>
      <c r="AY639" s="19" t="s">
        <v>141</v>
      </c>
      <c r="BE639" s="153">
        <f>IF(N639="základní",J639,0)</f>
        <v>0</v>
      </c>
      <c r="BF639" s="153">
        <f>IF(N639="snížená",J639,0)</f>
        <v>0</v>
      </c>
      <c r="BG639" s="153">
        <f>IF(N639="zákl. přenesená",J639,0)</f>
        <v>0</v>
      </c>
      <c r="BH639" s="153">
        <f>IF(N639="sníž. přenesená",J639,0)</f>
        <v>0</v>
      </c>
      <c r="BI639" s="153">
        <f>IF(N639="nulová",J639,0)</f>
        <v>0</v>
      </c>
      <c r="BJ639" s="19" t="s">
        <v>80</v>
      </c>
      <c r="BK639" s="153">
        <f>ROUND(I639*H639,2)</f>
        <v>0</v>
      </c>
      <c r="BL639" s="19" t="s">
        <v>246</v>
      </c>
      <c r="BM639" s="152" t="s">
        <v>1407</v>
      </c>
    </row>
    <row r="640" spans="1:47" s="2" customFormat="1" ht="11.25">
      <c r="A640" s="34"/>
      <c r="B640" s="35"/>
      <c r="C640" s="34"/>
      <c r="D640" s="154" t="s">
        <v>150</v>
      </c>
      <c r="E640" s="34"/>
      <c r="F640" s="155" t="s">
        <v>1408</v>
      </c>
      <c r="G640" s="34"/>
      <c r="H640" s="34"/>
      <c r="I640" s="156"/>
      <c r="J640" s="34"/>
      <c r="K640" s="34"/>
      <c r="L640" s="35"/>
      <c r="M640" s="157"/>
      <c r="N640" s="158"/>
      <c r="O640" s="55"/>
      <c r="P640" s="55"/>
      <c r="Q640" s="55"/>
      <c r="R640" s="55"/>
      <c r="S640" s="55"/>
      <c r="T640" s="56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T640" s="19" t="s">
        <v>150</v>
      </c>
      <c r="AU640" s="19" t="s">
        <v>82</v>
      </c>
    </row>
    <row r="641" spans="2:51" s="13" customFormat="1" ht="11.25">
      <c r="B641" s="159"/>
      <c r="D641" s="160" t="s">
        <v>152</v>
      </c>
      <c r="E641" s="161" t="s">
        <v>3</v>
      </c>
      <c r="F641" s="162" t="s">
        <v>1409</v>
      </c>
      <c r="H641" s="163">
        <v>11.909</v>
      </c>
      <c r="I641" s="164"/>
      <c r="L641" s="159"/>
      <c r="M641" s="165"/>
      <c r="N641" s="166"/>
      <c r="O641" s="166"/>
      <c r="P641" s="166"/>
      <c r="Q641" s="166"/>
      <c r="R641" s="166"/>
      <c r="S641" s="166"/>
      <c r="T641" s="167"/>
      <c r="AT641" s="161" t="s">
        <v>152</v>
      </c>
      <c r="AU641" s="161" t="s">
        <v>82</v>
      </c>
      <c r="AV641" s="13" t="s">
        <v>82</v>
      </c>
      <c r="AW641" s="13" t="s">
        <v>33</v>
      </c>
      <c r="AX641" s="13" t="s">
        <v>72</v>
      </c>
      <c r="AY641" s="161" t="s">
        <v>141</v>
      </c>
    </row>
    <row r="642" spans="2:51" s="13" customFormat="1" ht="11.25">
      <c r="B642" s="159"/>
      <c r="D642" s="160" t="s">
        <v>152</v>
      </c>
      <c r="E642" s="161" t="s">
        <v>3</v>
      </c>
      <c r="F642" s="162" t="s">
        <v>793</v>
      </c>
      <c r="H642" s="163">
        <v>5.225</v>
      </c>
      <c r="I642" s="164"/>
      <c r="L642" s="159"/>
      <c r="M642" s="165"/>
      <c r="N642" s="166"/>
      <c r="O642" s="166"/>
      <c r="P642" s="166"/>
      <c r="Q642" s="166"/>
      <c r="R642" s="166"/>
      <c r="S642" s="166"/>
      <c r="T642" s="167"/>
      <c r="AT642" s="161" t="s">
        <v>152</v>
      </c>
      <c r="AU642" s="161" t="s">
        <v>82</v>
      </c>
      <c r="AV642" s="13" t="s">
        <v>82</v>
      </c>
      <c r="AW642" s="13" t="s">
        <v>33</v>
      </c>
      <c r="AX642" s="13" t="s">
        <v>72</v>
      </c>
      <c r="AY642" s="161" t="s">
        <v>141</v>
      </c>
    </row>
    <row r="643" spans="2:51" s="14" customFormat="1" ht="11.25">
      <c r="B643" s="169"/>
      <c r="D643" s="160" t="s">
        <v>152</v>
      </c>
      <c r="E643" s="170" t="s">
        <v>3</v>
      </c>
      <c r="F643" s="171" t="s">
        <v>219</v>
      </c>
      <c r="H643" s="172">
        <v>17.134</v>
      </c>
      <c r="I643" s="173"/>
      <c r="L643" s="169"/>
      <c r="M643" s="174"/>
      <c r="N643" s="175"/>
      <c r="O643" s="175"/>
      <c r="P643" s="175"/>
      <c r="Q643" s="175"/>
      <c r="R643" s="175"/>
      <c r="S643" s="175"/>
      <c r="T643" s="176"/>
      <c r="AT643" s="170" t="s">
        <v>152</v>
      </c>
      <c r="AU643" s="170" t="s">
        <v>82</v>
      </c>
      <c r="AV643" s="14" t="s">
        <v>148</v>
      </c>
      <c r="AW643" s="14" t="s">
        <v>33</v>
      </c>
      <c r="AX643" s="14" t="s">
        <v>80</v>
      </c>
      <c r="AY643" s="170" t="s">
        <v>141</v>
      </c>
    </row>
    <row r="644" spans="1:65" s="2" customFormat="1" ht="37.9" customHeight="1">
      <c r="A644" s="34"/>
      <c r="B644" s="140"/>
      <c r="C644" s="187" t="s">
        <v>1410</v>
      </c>
      <c r="D644" s="187" t="s">
        <v>401</v>
      </c>
      <c r="E644" s="188" t="s">
        <v>1411</v>
      </c>
      <c r="F644" s="189" t="s">
        <v>1412</v>
      </c>
      <c r="G644" s="190" t="s">
        <v>146</v>
      </c>
      <c r="H644" s="191">
        <v>18.847</v>
      </c>
      <c r="I644" s="192"/>
      <c r="J644" s="193">
        <f>ROUND(I644*H644,2)</f>
        <v>0</v>
      </c>
      <c r="K644" s="189" t="s">
        <v>147</v>
      </c>
      <c r="L644" s="194"/>
      <c r="M644" s="195" t="s">
        <v>3</v>
      </c>
      <c r="N644" s="196" t="s">
        <v>43</v>
      </c>
      <c r="O644" s="55"/>
      <c r="P644" s="150">
        <f>O644*H644</f>
        <v>0</v>
      </c>
      <c r="Q644" s="150">
        <v>0.0192</v>
      </c>
      <c r="R644" s="150">
        <f>Q644*H644</f>
        <v>0.3618624</v>
      </c>
      <c r="S644" s="150">
        <v>0</v>
      </c>
      <c r="T644" s="151">
        <f>S644*H644</f>
        <v>0</v>
      </c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R644" s="152" t="s">
        <v>362</v>
      </c>
      <c r="AT644" s="152" t="s">
        <v>401</v>
      </c>
      <c r="AU644" s="152" t="s">
        <v>82</v>
      </c>
      <c r="AY644" s="19" t="s">
        <v>141</v>
      </c>
      <c r="BE644" s="153">
        <f>IF(N644="základní",J644,0)</f>
        <v>0</v>
      </c>
      <c r="BF644" s="153">
        <f>IF(N644="snížená",J644,0)</f>
        <v>0</v>
      </c>
      <c r="BG644" s="153">
        <f>IF(N644="zákl. přenesená",J644,0)</f>
        <v>0</v>
      </c>
      <c r="BH644" s="153">
        <f>IF(N644="sníž. přenesená",J644,0)</f>
        <v>0</v>
      </c>
      <c r="BI644" s="153">
        <f>IF(N644="nulová",J644,0)</f>
        <v>0</v>
      </c>
      <c r="BJ644" s="19" t="s">
        <v>80</v>
      </c>
      <c r="BK644" s="153">
        <f>ROUND(I644*H644,2)</f>
        <v>0</v>
      </c>
      <c r="BL644" s="19" t="s">
        <v>246</v>
      </c>
      <c r="BM644" s="152" t="s">
        <v>1413</v>
      </c>
    </row>
    <row r="645" spans="1:47" s="2" customFormat="1" ht="19.5">
      <c r="A645" s="34"/>
      <c r="B645" s="35"/>
      <c r="C645" s="34"/>
      <c r="D645" s="160" t="s">
        <v>200</v>
      </c>
      <c r="E645" s="34"/>
      <c r="F645" s="168" t="s">
        <v>1414</v>
      </c>
      <c r="G645" s="34"/>
      <c r="H645" s="34"/>
      <c r="I645" s="156"/>
      <c r="J645" s="34"/>
      <c r="K645" s="34"/>
      <c r="L645" s="35"/>
      <c r="M645" s="157"/>
      <c r="N645" s="158"/>
      <c r="O645" s="55"/>
      <c r="P645" s="55"/>
      <c r="Q645" s="55"/>
      <c r="R645" s="55"/>
      <c r="S645" s="55"/>
      <c r="T645" s="56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T645" s="19" t="s">
        <v>200</v>
      </c>
      <c r="AU645" s="19" t="s">
        <v>82</v>
      </c>
    </row>
    <row r="646" spans="2:51" s="13" customFormat="1" ht="11.25">
      <c r="B646" s="159"/>
      <c r="D646" s="160" t="s">
        <v>152</v>
      </c>
      <c r="F646" s="162" t="s">
        <v>1415</v>
      </c>
      <c r="H646" s="163">
        <v>18.847</v>
      </c>
      <c r="I646" s="164"/>
      <c r="L646" s="159"/>
      <c r="M646" s="165"/>
      <c r="N646" s="166"/>
      <c r="O646" s="166"/>
      <c r="P646" s="166"/>
      <c r="Q646" s="166"/>
      <c r="R646" s="166"/>
      <c r="S646" s="166"/>
      <c r="T646" s="167"/>
      <c r="AT646" s="161" t="s">
        <v>152</v>
      </c>
      <c r="AU646" s="161" t="s">
        <v>82</v>
      </c>
      <c r="AV646" s="13" t="s">
        <v>82</v>
      </c>
      <c r="AW646" s="13" t="s">
        <v>4</v>
      </c>
      <c r="AX646" s="13" t="s">
        <v>80</v>
      </c>
      <c r="AY646" s="161" t="s">
        <v>141</v>
      </c>
    </row>
    <row r="647" spans="1:65" s="2" customFormat="1" ht="37.9" customHeight="1">
      <c r="A647" s="34"/>
      <c r="B647" s="140"/>
      <c r="C647" s="141" t="s">
        <v>1416</v>
      </c>
      <c r="D647" s="141" t="s">
        <v>143</v>
      </c>
      <c r="E647" s="142" t="s">
        <v>1417</v>
      </c>
      <c r="F647" s="143" t="s">
        <v>1418</v>
      </c>
      <c r="G647" s="144" t="s">
        <v>146</v>
      </c>
      <c r="H647" s="145">
        <v>17.134</v>
      </c>
      <c r="I647" s="146"/>
      <c r="J647" s="147">
        <f>ROUND(I647*H647,2)</f>
        <v>0</v>
      </c>
      <c r="K647" s="143" t="s">
        <v>147</v>
      </c>
      <c r="L647" s="35"/>
      <c r="M647" s="148" t="s">
        <v>3</v>
      </c>
      <c r="N647" s="149" t="s">
        <v>43</v>
      </c>
      <c r="O647" s="55"/>
      <c r="P647" s="150">
        <f>O647*H647</f>
        <v>0</v>
      </c>
      <c r="Q647" s="150">
        <v>0</v>
      </c>
      <c r="R647" s="150">
        <f>Q647*H647</f>
        <v>0</v>
      </c>
      <c r="S647" s="150">
        <v>0</v>
      </c>
      <c r="T647" s="151">
        <f>S647*H647</f>
        <v>0</v>
      </c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R647" s="152" t="s">
        <v>246</v>
      </c>
      <c r="AT647" s="152" t="s">
        <v>143</v>
      </c>
      <c r="AU647" s="152" t="s">
        <v>82</v>
      </c>
      <c r="AY647" s="19" t="s">
        <v>141</v>
      </c>
      <c r="BE647" s="153">
        <f>IF(N647="základní",J647,0)</f>
        <v>0</v>
      </c>
      <c r="BF647" s="153">
        <f>IF(N647="snížená",J647,0)</f>
        <v>0</v>
      </c>
      <c r="BG647" s="153">
        <f>IF(N647="zákl. přenesená",J647,0)</f>
        <v>0</v>
      </c>
      <c r="BH647" s="153">
        <f>IF(N647="sníž. přenesená",J647,0)</f>
        <v>0</v>
      </c>
      <c r="BI647" s="153">
        <f>IF(N647="nulová",J647,0)</f>
        <v>0</v>
      </c>
      <c r="BJ647" s="19" t="s">
        <v>80</v>
      </c>
      <c r="BK647" s="153">
        <f>ROUND(I647*H647,2)</f>
        <v>0</v>
      </c>
      <c r="BL647" s="19" t="s">
        <v>246</v>
      </c>
      <c r="BM647" s="152" t="s">
        <v>1419</v>
      </c>
    </row>
    <row r="648" spans="1:47" s="2" customFormat="1" ht="11.25">
      <c r="A648" s="34"/>
      <c r="B648" s="35"/>
      <c r="C648" s="34"/>
      <c r="D648" s="154" t="s">
        <v>150</v>
      </c>
      <c r="E648" s="34"/>
      <c r="F648" s="155" t="s">
        <v>1420</v>
      </c>
      <c r="G648" s="34"/>
      <c r="H648" s="34"/>
      <c r="I648" s="156"/>
      <c r="J648" s="34"/>
      <c r="K648" s="34"/>
      <c r="L648" s="35"/>
      <c r="M648" s="157"/>
      <c r="N648" s="158"/>
      <c r="O648" s="55"/>
      <c r="P648" s="55"/>
      <c r="Q648" s="55"/>
      <c r="R648" s="55"/>
      <c r="S648" s="55"/>
      <c r="T648" s="56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T648" s="19" t="s">
        <v>150</v>
      </c>
      <c r="AU648" s="19" t="s">
        <v>82</v>
      </c>
    </row>
    <row r="649" spans="1:65" s="2" customFormat="1" ht="44.25" customHeight="1">
      <c r="A649" s="34"/>
      <c r="B649" s="140"/>
      <c r="C649" s="141" t="s">
        <v>1421</v>
      </c>
      <c r="D649" s="141" t="s">
        <v>143</v>
      </c>
      <c r="E649" s="142" t="s">
        <v>1422</v>
      </c>
      <c r="F649" s="143" t="s">
        <v>1423</v>
      </c>
      <c r="G649" s="144" t="s">
        <v>1046</v>
      </c>
      <c r="H649" s="205"/>
      <c r="I649" s="146"/>
      <c r="J649" s="147">
        <f>ROUND(I649*H649,2)</f>
        <v>0</v>
      </c>
      <c r="K649" s="143" t="s">
        <v>147</v>
      </c>
      <c r="L649" s="35"/>
      <c r="M649" s="148" t="s">
        <v>3</v>
      </c>
      <c r="N649" s="149" t="s">
        <v>43</v>
      </c>
      <c r="O649" s="55"/>
      <c r="P649" s="150">
        <f>O649*H649</f>
        <v>0</v>
      </c>
      <c r="Q649" s="150">
        <v>0</v>
      </c>
      <c r="R649" s="150">
        <f>Q649*H649</f>
        <v>0</v>
      </c>
      <c r="S649" s="150">
        <v>0</v>
      </c>
      <c r="T649" s="151">
        <f>S649*H649</f>
        <v>0</v>
      </c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R649" s="152" t="s">
        <v>246</v>
      </c>
      <c r="AT649" s="152" t="s">
        <v>143</v>
      </c>
      <c r="AU649" s="152" t="s">
        <v>82</v>
      </c>
      <c r="AY649" s="19" t="s">
        <v>141</v>
      </c>
      <c r="BE649" s="153">
        <f>IF(N649="základní",J649,0)</f>
        <v>0</v>
      </c>
      <c r="BF649" s="153">
        <f>IF(N649="snížená",J649,0)</f>
        <v>0</v>
      </c>
      <c r="BG649" s="153">
        <f>IF(N649="zákl. přenesená",J649,0)</f>
        <v>0</v>
      </c>
      <c r="BH649" s="153">
        <f>IF(N649="sníž. přenesená",J649,0)</f>
        <v>0</v>
      </c>
      <c r="BI649" s="153">
        <f>IF(N649="nulová",J649,0)</f>
        <v>0</v>
      </c>
      <c r="BJ649" s="19" t="s">
        <v>80</v>
      </c>
      <c r="BK649" s="153">
        <f>ROUND(I649*H649,2)</f>
        <v>0</v>
      </c>
      <c r="BL649" s="19" t="s">
        <v>246</v>
      </c>
      <c r="BM649" s="152" t="s">
        <v>1424</v>
      </c>
    </row>
    <row r="650" spans="1:47" s="2" customFormat="1" ht="11.25">
      <c r="A650" s="34"/>
      <c r="B650" s="35"/>
      <c r="C650" s="34"/>
      <c r="D650" s="154" t="s">
        <v>150</v>
      </c>
      <c r="E650" s="34"/>
      <c r="F650" s="155" t="s">
        <v>1425</v>
      </c>
      <c r="G650" s="34"/>
      <c r="H650" s="34"/>
      <c r="I650" s="156"/>
      <c r="J650" s="34"/>
      <c r="K650" s="34"/>
      <c r="L650" s="35"/>
      <c r="M650" s="157"/>
      <c r="N650" s="158"/>
      <c r="O650" s="55"/>
      <c r="P650" s="55"/>
      <c r="Q650" s="55"/>
      <c r="R650" s="55"/>
      <c r="S650" s="55"/>
      <c r="T650" s="56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T650" s="19" t="s">
        <v>150</v>
      </c>
      <c r="AU650" s="19" t="s">
        <v>82</v>
      </c>
    </row>
    <row r="651" spans="2:63" s="12" customFormat="1" ht="22.9" customHeight="1">
      <c r="B651" s="127"/>
      <c r="D651" s="128" t="s">
        <v>71</v>
      </c>
      <c r="E651" s="138" t="s">
        <v>1426</v>
      </c>
      <c r="F651" s="138" t="s">
        <v>1427</v>
      </c>
      <c r="I651" s="130"/>
      <c r="J651" s="139">
        <f>BK651</f>
        <v>0</v>
      </c>
      <c r="L651" s="127"/>
      <c r="M651" s="132"/>
      <c r="N651" s="133"/>
      <c r="O651" s="133"/>
      <c r="P651" s="134">
        <f>SUM(P652:P664)</f>
        <v>0</v>
      </c>
      <c r="Q651" s="133"/>
      <c r="R651" s="134">
        <f>SUM(R652:R664)</f>
        <v>1.4899388</v>
      </c>
      <c r="S651" s="133"/>
      <c r="T651" s="135">
        <f>SUM(T652:T664)</f>
        <v>0</v>
      </c>
      <c r="AR651" s="128" t="s">
        <v>82</v>
      </c>
      <c r="AT651" s="136" t="s">
        <v>71</v>
      </c>
      <c r="AU651" s="136" t="s">
        <v>80</v>
      </c>
      <c r="AY651" s="128" t="s">
        <v>141</v>
      </c>
      <c r="BK651" s="137">
        <f>SUM(BK652:BK664)</f>
        <v>0</v>
      </c>
    </row>
    <row r="652" spans="1:65" s="2" customFormat="1" ht="24.2" customHeight="1">
      <c r="A652" s="34"/>
      <c r="B652" s="140"/>
      <c r="C652" s="141" t="s">
        <v>1428</v>
      </c>
      <c r="D652" s="141" t="s">
        <v>143</v>
      </c>
      <c r="E652" s="142" t="s">
        <v>1429</v>
      </c>
      <c r="F652" s="143" t="s">
        <v>1430</v>
      </c>
      <c r="G652" s="144" t="s">
        <v>146</v>
      </c>
      <c r="H652" s="145">
        <v>79.126</v>
      </c>
      <c r="I652" s="146"/>
      <c r="J652" s="147">
        <f>ROUND(I652*H652,2)</f>
        <v>0</v>
      </c>
      <c r="K652" s="143" t="s">
        <v>147</v>
      </c>
      <c r="L652" s="35"/>
      <c r="M652" s="148" t="s">
        <v>3</v>
      </c>
      <c r="N652" s="149" t="s">
        <v>43</v>
      </c>
      <c r="O652" s="55"/>
      <c r="P652" s="150">
        <f>O652*H652</f>
        <v>0</v>
      </c>
      <c r="Q652" s="150">
        <v>0.0003</v>
      </c>
      <c r="R652" s="150">
        <f>Q652*H652</f>
        <v>0.0237378</v>
      </c>
      <c r="S652" s="150">
        <v>0</v>
      </c>
      <c r="T652" s="151">
        <f>S652*H652</f>
        <v>0</v>
      </c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R652" s="152" t="s">
        <v>246</v>
      </c>
      <c r="AT652" s="152" t="s">
        <v>143</v>
      </c>
      <c r="AU652" s="152" t="s">
        <v>82</v>
      </c>
      <c r="AY652" s="19" t="s">
        <v>141</v>
      </c>
      <c r="BE652" s="153">
        <f>IF(N652="základní",J652,0)</f>
        <v>0</v>
      </c>
      <c r="BF652" s="153">
        <f>IF(N652="snížená",J652,0)</f>
        <v>0</v>
      </c>
      <c r="BG652" s="153">
        <f>IF(N652="zákl. přenesená",J652,0)</f>
        <v>0</v>
      </c>
      <c r="BH652" s="153">
        <f>IF(N652="sníž. přenesená",J652,0)</f>
        <v>0</v>
      </c>
      <c r="BI652" s="153">
        <f>IF(N652="nulová",J652,0)</f>
        <v>0</v>
      </c>
      <c r="BJ652" s="19" t="s">
        <v>80</v>
      </c>
      <c r="BK652" s="153">
        <f>ROUND(I652*H652,2)</f>
        <v>0</v>
      </c>
      <c r="BL652" s="19" t="s">
        <v>246</v>
      </c>
      <c r="BM652" s="152" t="s">
        <v>1431</v>
      </c>
    </row>
    <row r="653" spans="1:47" s="2" customFormat="1" ht="11.25">
      <c r="A653" s="34"/>
      <c r="B653" s="35"/>
      <c r="C653" s="34"/>
      <c r="D653" s="154" t="s">
        <v>150</v>
      </c>
      <c r="E653" s="34"/>
      <c r="F653" s="155" t="s">
        <v>1432</v>
      </c>
      <c r="G653" s="34"/>
      <c r="H653" s="34"/>
      <c r="I653" s="156"/>
      <c r="J653" s="34"/>
      <c r="K653" s="34"/>
      <c r="L653" s="35"/>
      <c r="M653" s="157"/>
      <c r="N653" s="158"/>
      <c r="O653" s="55"/>
      <c r="P653" s="55"/>
      <c r="Q653" s="55"/>
      <c r="R653" s="55"/>
      <c r="S653" s="55"/>
      <c r="T653" s="56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T653" s="19" t="s">
        <v>150</v>
      </c>
      <c r="AU653" s="19" t="s">
        <v>82</v>
      </c>
    </row>
    <row r="654" spans="1:47" s="2" customFormat="1" ht="19.5">
      <c r="A654" s="34"/>
      <c r="B654" s="35"/>
      <c r="C654" s="34"/>
      <c r="D654" s="160" t="s">
        <v>200</v>
      </c>
      <c r="E654" s="34"/>
      <c r="F654" s="168" t="s">
        <v>1433</v>
      </c>
      <c r="G654" s="34"/>
      <c r="H654" s="34"/>
      <c r="I654" s="156"/>
      <c r="J654" s="34"/>
      <c r="K654" s="34"/>
      <c r="L654" s="35"/>
      <c r="M654" s="157"/>
      <c r="N654" s="158"/>
      <c r="O654" s="55"/>
      <c r="P654" s="55"/>
      <c r="Q654" s="55"/>
      <c r="R654" s="55"/>
      <c r="S654" s="55"/>
      <c r="T654" s="56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T654" s="19" t="s">
        <v>200</v>
      </c>
      <c r="AU654" s="19" t="s">
        <v>82</v>
      </c>
    </row>
    <row r="655" spans="1:65" s="2" customFormat="1" ht="37.9" customHeight="1">
      <c r="A655" s="34"/>
      <c r="B655" s="140"/>
      <c r="C655" s="141" t="s">
        <v>1434</v>
      </c>
      <c r="D655" s="141" t="s">
        <v>143</v>
      </c>
      <c r="E655" s="142" t="s">
        <v>1435</v>
      </c>
      <c r="F655" s="143" t="s">
        <v>1436</v>
      </c>
      <c r="G655" s="144" t="s">
        <v>146</v>
      </c>
      <c r="H655" s="145">
        <v>79.126</v>
      </c>
      <c r="I655" s="146"/>
      <c r="J655" s="147">
        <f>ROUND(I655*H655,2)</f>
        <v>0</v>
      </c>
      <c r="K655" s="143" t="s">
        <v>147</v>
      </c>
      <c r="L655" s="35"/>
      <c r="M655" s="148" t="s">
        <v>3</v>
      </c>
      <c r="N655" s="149" t="s">
        <v>43</v>
      </c>
      <c r="O655" s="55"/>
      <c r="P655" s="150">
        <f>O655*H655</f>
        <v>0</v>
      </c>
      <c r="Q655" s="150">
        <v>0.0053</v>
      </c>
      <c r="R655" s="150">
        <f>Q655*H655</f>
        <v>0.4193678</v>
      </c>
      <c r="S655" s="150">
        <v>0</v>
      </c>
      <c r="T655" s="151">
        <f>S655*H655</f>
        <v>0</v>
      </c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R655" s="152" t="s">
        <v>246</v>
      </c>
      <c r="AT655" s="152" t="s">
        <v>143</v>
      </c>
      <c r="AU655" s="152" t="s">
        <v>82</v>
      </c>
      <c r="AY655" s="19" t="s">
        <v>141</v>
      </c>
      <c r="BE655" s="153">
        <f>IF(N655="základní",J655,0)</f>
        <v>0</v>
      </c>
      <c r="BF655" s="153">
        <f>IF(N655="snížená",J655,0)</f>
        <v>0</v>
      </c>
      <c r="BG655" s="153">
        <f>IF(N655="zákl. přenesená",J655,0)</f>
        <v>0</v>
      </c>
      <c r="BH655" s="153">
        <f>IF(N655="sníž. přenesená",J655,0)</f>
        <v>0</v>
      </c>
      <c r="BI655" s="153">
        <f>IF(N655="nulová",J655,0)</f>
        <v>0</v>
      </c>
      <c r="BJ655" s="19" t="s">
        <v>80</v>
      </c>
      <c r="BK655" s="153">
        <f>ROUND(I655*H655,2)</f>
        <v>0</v>
      </c>
      <c r="BL655" s="19" t="s">
        <v>246</v>
      </c>
      <c r="BM655" s="152" t="s">
        <v>1437</v>
      </c>
    </row>
    <row r="656" spans="1:47" s="2" customFormat="1" ht="11.25">
      <c r="A656" s="34"/>
      <c r="B656" s="35"/>
      <c r="C656" s="34"/>
      <c r="D656" s="154" t="s">
        <v>150</v>
      </c>
      <c r="E656" s="34"/>
      <c r="F656" s="155" t="s">
        <v>1438</v>
      </c>
      <c r="G656" s="34"/>
      <c r="H656" s="34"/>
      <c r="I656" s="156"/>
      <c r="J656" s="34"/>
      <c r="K656" s="34"/>
      <c r="L656" s="35"/>
      <c r="M656" s="157"/>
      <c r="N656" s="158"/>
      <c r="O656" s="55"/>
      <c r="P656" s="55"/>
      <c r="Q656" s="55"/>
      <c r="R656" s="55"/>
      <c r="S656" s="55"/>
      <c r="T656" s="56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T656" s="19" t="s">
        <v>150</v>
      </c>
      <c r="AU656" s="19" t="s">
        <v>82</v>
      </c>
    </row>
    <row r="657" spans="2:51" s="13" customFormat="1" ht="11.25">
      <c r="B657" s="159"/>
      <c r="D657" s="160" t="s">
        <v>152</v>
      </c>
      <c r="E657" s="161" t="s">
        <v>3</v>
      </c>
      <c r="F657" s="162" t="s">
        <v>1439</v>
      </c>
      <c r="H657" s="163">
        <v>16.846</v>
      </c>
      <c r="I657" s="164"/>
      <c r="L657" s="159"/>
      <c r="M657" s="165"/>
      <c r="N657" s="166"/>
      <c r="O657" s="166"/>
      <c r="P657" s="166"/>
      <c r="Q657" s="166"/>
      <c r="R657" s="166"/>
      <c r="S657" s="166"/>
      <c r="T657" s="167"/>
      <c r="AT657" s="161" t="s">
        <v>152</v>
      </c>
      <c r="AU657" s="161" t="s">
        <v>82</v>
      </c>
      <c r="AV657" s="13" t="s">
        <v>82</v>
      </c>
      <c r="AW657" s="13" t="s">
        <v>33</v>
      </c>
      <c r="AX657" s="13" t="s">
        <v>72</v>
      </c>
      <c r="AY657" s="161" t="s">
        <v>141</v>
      </c>
    </row>
    <row r="658" spans="2:51" s="13" customFormat="1" ht="11.25">
      <c r="B658" s="159"/>
      <c r="D658" s="160" t="s">
        <v>152</v>
      </c>
      <c r="E658" s="161" t="s">
        <v>3</v>
      </c>
      <c r="F658" s="162" t="s">
        <v>792</v>
      </c>
      <c r="H658" s="163">
        <v>62.28</v>
      </c>
      <c r="I658" s="164"/>
      <c r="L658" s="159"/>
      <c r="M658" s="165"/>
      <c r="N658" s="166"/>
      <c r="O658" s="166"/>
      <c r="P658" s="166"/>
      <c r="Q658" s="166"/>
      <c r="R658" s="166"/>
      <c r="S658" s="166"/>
      <c r="T658" s="167"/>
      <c r="AT658" s="161" t="s">
        <v>152</v>
      </c>
      <c r="AU658" s="161" t="s">
        <v>82</v>
      </c>
      <c r="AV658" s="13" t="s">
        <v>82</v>
      </c>
      <c r="AW658" s="13" t="s">
        <v>33</v>
      </c>
      <c r="AX658" s="13" t="s">
        <v>72</v>
      </c>
      <c r="AY658" s="161" t="s">
        <v>141</v>
      </c>
    </row>
    <row r="659" spans="2:51" s="14" customFormat="1" ht="11.25">
      <c r="B659" s="169"/>
      <c r="D659" s="160" t="s">
        <v>152</v>
      </c>
      <c r="E659" s="170" t="s">
        <v>3</v>
      </c>
      <c r="F659" s="171" t="s">
        <v>219</v>
      </c>
      <c r="H659" s="172">
        <v>79.126</v>
      </c>
      <c r="I659" s="173"/>
      <c r="L659" s="169"/>
      <c r="M659" s="174"/>
      <c r="N659" s="175"/>
      <c r="O659" s="175"/>
      <c r="P659" s="175"/>
      <c r="Q659" s="175"/>
      <c r="R659" s="175"/>
      <c r="S659" s="175"/>
      <c r="T659" s="176"/>
      <c r="AT659" s="170" t="s">
        <v>152</v>
      </c>
      <c r="AU659" s="170" t="s">
        <v>82</v>
      </c>
      <c r="AV659" s="14" t="s">
        <v>148</v>
      </c>
      <c r="AW659" s="14" t="s">
        <v>33</v>
      </c>
      <c r="AX659" s="14" t="s">
        <v>80</v>
      </c>
      <c r="AY659" s="170" t="s">
        <v>141</v>
      </c>
    </row>
    <row r="660" spans="1:65" s="2" customFormat="1" ht="16.5" customHeight="1">
      <c r="A660" s="34"/>
      <c r="B660" s="140"/>
      <c r="C660" s="187" t="s">
        <v>1440</v>
      </c>
      <c r="D660" s="187" t="s">
        <v>401</v>
      </c>
      <c r="E660" s="188" t="s">
        <v>1441</v>
      </c>
      <c r="F660" s="189" t="s">
        <v>1442</v>
      </c>
      <c r="G660" s="190" t="s">
        <v>146</v>
      </c>
      <c r="H660" s="191">
        <v>83.082</v>
      </c>
      <c r="I660" s="192"/>
      <c r="J660" s="193">
        <f>ROUND(I660*H660,2)</f>
        <v>0</v>
      </c>
      <c r="K660" s="189" t="s">
        <v>147</v>
      </c>
      <c r="L660" s="194"/>
      <c r="M660" s="195" t="s">
        <v>3</v>
      </c>
      <c r="N660" s="196" t="s">
        <v>43</v>
      </c>
      <c r="O660" s="55"/>
      <c r="P660" s="150">
        <f>O660*H660</f>
        <v>0</v>
      </c>
      <c r="Q660" s="150">
        <v>0.0126</v>
      </c>
      <c r="R660" s="150">
        <f>Q660*H660</f>
        <v>1.0468332</v>
      </c>
      <c r="S660" s="150">
        <v>0</v>
      </c>
      <c r="T660" s="151">
        <f>S660*H660</f>
        <v>0</v>
      </c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R660" s="152" t="s">
        <v>362</v>
      </c>
      <c r="AT660" s="152" t="s">
        <v>401</v>
      </c>
      <c r="AU660" s="152" t="s">
        <v>82</v>
      </c>
      <c r="AY660" s="19" t="s">
        <v>141</v>
      </c>
      <c r="BE660" s="153">
        <f>IF(N660="základní",J660,0)</f>
        <v>0</v>
      </c>
      <c r="BF660" s="153">
        <f>IF(N660="snížená",J660,0)</f>
        <v>0</v>
      </c>
      <c r="BG660" s="153">
        <f>IF(N660="zákl. přenesená",J660,0)</f>
        <v>0</v>
      </c>
      <c r="BH660" s="153">
        <f>IF(N660="sníž. přenesená",J660,0)</f>
        <v>0</v>
      </c>
      <c r="BI660" s="153">
        <f>IF(N660="nulová",J660,0)</f>
        <v>0</v>
      </c>
      <c r="BJ660" s="19" t="s">
        <v>80</v>
      </c>
      <c r="BK660" s="153">
        <f>ROUND(I660*H660,2)</f>
        <v>0</v>
      </c>
      <c r="BL660" s="19" t="s">
        <v>246</v>
      </c>
      <c r="BM660" s="152" t="s">
        <v>1443</v>
      </c>
    </row>
    <row r="661" spans="1:47" s="2" customFormat="1" ht="39">
      <c r="A661" s="34"/>
      <c r="B661" s="35"/>
      <c r="C661" s="34"/>
      <c r="D661" s="160" t="s">
        <v>200</v>
      </c>
      <c r="E661" s="34"/>
      <c r="F661" s="168" t="s">
        <v>1444</v>
      </c>
      <c r="G661" s="34"/>
      <c r="H661" s="34"/>
      <c r="I661" s="156"/>
      <c r="J661" s="34"/>
      <c r="K661" s="34"/>
      <c r="L661" s="35"/>
      <c r="M661" s="157"/>
      <c r="N661" s="158"/>
      <c r="O661" s="55"/>
      <c r="P661" s="55"/>
      <c r="Q661" s="55"/>
      <c r="R661" s="55"/>
      <c r="S661" s="55"/>
      <c r="T661" s="56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T661" s="19" t="s">
        <v>200</v>
      </c>
      <c r="AU661" s="19" t="s">
        <v>82</v>
      </c>
    </row>
    <row r="662" spans="2:51" s="13" customFormat="1" ht="11.25">
      <c r="B662" s="159"/>
      <c r="D662" s="160" t="s">
        <v>152</v>
      </c>
      <c r="F662" s="162" t="s">
        <v>1445</v>
      </c>
      <c r="H662" s="163">
        <v>83.082</v>
      </c>
      <c r="I662" s="164"/>
      <c r="L662" s="159"/>
      <c r="M662" s="165"/>
      <c r="N662" s="166"/>
      <c r="O662" s="166"/>
      <c r="P662" s="166"/>
      <c r="Q662" s="166"/>
      <c r="R662" s="166"/>
      <c r="S662" s="166"/>
      <c r="T662" s="167"/>
      <c r="AT662" s="161" t="s">
        <v>152</v>
      </c>
      <c r="AU662" s="161" t="s">
        <v>82</v>
      </c>
      <c r="AV662" s="13" t="s">
        <v>82</v>
      </c>
      <c r="AW662" s="13" t="s">
        <v>4</v>
      </c>
      <c r="AX662" s="13" t="s">
        <v>80</v>
      </c>
      <c r="AY662" s="161" t="s">
        <v>141</v>
      </c>
    </row>
    <row r="663" spans="1:65" s="2" customFormat="1" ht="44.25" customHeight="1">
      <c r="A663" s="34"/>
      <c r="B663" s="140"/>
      <c r="C663" s="141" t="s">
        <v>1446</v>
      </c>
      <c r="D663" s="141" t="s">
        <v>143</v>
      </c>
      <c r="E663" s="142" t="s">
        <v>1447</v>
      </c>
      <c r="F663" s="143" t="s">
        <v>1448</v>
      </c>
      <c r="G663" s="144" t="s">
        <v>286</v>
      </c>
      <c r="H663" s="145">
        <v>1.49</v>
      </c>
      <c r="I663" s="146"/>
      <c r="J663" s="147">
        <f>ROUND(I663*H663,2)</f>
        <v>0</v>
      </c>
      <c r="K663" s="143" t="s">
        <v>147</v>
      </c>
      <c r="L663" s="35"/>
      <c r="M663" s="148" t="s">
        <v>3</v>
      </c>
      <c r="N663" s="149" t="s">
        <v>43</v>
      </c>
      <c r="O663" s="55"/>
      <c r="P663" s="150">
        <f>O663*H663</f>
        <v>0</v>
      </c>
      <c r="Q663" s="150">
        <v>0</v>
      </c>
      <c r="R663" s="150">
        <f>Q663*H663</f>
        <v>0</v>
      </c>
      <c r="S663" s="150">
        <v>0</v>
      </c>
      <c r="T663" s="151">
        <f>S663*H663</f>
        <v>0</v>
      </c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R663" s="152" t="s">
        <v>246</v>
      </c>
      <c r="AT663" s="152" t="s">
        <v>143</v>
      </c>
      <c r="AU663" s="152" t="s">
        <v>82</v>
      </c>
      <c r="AY663" s="19" t="s">
        <v>141</v>
      </c>
      <c r="BE663" s="153">
        <f>IF(N663="základní",J663,0)</f>
        <v>0</v>
      </c>
      <c r="BF663" s="153">
        <f>IF(N663="snížená",J663,0)</f>
        <v>0</v>
      </c>
      <c r="BG663" s="153">
        <f>IF(N663="zákl. přenesená",J663,0)</f>
        <v>0</v>
      </c>
      <c r="BH663" s="153">
        <f>IF(N663="sníž. přenesená",J663,0)</f>
        <v>0</v>
      </c>
      <c r="BI663" s="153">
        <f>IF(N663="nulová",J663,0)</f>
        <v>0</v>
      </c>
      <c r="BJ663" s="19" t="s">
        <v>80</v>
      </c>
      <c r="BK663" s="153">
        <f>ROUND(I663*H663,2)</f>
        <v>0</v>
      </c>
      <c r="BL663" s="19" t="s">
        <v>246</v>
      </c>
      <c r="BM663" s="152" t="s">
        <v>1449</v>
      </c>
    </row>
    <row r="664" spans="1:47" s="2" customFormat="1" ht="11.25">
      <c r="A664" s="34"/>
      <c r="B664" s="35"/>
      <c r="C664" s="34"/>
      <c r="D664" s="154" t="s">
        <v>150</v>
      </c>
      <c r="E664" s="34"/>
      <c r="F664" s="155" t="s">
        <v>1450</v>
      </c>
      <c r="G664" s="34"/>
      <c r="H664" s="34"/>
      <c r="I664" s="156"/>
      <c r="J664" s="34"/>
      <c r="K664" s="34"/>
      <c r="L664" s="35"/>
      <c r="M664" s="157"/>
      <c r="N664" s="158"/>
      <c r="O664" s="55"/>
      <c r="P664" s="55"/>
      <c r="Q664" s="55"/>
      <c r="R664" s="55"/>
      <c r="S664" s="55"/>
      <c r="T664" s="56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T664" s="19" t="s">
        <v>150</v>
      </c>
      <c r="AU664" s="19" t="s">
        <v>82</v>
      </c>
    </row>
    <row r="665" spans="2:63" s="12" customFormat="1" ht="22.9" customHeight="1">
      <c r="B665" s="127"/>
      <c r="D665" s="128" t="s">
        <v>71</v>
      </c>
      <c r="E665" s="138" t="s">
        <v>1451</v>
      </c>
      <c r="F665" s="138" t="s">
        <v>1452</v>
      </c>
      <c r="I665" s="130"/>
      <c r="J665" s="139">
        <f>BK665</f>
        <v>0</v>
      </c>
      <c r="L665" s="127"/>
      <c r="M665" s="132"/>
      <c r="N665" s="133"/>
      <c r="O665" s="133"/>
      <c r="P665" s="134">
        <f>SUM(P666:P673)</f>
        <v>0</v>
      </c>
      <c r="Q665" s="133"/>
      <c r="R665" s="134">
        <f>SUM(R666:R673)</f>
        <v>0.007293</v>
      </c>
      <c r="S665" s="133"/>
      <c r="T665" s="135">
        <f>SUM(T666:T673)</f>
        <v>0</v>
      </c>
      <c r="AR665" s="128" t="s">
        <v>82</v>
      </c>
      <c r="AT665" s="136" t="s">
        <v>71</v>
      </c>
      <c r="AU665" s="136" t="s">
        <v>80</v>
      </c>
      <c r="AY665" s="128" t="s">
        <v>141</v>
      </c>
      <c r="BK665" s="137">
        <f>SUM(BK666:BK673)</f>
        <v>0</v>
      </c>
    </row>
    <row r="666" spans="1:65" s="2" customFormat="1" ht="24.2" customHeight="1">
      <c r="A666" s="34"/>
      <c r="B666" s="140"/>
      <c r="C666" s="141" t="s">
        <v>1453</v>
      </c>
      <c r="D666" s="141" t="s">
        <v>143</v>
      </c>
      <c r="E666" s="142" t="s">
        <v>1454</v>
      </c>
      <c r="F666" s="143" t="s">
        <v>1455</v>
      </c>
      <c r="G666" s="144" t="s">
        <v>146</v>
      </c>
      <c r="H666" s="145">
        <v>29.172</v>
      </c>
      <c r="I666" s="146"/>
      <c r="J666" s="147">
        <f>ROUND(I666*H666,2)</f>
        <v>0</v>
      </c>
      <c r="K666" s="143" t="s">
        <v>1456</v>
      </c>
      <c r="L666" s="35"/>
      <c r="M666" s="148" t="s">
        <v>3</v>
      </c>
      <c r="N666" s="149" t="s">
        <v>43</v>
      </c>
      <c r="O666" s="55"/>
      <c r="P666" s="150">
        <f>O666*H666</f>
        <v>0</v>
      </c>
      <c r="Q666" s="150">
        <v>0.00025</v>
      </c>
      <c r="R666" s="150">
        <f>Q666*H666</f>
        <v>0.007293</v>
      </c>
      <c r="S666" s="150">
        <v>0</v>
      </c>
      <c r="T666" s="151">
        <f>S666*H666</f>
        <v>0</v>
      </c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R666" s="152" t="s">
        <v>246</v>
      </c>
      <c r="AT666" s="152" t="s">
        <v>143</v>
      </c>
      <c r="AU666" s="152" t="s">
        <v>82</v>
      </c>
      <c r="AY666" s="19" t="s">
        <v>141</v>
      </c>
      <c r="BE666" s="153">
        <f>IF(N666="základní",J666,0)</f>
        <v>0</v>
      </c>
      <c r="BF666" s="153">
        <f>IF(N666="snížená",J666,0)</f>
        <v>0</v>
      </c>
      <c r="BG666" s="153">
        <f>IF(N666="zákl. přenesená",J666,0)</f>
        <v>0</v>
      </c>
      <c r="BH666" s="153">
        <f>IF(N666="sníž. přenesená",J666,0)</f>
        <v>0</v>
      </c>
      <c r="BI666" s="153">
        <f>IF(N666="nulová",J666,0)</f>
        <v>0</v>
      </c>
      <c r="BJ666" s="19" t="s">
        <v>80</v>
      </c>
      <c r="BK666" s="153">
        <f>ROUND(I666*H666,2)</f>
        <v>0</v>
      </c>
      <c r="BL666" s="19" t="s">
        <v>246</v>
      </c>
      <c r="BM666" s="152" t="s">
        <v>1457</v>
      </c>
    </row>
    <row r="667" spans="1:47" s="2" customFormat="1" ht="11.25">
      <c r="A667" s="34"/>
      <c r="B667" s="35"/>
      <c r="C667" s="34"/>
      <c r="D667" s="154" t="s">
        <v>150</v>
      </c>
      <c r="E667" s="34"/>
      <c r="F667" s="155" t="s">
        <v>1458</v>
      </c>
      <c r="G667" s="34"/>
      <c r="H667" s="34"/>
      <c r="I667" s="156"/>
      <c r="J667" s="34"/>
      <c r="K667" s="34"/>
      <c r="L667" s="35"/>
      <c r="M667" s="157"/>
      <c r="N667" s="158"/>
      <c r="O667" s="55"/>
      <c r="P667" s="55"/>
      <c r="Q667" s="55"/>
      <c r="R667" s="55"/>
      <c r="S667" s="55"/>
      <c r="T667" s="56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T667" s="19" t="s">
        <v>150</v>
      </c>
      <c r="AU667" s="19" t="s">
        <v>82</v>
      </c>
    </row>
    <row r="668" spans="1:47" s="2" customFormat="1" ht="19.5">
      <c r="A668" s="34"/>
      <c r="B668" s="35"/>
      <c r="C668" s="34"/>
      <c r="D668" s="160" t="s">
        <v>200</v>
      </c>
      <c r="E668" s="34"/>
      <c r="F668" s="168" t="s">
        <v>1459</v>
      </c>
      <c r="G668" s="34"/>
      <c r="H668" s="34"/>
      <c r="I668" s="156"/>
      <c r="J668" s="34"/>
      <c r="K668" s="34"/>
      <c r="L668" s="35"/>
      <c r="M668" s="157"/>
      <c r="N668" s="158"/>
      <c r="O668" s="55"/>
      <c r="P668" s="55"/>
      <c r="Q668" s="55"/>
      <c r="R668" s="55"/>
      <c r="S668" s="55"/>
      <c r="T668" s="56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T668" s="19" t="s">
        <v>200</v>
      </c>
      <c r="AU668" s="19" t="s">
        <v>82</v>
      </c>
    </row>
    <row r="669" spans="2:51" s="13" customFormat="1" ht="11.25">
      <c r="B669" s="159"/>
      <c r="D669" s="160" t="s">
        <v>152</v>
      </c>
      <c r="E669" s="161" t="s">
        <v>3</v>
      </c>
      <c r="F669" s="162" t="s">
        <v>1460</v>
      </c>
      <c r="H669" s="163">
        <v>1.012</v>
      </c>
      <c r="I669" s="164"/>
      <c r="L669" s="159"/>
      <c r="M669" s="165"/>
      <c r="N669" s="166"/>
      <c r="O669" s="166"/>
      <c r="P669" s="166"/>
      <c r="Q669" s="166"/>
      <c r="R669" s="166"/>
      <c r="S669" s="166"/>
      <c r="T669" s="167"/>
      <c r="AT669" s="161" t="s">
        <v>152</v>
      </c>
      <c r="AU669" s="161" t="s">
        <v>82</v>
      </c>
      <c r="AV669" s="13" t="s">
        <v>82</v>
      </c>
      <c r="AW669" s="13" t="s">
        <v>33</v>
      </c>
      <c r="AX669" s="13" t="s">
        <v>72</v>
      </c>
      <c r="AY669" s="161" t="s">
        <v>141</v>
      </c>
    </row>
    <row r="670" spans="2:51" s="13" customFormat="1" ht="11.25">
      <c r="B670" s="159"/>
      <c r="D670" s="160" t="s">
        <v>152</v>
      </c>
      <c r="E670" s="161" t="s">
        <v>3</v>
      </c>
      <c r="F670" s="162" t="s">
        <v>1461</v>
      </c>
      <c r="H670" s="163">
        <v>18.16</v>
      </c>
      <c r="I670" s="164"/>
      <c r="L670" s="159"/>
      <c r="M670" s="165"/>
      <c r="N670" s="166"/>
      <c r="O670" s="166"/>
      <c r="P670" s="166"/>
      <c r="Q670" s="166"/>
      <c r="R670" s="166"/>
      <c r="S670" s="166"/>
      <c r="T670" s="167"/>
      <c r="AT670" s="161" t="s">
        <v>152</v>
      </c>
      <c r="AU670" s="161" t="s">
        <v>82</v>
      </c>
      <c r="AV670" s="13" t="s">
        <v>82</v>
      </c>
      <c r="AW670" s="13" t="s">
        <v>33</v>
      </c>
      <c r="AX670" s="13" t="s">
        <v>72</v>
      </c>
      <c r="AY670" s="161" t="s">
        <v>141</v>
      </c>
    </row>
    <row r="671" spans="2:51" s="13" customFormat="1" ht="11.25">
      <c r="B671" s="159"/>
      <c r="D671" s="160" t="s">
        <v>152</v>
      </c>
      <c r="E671" s="161" t="s">
        <v>3</v>
      </c>
      <c r="F671" s="162" t="s">
        <v>1462</v>
      </c>
      <c r="H671" s="163">
        <v>6.24</v>
      </c>
      <c r="I671" s="164"/>
      <c r="L671" s="159"/>
      <c r="M671" s="165"/>
      <c r="N671" s="166"/>
      <c r="O671" s="166"/>
      <c r="P671" s="166"/>
      <c r="Q671" s="166"/>
      <c r="R671" s="166"/>
      <c r="S671" s="166"/>
      <c r="T671" s="167"/>
      <c r="AT671" s="161" t="s">
        <v>152</v>
      </c>
      <c r="AU671" s="161" t="s">
        <v>82</v>
      </c>
      <c r="AV671" s="13" t="s">
        <v>82</v>
      </c>
      <c r="AW671" s="13" t="s">
        <v>33</v>
      </c>
      <c r="AX671" s="13" t="s">
        <v>72</v>
      </c>
      <c r="AY671" s="161" t="s">
        <v>141</v>
      </c>
    </row>
    <row r="672" spans="2:51" s="13" customFormat="1" ht="22.5">
      <c r="B672" s="159"/>
      <c r="D672" s="160" t="s">
        <v>152</v>
      </c>
      <c r="E672" s="161" t="s">
        <v>3</v>
      </c>
      <c r="F672" s="162" t="s">
        <v>1463</v>
      </c>
      <c r="H672" s="163">
        <v>3.76</v>
      </c>
      <c r="I672" s="164"/>
      <c r="L672" s="159"/>
      <c r="M672" s="165"/>
      <c r="N672" s="166"/>
      <c r="O672" s="166"/>
      <c r="P672" s="166"/>
      <c r="Q672" s="166"/>
      <c r="R672" s="166"/>
      <c r="S672" s="166"/>
      <c r="T672" s="167"/>
      <c r="AT672" s="161" t="s">
        <v>152</v>
      </c>
      <c r="AU672" s="161" t="s">
        <v>82</v>
      </c>
      <c r="AV672" s="13" t="s">
        <v>82</v>
      </c>
      <c r="AW672" s="13" t="s">
        <v>33</v>
      </c>
      <c r="AX672" s="13" t="s">
        <v>72</v>
      </c>
      <c r="AY672" s="161" t="s">
        <v>141</v>
      </c>
    </row>
    <row r="673" spans="2:51" s="14" customFormat="1" ht="11.25">
      <c r="B673" s="169"/>
      <c r="D673" s="160" t="s">
        <v>152</v>
      </c>
      <c r="E673" s="170" t="s">
        <v>3</v>
      </c>
      <c r="F673" s="171" t="s">
        <v>219</v>
      </c>
      <c r="H673" s="172">
        <v>29.172</v>
      </c>
      <c r="I673" s="173"/>
      <c r="L673" s="169"/>
      <c r="M673" s="174"/>
      <c r="N673" s="175"/>
      <c r="O673" s="175"/>
      <c r="P673" s="175"/>
      <c r="Q673" s="175"/>
      <c r="R673" s="175"/>
      <c r="S673" s="175"/>
      <c r="T673" s="176"/>
      <c r="AT673" s="170" t="s">
        <v>152</v>
      </c>
      <c r="AU673" s="170" t="s">
        <v>82</v>
      </c>
      <c r="AV673" s="14" t="s">
        <v>148</v>
      </c>
      <c r="AW673" s="14" t="s">
        <v>33</v>
      </c>
      <c r="AX673" s="14" t="s">
        <v>80</v>
      </c>
      <c r="AY673" s="170" t="s">
        <v>141</v>
      </c>
    </row>
    <row r="674" spans="2:63" s="12" customFormat="1" ht="22.9" customHeight="1">
      <c r="B674" s="127"/>
      <c r="D674" s="128" t="s">
        <v>71</v>
      </c>
      <c r="E674" s="138" t="s">
        <v>1464</v>
      </c>
      <c r="F674" s="138" t="s">
        <v>1465</v>
      </c>
      <c r="I674" s="130"/>
      <c r="J674" s="139">
        <f>BK674</f>
        <v>0</v>
      </c>
      <c r="L674" s="127"/>
      <c r="M674" s="132"/>
      <c r="N674" s="133"/>
      <c r="O674" s="133"/>
      <c r="P674" s="134">
        <f>SUM(P675:P680)</f>
        <v>0</v>
      </c>
      <c r="Q674" s="133"/>
      <c r="R674" s="134">
        <f>SUM(R675:R680)</f>
        <v>0.0081466</v>
      </c>
      <c r="S674" s="133"/>
      <c r="T674" s="135">
        <f>SUM(T675:T680)</f>
        <v>0</v>
      </c>
      <c r="AR674" s="128" t="s">
        <v>82</v>
      </c>
      <c r="AT674" s="136" t="s">
        <v>71</v>
      </c>
      <c r="AU674" s="136" t="s">
        <v>80</v>
      </c>
      <c r="AY674" s="128" t="s">
        <v>141</v>
      </c>
      <c r="BK674" s="137">
        <f>SUM(BK675:BK680)</f>
        <v>0</v>
      </c>
    </row>
    <row r="675" spans="1:65" s="2" customFormat="1" ht="33" customHeight="1">
      <c r="A675" s="34"/>
      <c r="B675" s="140"/>
      <c r="C675" s="141" t="s">
        <v>1466</v>
      </c>
      <c r="D675" s="141" t="s">
        <v>143</v>
      </c>
      <c r="E675" s="142" t="s">
        <v>1467</v>
      </c>
      <c r="F675" s="143" t="s">
        <v>1468</v>
      </c>
      <c r="G675" s="144" t="s">
        <v>146</v>
      </c>
      <c r="H675" s="145">
        <v>17.71</v>
      </c>
      <c r="I675" s="146"/>
      <c r="J675" s="147">
        <f>ROUND(I675*H675,2)</f>
        <v>0</v>
      </c>
      <c r="K675" s="143" t="s">
        <v>147</v>
      </c>
      <c r="L675" s="35"/>
      <c r="M675" s="148" t="s">
        <v>3</v>
      </c>
      <c r="N675" s="149" t="s">
        <v>43</v>
      </c>
      <c r="O675" s="55"/>
      <c r="P675" s="150">
        <f>O675*H675</f>
        <v>0</v>
      </c>
      <c r="Q675" s="150">
        <v>0.0002</v>
      </c>
      <c r="R675" s="150">
        <f>Q675*H675</f>
        <v>0.0035420000000000004</v>
      </c>
      <c r="S675" s="150">
        <v>0</v>
      </c>
      <c r="T675" s="151">
        <f>S675*H675</f>
        <v>0</v>
      </c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R675" s="152" t="s">
        <v>246</v>
      </c>
      <c r="AT675" s="152" t="s">
        <v>143</v>
      </c>
      <c r="AU675" s="152" t="s">
        <v>82</v>
      </c>
      <c r="AY675" s="19" t="s">
        <v>141</v>
      </c>
      <c r="BE675" s="153">
        <f>IF(N675="základní",J675,0)</f>
        <v>0</v>
      </c>
      <c r="BF675" s="153">
        <f>IF(N675="snížená",J675,0)</f>
        <v>0</v>
      </c>
      <c r="BG675" s="153">
        <f>IF(N675="zákl. přenesená",J675,0)</f>
        <v>0</v>
      </c>
      <c r="BH675" s="153">
        <f>IF(N675="sníž. přenesená",J675,0)</f>
        <v>0</v>
      </c>
      <c r="BI675" s="153">
        <f>IF(N675="nulová",J675,0)</f>
        <v>0</v>
      </c>
      <c r="BJ675" s="19" t="s">
        <v>80</v>
      </c>
      <c r="BK675" s="153">
        <f>ROUND(I675*H675,2)</f>
        <v>0</v>
      </c>
      <c r="BL675" s="19" t="s">
        <v>246</v>
      </c>
      <c r="BM675" s="152" t="s">
        <v>1469</v>
      </c>
    </row>
    <row r="676" spans="1:47" s="2" customFormat="1" ht="11.25">
      <c r="A676" s="34"/>
      <c r="B676" s="35"/>
      <c r="C676" s="34"/>
      <c r="D676" s="154" t="s">
        <v>150</v>
      </c>
      <c r="E676" s="34"/>
      <c r="F676" s="155" t="s">
        <v>1470</v>
      </c>
      <c r="G676" s="34"/>
      <c r="H676" s="34"/>
      <c r="I676" s="156"/>
      <c r="J676" s="34"/>
      <c r="K676" s="34"/>
      <c r="L676" s="35"/>
      <c r="M676" s="157"/>
      <c r="N676" s="158"/>
      <c r="O676" s="55"/>
      <c r="P676" s="55"/>
      <c r="Q676" s="55"/>
      <c r="R676" s="55"/>
      <c r="S676" s="55"/>
      <c r="T676" s="56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T676" s="19" t="s">
        <v>150</v>
      </c>
      <c r="AU676" s="19" t="s">
        <v>82</v>
      </c>
    </row>
    <row r="677" spans="2:51" s="13" customFormat="1" ht="11.25">
      <c r="B677" s="159"/>
      <c r="D677" s="160" t="s">
        <v>152</v>
      </c>
      <c r="E677" s="161" t="s">
        <v>3</v>
      </c>
      <c r="F677" s="162" t="s">
        <v>1471</v>
      </c>
      <c r="H677" s="163">
        <v>17.71</v>
      </c>
      <c r="I677" s="164"/>
      <c r="L677" s="159"/>
      <c r="M677" s="165"/>
      <c r="N677" s="166"/>
      <c r="O677" s="166"/>
      <c r="P677" s="166"/>
      <c r="Q677" s="166"/>
      <c r="R677" s="166"/>
      <c r="S677" s="166"/>
      <c r="T677" s="167"/>
      <c r="AT677" s="161" t="s">
        <v>152</v>
      </c>
      <c r="AU677" s="161" t="s">
        <v>82</v>
      </c>
      <c r="AV677" s="13" t="s">
        <v>82</v>
      </c>
      <c r="AW677" s="13" t="s">
        <v>33</v>
      </c>
      <c r="AX677" s="13" t="s">
        <v>80</v>
      </c>
      <c r="AY677" s="161" t="s">
        <v>141</v>
      </c>
    </row>
    <row r="678" spans="1:65" s="2" customFormat="1" ht="37.9" customHeight="1">
      <c r="A678" s="34"/>
      <c r="B678" s="140"/>
      <c r="C678" s="141" t="s">
        <v>1472</v>
      </c>
      <c r="D678" s="141" t="s">
        <v>143</v>
      </c>
      <c r="E678" s="142" t="s">
        <v>1473</v>
      </c>
      <c r="F678" s="143" t="s">
        <v>1474</v>
      </c>
      <c r="G678" s="144" t="s">
        <v>146</v>
      </c>
      <c r="H678" s="145">
        <v>17.71</v>
      </c>
      <c r="I678" s="146"/>
      <c r="J678" s="147">
        <f>ROUND(I678*H678,2)</f>
        <v>0</v>
      </c>
      <c r="K678" s="143" t="s">
        <v>147</v>
      </c>
      <c r="L678" s="35"/>
      <c r="M678" s="148" t="s">
        <v>3</v>
      </c>
      <c r="N678" s="149" t="s">
        <v>43</v>
      </c>
      <c r="O678" s="55"/>
      <c r="P678" s="150">
        <f>O678*H678</f>
        <v>0</v>
      </c>
      <c r="Q678" s="150">
        <v>0.00026</v>
      </c>
      <c r="R678" s="150">
        <f>Q678*H678</f>
        <v>0.0046045999999999995</v>
      </c>
      <c r="S678" s="150">
        <v>0</v>
      </c>
      <c r="T678" s="151">
        <f>S678*H678</f>
        <v>0</v>
      </c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R678" s="152" t="s">
        <v>246</v>
      </c>
      <c r="AT678" s="152" t="s">
        <v>143</v>
      </c>
      <c r="AU678" s="152" t="s">
        <v>82</v>
      </c>
      <c r="AY678" s="19" t="s">
        <v>141</v>
      </c>
      <c r="BE678" s="153">
        <f>IF(N678="základní",J678,0)</f>
        <v>0</v>
      </c>
      <c r="BF678" s="153">
        <f>IF(N678="snížená",J678,0)</f>
        <v>0</v>
      </c>
      <c r="BG678" s="153">
        <f>IF(N678="zákl. přenesená",J678,0)</f>
        <v>0</v>
      </c>
      <c r="BH678" s="153">
        <f>IF(N678="sníž. přenesená",J678,0)</f>
        <v>0</v>
      </c>
      <c r="BI678" s="153">
        <f>IF(N678="nulová",J678,0)</f>
        <v>0</v>
      </c>
      <c r="BJ678" s="19" t="s">
        <v>80</v>
      </c>
      <c r="BK678" s="153">
        <f>ROUND(I678*H678,2)</f>
        <v>0</v>
      </c>
      <c r="BL678" s="19" t="s">
        <v>246</v>
      </c>
      <c r="BM678" s="152" t="s">
        <v>1475</v>
      </c>
    </row>
    <row r="679" spans="1:47" s="2" customFormat="1" ht="11.25">
      <c r="A679" s="34"/>
      <c r="B679" s="35"/>
      <c r="C679" s="34"/>
      <c r="D679" s="154" t="s">
        <v>150</v>
      </c>
      <c r="E679" s="34"/>
      <c r="F679" s="155" t="s">
        <v>1476</v>
      </c>
      <c r="G679" s="34"/>
      <c r="H679" s="34"/>
      <c r="I679" s="156"/>
      <c r="J679" s="34"/>
      <c r="K679" s="34"/>
      <c r="L679" s="35"/>
      <c r="M679" s="157"/>
      <c r="N679" s="158"/>
      <c r="O679" s="55"/>
      <c r="P679" s="55"/>
      <c r="Q679" s="55"/>
      <c r="R679" s="55"/>
      <c r="S679" s="55"/>
      <c r="T679" s="56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T679" s="19" t="s">
        <v>150</v>
      </c>
      <c r="AU679" s="19" t="s">
        <v>82</v>
      </c>
    </row>
    <row r="680" spans="2:51" s="13" customFormat="1" ht="11.25">
      <c r="B680" s="159"/>
      <c r="D680" s="160" t="s">
        <v>152</v>
      </c>
      <c r="E680" s="161" t="s">
        <v>3</v>
      </c>
      <c r="F680" s="162" t="s">
        <v>1477</v>
      </c>
      <c r="H680" s="163">
        <v>17.71</v>
      </c>
      <c r="I680" s="164"/>
      <c r="L680" s="159"/>
      <c r="M680" s="184"/>
      <c r="N680" s="185"/>
      <c r="O680" s="185"/>
      <c r="P680" s="185"/>
      <c r="Q680" s="185"/>
      <c r="R680" s="185"/>
      <c r="S680" s="185"/>
      <c r="T680" s="186"/>
      <c r="AT680" s="161" t="s">
        <v>152</v>
      </c>
      <c r="AU680" s="161" t="s">
        <v>82</v>
      </c>
      <c r="AV680" s="13" t="s">
        <v>82</v>
      </c>
      <c r="AW680" s="13" t="s">
        <v>33</v>
      </c>
      <c r="AX680" s="13" t="s">
        <v>80</v>
      </c>
      <c r="AY680" s="161" t="s">
        <v>141</v>
      </c>
    </row>
    <row r="681" spans="1:31" s="2" customFormat="1" ht="6.95" customHeight="1">
      <c r="A681" s="34"/>
      <c r="B681" s="44"/>
      <c r="C681" s="45"/>
      <c r="D681" s="45"/>
      <c r="E681" s="45"/>
      <c r="F681" s="45"/>
      <c r="G681" s="45"/>
      <c r="H681" s="45"/>
      <c r="I681" s="45"/>
      <c r="J681" s="45"/>
      <c r="K681" s="45"/>
      <c r="L681" s="35"/>
      <c r="M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</row>
  </sheetData>
  <autoFilter ref="C99:K680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3_01/213141113"/>
    <hyperlink ref="F112" r:id="rId2" display="https://podminky.urs.cz/item/CS_URS_2023_01/271532211"/>
    <hyperlink ref="F115" r:id="rId3" display="https://podminky.urs.cz/item/CS_URS_2023_01/273313511"/>
    <hyperlink ref="F118" r:id="rId4" display="https://podminky.urs.cz/item/CS_URS_2023_01/275313511"/>
    <hyperlink ref="F121" r:id="rId5" display="https://podminky.urs.cz/item/CS_URS_2023_01/273351121"/>
    <hyperlink ref="F126" r:id="rId6" display="https://podminky.urs.cz/item/CS_URS_2023_01/273351122"/>
    <hyperlink ref="F129" r:id="rId7" display="https://podminky.urs.cz/item/CS_URS_2023_01/311113114"/>
    <hyperlink ref="F134" r:id="rId8" display="https://podminky.urs.cz/item/CS_URS_2023_01/313361821"/>
    <hyperlink ref="F137" r:id="rId9" display="https://podminky.urs.cz/item/CS_URS_2023_01/311235141"/>
    <hyperlink ref="F142" r:id="rId10" display="https://podminky.urs.cz/item/CS_URS_2023_01/311238935"/>
    <hyperlink ref="F145" r:id="rId11" display="https://podminky.urs.cz/item/CS_URS_2023_01/311271126"/>
    <hyperlink ref="F149" r:id="rId12" display="https://podminky.urs.cz/item/CS_URS_2023_01/313234111"/>
    <hyperlink ref="F160" r:id="rId13" display="https://podminky.urs.cz/item/CS_URS_2023_01/313234322"/>
    <hyperlink ref="F163" r:id="rId14" display="https://podminky.urs.cz/item/CS_URS_2023_01/316231235"/>
    <hyperlink ref="F170" r:id="rId15" display="https://podminky.urs.cz/item/CS_URS_2023_01/380321442"/>
    <hyperlink ref="F180" r:id="rId16" display="https://podminky.urs.cz/item/CS_URS_2023_01/380356211"/>
    <hyperlink ref="F190" r:id="rId17" display="https://podminky.urs.cz/item/CS_URS_2023_01/380356212"/>
    <hyperlink ref="F192" r:id="rId18" display="https://podminky.urs.cz/item/CS_URS_2023_01/380361006"/>
    <hyperlink ref="F201" r:id="rId19" display="https://podminky.urs.cz/item/CS_URS_2023_01/411354313"/>
    <hyperlink ref="F204" r:id="rId20" display="https://podminky.urs.cz/item/CS_URS_2023_01/411354314"/>
    <hyperlink ref="F206" r:id="rId21" display="https://podminky.urs.cz/item/CS_URS_2023_01/417321414"/>
    <hyperlink ref="F209" r:id="rId22" display="https://podminky.urs.cz/item/CS_URS_2023_01/417351115"/>
    <hyperlink ref="F212" r:id="rId23" display="https://podminky.urs.cz/item/CS_URS_2023_01/417351116"/>
    <hyperlink ref="F214" r:id="rId24" display="https://podminky.urs.cz/item/CS_URS_2023_01/417361821"/>
    <hyperlink ref="F217" r:id="rId25" display="https://podminky.urs.cz/item/CS_URS_2023_01/454811111"/>
    <hyperlink ref="F224" r:id="rId26" display="https://podminky.urs.cz/item/CS_URS_2023_01/611142012"/>
    <hyperlink ref="F227" r:id="rId27" display="https://podminky.urs.cz/item/CS_URS_2023_01/611131101"/>
    <hyperlink ref="F229" r:id="rId28" display="https://podminky.urs.cz/item/CS_URS_2023_01/611321141"/>
    <hyperlink ref="F231" r:id="rId29" display="https://podminky.urs.cz/item/CS_URS_2023_01/612321111"/>
    <hyperlink ref="F234" r:id="rId30" display="https://podminky.urs.cz/item/CS_URS_2023_01/631311214"/>
    <hyperlink ref="F240" r:id="rId31" display="https://podminky.urs.cz/item/CS_URS_2023_01/631319011"/>
    <hyperlink ref="F242" r:id="rId32" display="https://podminky.urs.cz/item/CS_URS_2023_01/631319211"/>
    <hyperlink ref="F250" r:id="rId33" display="https://podminky.urs.cz/item/CS_URS_2023_01/852262122"/>
    <hyperlink ref="F259" r:id="rId34" display="https://podminky.urs.cz/item/CS_URS_2023_01/852312122"/>
    <hyperlink ref="F265" r:id="rId35" display="https://podminky.urs.cz/item/CS_URS_2023_01/933901111"/>
    <hyperlink ref="F269" r:id="rId36" display="https://podminky.urs.cz/item/CS_URS_2023_01/938901411"/>
    <hyperlink ref="F275" r:id="rId37" display="https://podminky.urs.cz/item/CS_URS_2023_01/941111121"/>
    <hyperlink ref="F278" r:id="rId38" display="https://podminky.urs.cz/item/CS_URS_2023_01/941111221"/>
    <hyperlink ref="F281" r:id="rId39" display="https://podminky.urs.cz/item/CS_URS_2023_01/941111821"/>
    <hyperlink ref="F283" r:id="rId40" display="https://podminky.urs.cz/item/CS_URS_2023_01/946112113"/>
    <hyperlink ref="F286" r:id="rId41" display="https://podminky.urs.cz/item/CS_URS_2023_01/946112214"/>
    <hyperlink ref="F289" r:id="rId42" display="https://podminky.urs.cz/item/CS_URS_2023_01/946112814"/>
    <hyperlink ref="F291" r:id="rId43" display="https://podminky.urs.cz/item/CS_URS_2023_01/952903112"/>
    <hyperlink ref="F296" r:id="rId44" display="https://podminky.urs.cz/item/CS_URS_2023_01/953961111"/>
    <hyperlink ref="F302" r:id="rId45" display="https://podminky.urs.cz/item/CS_URS_2023_01/985121122"/>
    <hyperlink ref="F307" r:id="rId46" display="https://podminky.urs.cz/item/CS_URS_2023_01/985131111"/>
    <hyperlink ref="F314" r:id="rId47" display="https://podminky.urs.cz/item/CS_URS_2023_01/985131411"/>
    <hyperlink ref="F317" r:id="rId48" display="https://podminky.urs.cz/item/CS_URS_2023_01/985311111"/>
    <hyperlink ref="F321" r:id="rId49" display="https://podminky.urs.cz/item/CS_URS_2023_01/985312114"/>
    <hyperlink ref="F331" r:id="rId50" display="https://podminky.urs.cz/item/CS_URS_2023_01/711111053"/>
    <hyperlink ref="F339" r:id="rId51" display="https://podminky.urs.cz/item/CS_URS_2023_01/711111011"/>
    <hyperlink ref="F342" r:id="rId52" display="https://podminky.urs.cz/item/CS_URS_2023_01/711112011"/>
    <hyperlink ref="F355" r:id="rId53" display="https://podminky.urs.cz/item/CS_URS_2023_01/711121131"/>
    <hyperlink ref="F361" r:id="rId54" display="https://podminky.urs.cz/item/CS_URS_2023_01/711141559"/>
    <hyperlink ref="F366" r:id="rId55" display="https://podminky.urs.cz/item/CS_URS_2023_01/711142559"/>
    <hyperlink ref="F388" r:id="rId56" display="https://podminky.urs.cz/item/CS_URS_2023_01/711161212"/>
    <hyperlink ref="F394" r:id="rId57" display="https://podminky.urs.cz/item/CS_URS_2023_01/998711101"/>
    <hyperlink ref="F397" r:id="rId58" display="https://podminky.urs.cz/item/CS_URS_2023_01/713111121"/>
    <hyperlink ref="F402" r:id="rId59" display="https://podminky.urs.cz/item/CS_URS_2023_01/713131143"/>
    <hyperlink ref="F416" r:id="rId60" display="https://podminky.urs.cz/item/CS_URS_2023_01/713131143"/>
    <hyperlink ref="F426" r:id="rId61" display="https://podminky.urs.cz/item/CS_URS_2023_01/713151111"/>
    <hyperlink ref="F431" r:id="rId62" display="https://podminky.urs.cz/item/CS_URS_2023_01/713151141"/>
    <hyperlink ref="F436" r:id="rId63" display="https://podminky.urs.cz/item/CS_URS_2023_01/998713101"/>
    <hyperlink ref="F439" r:id="rId64" display="https://podminky.urs.cz/item/CS_URS_2023_01/751398022"/>
    <hyperlink ref="F445" r:id="rId65" display="https://podminky.urs.cz/item/CS_URS_2023_01/751525082"/>
    <hyperlink ref="F453" r:id="rId66" display="https://podminky.urs.cz/item/CS_URS_2023_01/751526172"/>
    <hyperlink ref="F460" r:id="rId67" display="https://podminky.urs.cz/item/CS_URS_2023_01/998751201"/>
    <hyperlink ref="F463" r:id="rId68" display="https://podminky.urs.cz/item/CS_URS_2023_01/762081150"/>
    <hyperlink ref="F470" r:id="rId69" display="https://podminky.urs.cz/item/CS_URS_2023_01/762083122"/>
    <hyperlink ref="F473" r:id="rId70" display="https://podminky.urs.cz/item/CS_URS_2023_01/762085103"/>
    <hyperlink ref="F483" r:id="rId71" display="https://podminky.urs.cz/item/CS_URS_2023_01/762332131"/>
    <hyperlink ref="F494" r:id="rId72" display="https://podminky.urs.cz/item/CS_URS_2023_01/762332132"/>
    <hyperlink ref="F505" r:id="rId73" display="https://podminky.urs.cz/item/CS_URS_2023_01/762332133"/>
    <hyperlink ref="F510" r:id="rId74" display="https://podminky.urs.cz/item/CS_URS_2023_01/762342314"/>
    <hyperlink ref="F518" r:id="rId75" display="https://podminky.urs.cz/item/CS_URS_2023_01/762342441"/>
    <hyperlink ref="F523" r:id="rId76" display="https://podminky.urs.cz/item/CS_URS_2023_01/762395000"/>
    <hyperlink ref="F530" r:id="rId77" display="https://podminky.urs.cz/item/CS_URS_2023_01/762429001"/>
    <hyperlink ref="F536" r:id="rId78" display="https://podminky.urs.cz/item/CS_URS_2023_01/762842231"/>
    <hyperlink ref="F541" r:id="rId79" display="https://podminky.urs.cz/item/CS_URS_2023_01/762895000"/>
    <hyperlink ref="F544" r:id="rId80" display="https://podminky.urs.cz/item/CS_URS_2023_01/953961214"/>
    <hyperlink ref="F547" r:id="rId81" display="https://podminky.urs.cz/item/CS_URS_2023_01/998762101"/>
    <hyperlink ref="F550" r:id="rId82" display="https://podminky.urs.cz/item/CS_URS_2023_01/764222430"/>
    <hyperlink ref="F553" r:id="rId83" display="https://podminky.urs.cz/item/CS_URS_2023_01/764511601"/>
    <hyperlink ref="F556" r:id="rId84" display="https://podminky.urs.cz/item/CS_URS_2023_01/764511641"/>
    <hyperlink ref="F558" r:id="rId85" display="https://podminky.urs.cz/item/CS_URS_2023_01/998764101"/>
    <hyperlink ref="F561" r:id="rId86" display="https://podminky.urs.cz/item/CS_URS_2023_01/765113011"/>
    <hyperlink ref="F564" r:id="rId87" display="https://podminky.urs.cz/item/CS_URS_2023_01/765113112"/>
    <hyperlink ref="F567" r:id="rId88" display="https://podminky.urs.cz/item/CS_URS_2023_01/765113331"/>
    <hyperlink ref="F570" r:id="rId89" display="https://podminky.urs.cz/item/CS_URS_2023_01/765113511"/>
    <hyperlink ref="F573" r:id="rId90" display="https://podminky.urs.cz/item/CS_URS_2023_01/765191023"/>
    <hyperlink ref="F578" r:id="rId91" display="https://podminky.urs.cz/item/CS_URS_2023_01/765191031"/>
    <hyperlink ref="F583" r:id="rId92" display="https://podminky.urs.cz/item/CS_URS_2023_01/998765101"/>
    <hyperlink ref="F586" r:id="rId93" display="https://podminky.urs.cz/item/CS_URS_2023_01/766660411"/>
    <hyperlink ref="F591" r:id="rId94" display="https://podminky.urs.cz/item/CS_URS_2023_01/998766101"/>
    <hyperlink ref="F594" r:id="rId95" display="https://podminky.urs.cz/item/CS_URS_2023_01/767221005"/>
    <hyperlink ref="F598" r:id="rId96" display="https://podminky.urs.cz/item/CS_URS_2023_01/767591002"/>
    <hyperlink ref="F607" r:id="rId97" display="https://podminky.urs.cz/item/CS_URS_2023_01/767662210"/>
    <hyperlink ref="F615" r:id="rId98" display="https://podminky.urs.cz/item/CS_URS_2023_01/767835003"/>
    <hyperlink ref="F619" r:id="rId99" display="https://podminky.urs.cz/item/CS_URS_2023_01/767861011"/>
    <hyperlink ref="F624" r:id="rId100" display="https://podminky.urs.cz/item/CS_URS_2023_01/767991003"/>
    <hyperlink ref="F628" r:id="rId101" display="https://podminky.urs.cz/item/CS_URS_2023_01/767995113"/>
    <hyperlink ref="F633" r:id="rId102" display="https://podminky.urs.cz/item/CS_URS_2023_01/998767101"/>
    <hyperlink ref="F636" r:id="rId103" display="https://podminky.urs.cz/item/CS_URS_2023_01/771111011"/>
    <hyperlink ref="F638" r:id="rId104" display="https://podminky.urs.cz/item/CS_URS_2023_01/771121011"/>
    <hyperlink ref="F640" r:id="rId105" display="https://podminky.urs.cz/item/CS_URS_2023_01/771574263"/>
    <hyperlink ref="F648" r:id="rId106" display="https://podminky.urs.cz/item/CS_URS_2023_01/771577112"/>
    <hyperlink ref="F650" r:id="rId107" display="https://podminky.urs.cz/item/CS_URS_2023_01/998771201"/>
    <hyperlink ref="F653" r:id="rId108" display="https://podminky.urs.cz/item/CS_URS_2023_01/781121011"/>
    <hyperlink ref="F656" r:id="rId109" display="https://podminky.urs.cz/item/CS_URS_2023_01/781474114"/>
    <hyperlink ref="F664" r:id="rId110" display="https://podminky.urs.cz/item/CS_URS_2023_01/998781101"/>
    <hyperlink ref="F667" r:id="rId111" display="https://podminky.urs.cz/item/CS_URS_2022_02/783218111"/>
    <hyperlink ref="F676" r:id="rId112" display="https://podminky.urs.cz/item/CS_URS_2023_01/784181101"/>
    <hyperlink ref="F679" r:id="rId113" display="https://podminky.urs.cz/item/CS_URS_2023_01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40" t="s">
        <v>6</v>
      </c>
      <c r="M2" s="325"/>
      <c r="N2" s="325"/>
      <c r="O2" s="325"/>
      <c r="P2" s="325"/>
      <c r="Q2" s="325"/>
      <c r="R2" s="325"/>
      <c r="S2" s="325"/>
      <c r="T2" s="325"/>
      <c r="U2" s="325"/>
      <c r="V2" s="325"/>
      <c r="AT2" s="19" t="s">
        <v>88</v>
      </c>
      <c r="AZ2" s="90" t="s">
        <v>1478</v>
      </c>
      <c r="BA2" s="90" t="s">
        <v>1479</v>
      </c>
      <c r="BB2" s="90" t="s">
        <v>146</v>
      </c>
      <c r="BC2" s="90" t="s">
        <v>1480</v>
      </c>
      <c r="BD2" s="90" t="s">
        <v>82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  <c r="AZ3" s="90" t="s">
        <v>1481</v>
      </c>
      <c r="BA3" s="90" t="s">
        <v>1482</v>
      </c>
      <c r="BB3" s="90" t="s">
        <v>101</v>
      </c>
      <c r="BC3" s="90" t="s">
        <v>1483</v>
      </c>
      <c r="BD3" s="90" t="s">
        <v>82</v>
      </c>
    </row>
    <row r="4" spans="2:46" s="1" customFormat="1" ht="24.95" customHeight="1">
      <c r="B4" s="22"/>
      <c r="D4" s="23" t="s">
        <v>106</v>
      </c>
      <c r="L4" s="22"/>
      <c r="M4" s="91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1" t="str">
        <f>'Rekapitulace stavby'!K6</f>
        <v>Hrdlořezy, vodojem - stavební úpravy - oprava 30.1.</v>
      </c>
      <c r="F7" s="342"/>
      <c r="G7" s="342"/>
      <c r="H7" s="342"/>
      <c r="L7" s="22"/>
    </row>
    <row r="8" spans="1:31" s="2" customFormat="1" ht="12" customHeight="1">
      <c r="A8" s="34"/>
      <c r="B8" s="35"/>
      <c r="C8" s="34"/>
      <c r="D8" s="29" t="s">
        <v>107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03" t="s">
        <v>1484</v>
      </c>
      <c r="F9" s="343"/>
      <c r="G9" s="343"/>
      <c r="H9" s="343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4. 1. 2023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4" t="str">
        <f>'Rekapitulace stavby'!E14</f>
        <v>Vyplň údaj</v>
      </c>
      <c r="F18" s="324"/>
      <c r="G18" s="324"/>
      <c r="H18" s="324"/>
      <c r="I18" s="29" t="s">
        <v>28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3"/>
      <c r="B27" s="94"/>
      <c r="C27" s="93"/>
      <c r="D27" s="93"/>
      <c r="E27" s="329" t="s">
        <v>3</v>
      </c>
      <c r="F27" s="329"/>
      <c r="G27" s="329"/>
      <c r="H27" s="329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6" t="s">
        <v>38</v>
      </c>
      <c r="E30" s="34"/>
      <c r="F30" s="34"/>
      <c r="G30" s="34"/>
      <c r="H30" s="34"/>
      <c r="I30" s="34"/>
      <c r="J30" s="68">
        <f>ROUND(J87,2)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42</v>
      </c>
      <c r="E33" s="29" t="s">
        <v>43</v>
      </c>
      <c r="F33" s="98">
        <f>ROUND((SUM(BE87:BE263)),2)</f>
        <v>0</v>
      </c>
      <c r="G33" s="34"/>
      <c r="H33" s="34"/>
      <c r="I33" s="99">
        <v>0.21</v>
      </c>
      <c r="J33" s="98">
        <f>ROUND(((SUM(BE87:BE263))*I33),2)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8">
        <f>ROUND((SUM(BF87:BF263)),2)</f>
        <v>0</v>
      </c>
      <c r="G34" s="34"/>
      <c r="H34" s="34"/>
      <c r="I34" s="99">
        <v>0.15</v>
      </c>
      <c r="J34" s="98">
        <f>ROUND(((SUM(BF87:BF263))*I34),2)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8">
        <f>ROUND((SUM(BG87:BG263)),2)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8">
        <f>ROUND((SUM(BH87:BH263)),2)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8">
        <f>ROUND((SUM(BI87:BI263)),2)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0"/>
      <c r="D39" s="101" t="s">
        <v>48</v>
      </c>
      <c r="E39" s="57"/>
      <c r="F39" s="57"/>
      <c r="G39" s="102" t="s">
        <v>49</v>
      </c>
      <c r="H39" s="103" t="s">
        <v>50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109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41" t="str">
        <f>E7</f>
        <v>Hrdlořezy, vodojem - stavební úpravy - oprava 30.1.</v>
      </c>
      <c r="F48" s="342"/>
      <c r="G48" s="342"/>
      <c r="H48" s="342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107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03" t="str">
        <f>E9</f>
        <v>03 - SO 03 - Oplocení a terénní úpravy</v>
      </c>
      <c r="F50" s="343"/>
      <c r="G50" s="343"/>
      <c r="H50" s="343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Hrdlořezy</v>
      </c>
      <c r="G52" s="34"/>
      <c r="H52" s="34"/>
      <c r="I52" s="29" t="s">
        <v>23</v>
      </c>
      <c r="J52" s="52" t="str">
        <f>IF(J12="","",J12)</f>
        <v>4. 1. 2023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15" customHeight="1">
      <c r="A54" s="34"/>
      <c r="B54" s="35"/>
      <c r="C54" s="29" t="s">
        <v>25</v>
      </c>
      <c r="D54" s="34"/>
      <c r="E54" s="34"/>
      <c r="F54" s="27" t="str">
        <f>E15</f>
        <v>VaK Mladá Boleslav, a.s.</v>
      </c>
      <c r="G54" s="34"/>
      <c r="H54" s="34"/>
      <c r="I54" s="29" t="s">
        <v>31</v>
      </c>
      <c r="J54" s="32" t="str">
        <f>E21</f>
        <v>Vodohospodářské inženýrské služby,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Ing. Josef Němeček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110</v>
      </c>
      <c r="D57" s="100"/>
      <c r="E57" s="100"/>
      <c r="F57" s="100"/>
      <c r="G57" s="100"/>
      <c r="H57" s="100"/>
      <c r="I57" s="100"/>
      <c r="J57" s="107" t="s">
        <v>111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8" t="s">
        <v>70</v>
      </c>
      <c r="D59" s="34"/>
      <c r="E59" s="34"/>
      <c r="F59" s="34"/>
      <c r="G59" s="34"/>
      <c r="H59" s="34"/>
      <c r="I59" s="34"/>
      <c r="J59" s="68">
        <f>J87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112</v>
      </c>
    </row>
    <row r="60" spans="2:12" s="9" customFormat="1" ht="24.95" customHeight="1">
      <c r="B60" s="109"/>
      <c r="D60" s="110" t="s">
        <v>113</v>
      </c>
      <c r="E60" s="111"/>
      <c r="F60" s="111"/>
      <c r="G60" s="111"/>
      <c r="H60" s="111"/>
      <c r="I60" s="111"/>
      <c r="J60" s="112">
        <f>J88</f>
        <v>0</v>
      </c>
      <c r="L60" s="109"/>
    </row>
    <row r="61" spans="2:12" s="10" customFormat="1" ht="19.9" customHeight="1">
      <c r="B61" s="113"/>
      <c r="D61" s="114" t="s">
        <v>114</v>
      </c>
      <c r="E61" s="115"/>
      <c r="F61" s="115"/>
      <c r="G61" s="115"/>
      <c r="H61" s="115"/>
      <c r="I61" s="115"/>
      <c r="J61" s="116">
        <f>J89</f>
        <v>0</v>
      </c>
      <c r="L61" s="113"/>
    </row>
    <row r="62" spans="2:12" s="10" customFormat="1" ht="19.9" customHeight="1">
      <c r="B62" s="113"/>
      <c r="D62" s="114" t="s">
        <v>441</v>
      </c>
      <c r="E62" s="115"/>
      <c r="F62" s="115"/>
      <c r="G62" s="115"/>
      <c r="H62" s="115"/>
      <c r="I62" s="115"/>
      <c r="J62" s="116">
        <f>J140</f>
        <v>0</v>
      </c>
      <c r="L62" s="113"/>
    </row>
    <row r="63" spans="2:12" s="10" customFormat="1" ht="19.9" customHeight="1">
      <c r="B63" s="113"/>
      <c r="D63" s="114" t="s">
        <v>442</v>
      </c>
      <c r="E63" s="115"/>
      <c r="F63" s="115"/>
      <c r="G63" s="115"/>
      <c r="H63" s="115"/>
      <c r="I63" s="115"/>
      <c r="J63" s="116">
        <f>J171</f>
        <v>0</v>
      </c>
      <c r="L63" s="113"/>
    </row>
    <row r="64" spans="2:12" s="10" customFormat="1" ht="19.9" customHeight="1">
      <c r="B64" s="113"/>
      <c r="D64" s="114" t="s">
        <v>1485</v>
      </c>
      <c r="E64" s="115"/>
      <c r="F64" s="115"/>
      <c r="G64" s="115"/>
      <c r="H64" s="115"/>
      <c r="I64" s="115"/>
      <c r="J64" s="116">
        <f>J216</f>
        <v>0</v>
      </c>
      <c r="L64" s="113"/>
    </row>
    <row r="65" spans="2:12" s="10" customFormat="1" ht="19.9" customHeight="1">
      <c r="B65" s="113"/>
      <c r="D65" s="114" t="s">
        <v>1486</v>
      </c>
      <c r="E65" s="115"/>
      <c r="F65" s="115"/>
      <c r="G65" s="115"/>
      <c r="H65" s="115"/>
      <c r="I65" s="115"/>
      <c r="J65" s="116">
        <f>J233</f>
        <v>0</v>
      </c>
      <c r="L65" s="113"/>
    </row>
    <row r="66" spans="2:12" s="10" customFormat="1" ht="19.9" customHeight="1">
      <c r="B66" s="113"/>
      <c r="D66" s="114" t="s">
        <v>117</v>
      </c>
      <c r="E66" s="115"/>
      <c r="F66" s="115"/>
      <c r="G66" s="115"/>
      <c r="H66" s="115"/>
      <c r="I66" s="115"/>
      <c r="J66" s="116">
        <f>J252</f>
        <v>0</v>
      </c>
      <c r="L66" s="113"/>
    </row>
    <row r="67" spans="2:12" s="10" customFormat="1" ht="19.9" customHeight="1">
      <c r="B67" s="113"/>
      <c r="D67" s="114" t="s">
        <v>1487</v>
      </c>
      <c r="E67" s="115"/>
      <c r="F67" s="115"/>
      <c r="G67" s="115"/>
      <c r="H67" s="115"/>
      <c r="I67" s="115"/>
      <c r="J67" s="116">
        <f>J261</f>
        <v>0</v>
      </c>
      <c r="L67" s="113"/>
    </row>
    <row r="68" spans="1:31" s="2" customFormat="1" ht="21.7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2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9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3" t="s">
        <v>126</v>
      </c>
      <c r="D74" s="34"/>
      <c r="E74" s="34"/>
      <c r="F74" s="34"/>
      <c r="G74" s="34"/>
      <c r="H74" s="34"/>
      <c r="I74" s="34"/>
      <c r="J74" s="34"/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17</v>
      </c>
      <c r="D76" s="34"/>
      <c r="E76" s="34"/>
      <c r="F76" s="34"/>
      <c r="G76" s="34"/>
      <c r="H76" s="34"/>
      <c r="I76" s="34"/>
      <c r="J76" s="34"/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41" t="str">
        <f>E7</f>
        <v>Hrdlořezy, vodojem - stavební úpravy - oprava 30.1.</v>
      </c>
      <c r="F77" s="342"/>
      <c r="G77" s="342"/>
      <c r="H77" s="342"/>
      <c r="I77" s="34"/>
      <c r="J77" s="34"/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107</v>
      </c>
      <c r="D78" s="34"/>
      <c r="E78" s="34"/>
      <c r="F78" s="34"/>
      <c r="G78" s="34"/>
      <c r="H78" s="34"/>
      <c r="I78" s="34"/>
      <c r="J78" s="34"/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03" t="str">
        <f>E9</f>
        <v>03 - SO 03 - Oplocení a terénní úpravy</v>
      </c>
      <c r="F79" s="343"/>
      <c r="G79" s="343"/>
      <c r="H79" s="343"/>
      <c r="I79" s="34"/>
      <c r="J79" s="34"/>
      <c r="K79" s="34"/>
      <c r="L79" s="9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2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21</v>
      </c>
      <c r="D81" s="34"/>
      <c r="E81" s="34"/>
      <c r="F81" s="27" t="str">
        <f>F12</f>
        <v>Hrdlořezy</v>
      </c>
      <c r="G81" s="34"/>
      <c r="H81" s="34"/>
      <c r="I81" s="29" t="s">
        <v>23</v>
      </c>
      <c r="J81" s="52" t="str">
        <f>IF(J12="","",J12)</f>
        <v>4. 1. 2023</v>
      </c>
      <c r="K81" s="34"/>
      <c r="L81" s="9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40.15" customHeight="1">
      <c r="A83" s="34"/>
      <c r="B83" s="35"/>
      <c r="C83" s="29" t="s">
        <v>25</v>
      </c>
      <c r="D83" s="34"/>
      <c r="E83" s="34"/>
      <c r="F83" s="27" t="str">
        <f>E15</f>
        <v>VaK Mladá Boleslav, a.s.</v>
      </c>
      <c r="G83" s="34"/>
      <c r="H83" s="34"/>
      <c r="I83" s="29" t="s">
        <v>31</v>
      </c>
      <c r="J83" s="32" t="str">
        <f>E21</f>
        <v>Vodohospodářské inženýrské služby, a.s.</v>
      </c>
      <c r="K83" s="34"/>
      <c r="L83" s="9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29</v>
      </c>
      <c r="D84" s="34"/>
      <c r="E84" s="34"/>
      <c r="F84" s="27" t="str">
        <f>IF(E18="","",E18)</f>
        <v>Vyplň údaj</v>
      </c>
      <c r="G84" s="34"/>
      <c r="H84" s="34"/>
      <c r="I84" s="29" t="s">
        <v>34</v>
      </c>
      <c r="J84" s="32" t="str">
        <f>E24</f>
        <v>Ing. Josef Němeček</v>
      </c>
      <c r="K84" s="34"/>
      <c r="L84" s="9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17"/>
      <c r="B86" s="118"/>
      <c r="C86" s="119" t="s">
        <v>127</v>
      </c>
      <c r="D86" s="120" t="s">
        <v>57</v>
      </c>
      <c r="E86" s="120" t="s">
        <v>53</v>
      </c>
      <c r="F86" s="120" t="s">
        <v>54</v>
      </c>
      <c r="G86" s="120" t="s">
        <v>128</v>
      </c>
      <c r="H86" s="120" t="s">
        <v>129</v>
      </c>
      <c r="I86" s="120" t="s">
        <v>130</v>
      </c>
      <c r="J86" s="120" t="s">
        <v>111</v>
      </c>
      <c r="K86" s="121" t="s">
        <v>131</v>
      </c>
      <c r="L86" s="122"/>
      <c r="M86" s="59" t="s">
        <v>3</v>
      </c>
      <c r="N86" s="60" t="s">
        <v>42</v>
      </c>
      <c r="O86" s="60" t="s">
        <v>132</v>
      </c>
      <c r="P86" s="60" t="s">
        <v>133</v>
      </c>
      <c r="Q86" s="60" t="s">
        <v>134</v>
      </c>
      <c r="R86" s="60" t="s">
        <v>135</v>
      </c>
      <c r="S86" s="60" t="s">
        <v>136</v>
      </c>
      <c r="T86" s="61" t="s">
        <v>137</v>
      </c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</row>
    <row r="87" spans="1:63" s="2" customFormat="1" ht="22.9" customHeight="1">
      <c r="A87" s="34"/>
      <c r="B87" s="35"/>
      <c r="C87" s="66" t="s">
        <v>138</v>
      </c>
      <c r="D87" s="34"/>
      <c r="E87" s="34"/>
      <c r="F87" s="34"/>
      <c r="G87" s="34"/>
      <c r="H87" s="34"/>
      <c r="I87" s="34"/>
      <c r="J87" s="123">
        <f>BK87</f>
        <v>0</v>
      </c>
      <c r="K87" s="34"/>
      <c r="L87" s="35"/>
      <c r="M87" s="62"/>
      <c r="N87" s="53"/>
      <c r="O87" s="63"/>
      <c r="P87" s="124">
        <f>P88</f>
        <v>0</v>
      </c>
      <c r="Q87" s="63"/>
      <c r="R87" s="124">
        <f>R88</f>
        <v>117.86596184</v>
      </c>
      <c r="S87" s="63"/>
      <c r="T87" s="125">
        <f>T88</f>
        <v>11.221416000000001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71</v>
      </c>
      <c r="AU87" s="19" t="s">
        <v>112</v>
      </c>
      <c r="BK87" s="126">
        <f>BK88</f>
        <v>0</v>
      </c>
    </row>
    <row r="88" spans="2:63" s="12" customFormat="1" ht="25.9" customHeight="1">
      <c r="B88" s="127"/>
      <c r="D88" s="128" t="s">
        <v>71</v>
      </c>
      <c r="E88" s="129" t="s">
        <v>139</v>
      </c>
      <c r="F88" s="129" t="s">
        <v>140</v>
      </c>
      <c r="I88" s="130"/>
      <c r="J88" s="131">
        <f>BK88</f>
        <v>0</v>
      </c>
      <c r="L88" s="127"/>
      <c r="M88" s="132"/>
      <c r="N88" s="133"/>
      <c r="O88" s="133"/>
      <c r="P88" s="134">
        <f>P89+P140+P171+P216+P233+P252+P261</f>
        <v>0</v>
      </c>
      <c r="Q88" s="133"/>
      <c r="R88" s="134">
        <f>R89+R140+R171+R216+R233+R252+R261</f>
        <v>117.86596184</v>
      </c>
      <c r="S88" s="133"/>
      <c r="T88" s="135">
        <f>T89+T140+T171+T216+T233+T252+T261</f>
        <v>11.221416000000001</v>
      </c>
      <c r="AR88" s="128" t="s">
        <v>80</v>
      </c>
      <c r="AT88" s="136" t="s">
        <v>71</v>
      </c>
      <c r="AU88" s="136" t="s">
        <v>72</v>
      </c>
      <c r="AY88" s="128" t="s">
        <v>141</v>
      </c>
      <c r="BK88" s="137">
        <f>BK89+BK140+BK171+BK216+BK233+BK252+BK261</f>
        <v>0</v>
      </c>
    </row>
    <row r="89" spans="2:63" s="12" customFormat="1" ht="22.9" customHeight="1">
      <c r="B89" s="127"/>
      <c r="D89" s="128" t="s">
        <v>71</v>
      </c>
      <c r="E89" s="138" t="s">
        <v>80</v>
      </c>
      <c r="F89" s="138" t="s">
        <v>142</v>
      </c>
      <c r="I89" s="130"/>
      <c r="J89" s="139">
        <f>BK89</f>
        <v>0</v>
      </c>
      <c r="L89" s="127"/>
      <c r="M89" s="132"/>
      <c r="N89" s="133"/>
      <c r="O89" s="133"/>
      <c r="P89" s="134">
        <f>SUM(P90:P139)</f>
        <v>0</v>
      </c>
      <c r="Q89" s="133"/>
      <c r="R89" s="134">
        <f>SUM(R90:R139)</f>
        <v>1.20745339</v>
      </c>
      <c r="S89" s="133"/>
      <c r="T89" s="135">
        <f>SUM(T90:T139)</f>
        <v>2.7359999999999998</v>
      </c>
      <c r="AR89" s="128" t="s">
        <v>80</v>
      </c>
      <c r="AT89" s="136" t="s">
        <v>71</v>
      </c>
      <c r="AU89" s="136" t="s">
        <v>80</v>
      </c>
      <c r="AY89" s="128" t="s">
        <v>141</v>
      </c>
      <c r="BK89" s="137">
        <f>SUM(BK90:BK139)</f>
        <v>0</v>
      </c>
    </row>
    <row r="90" spans="1:65" s="2" customFormat="1" ht="44.25" customHeight="1">
      <c r="A90" s="34"/>
      <c r="B90" s="140"/>
      <c r="C90" s="141" t="s">
        <v>80</v>
      </c>
      <c r="D90" s="141" t="s">
        <v>143</v>
      </c>
      <c r="E90" s="142" t="s">
        <v>1488</v>
      </c>
      <c r="F90" s="143" t="s">
        <v>1489</v>
      </c>
      <c r="G90" s="144" t="s">
        <v>146</v>
      </c>
      <c r="H90" s="145">
        <v>14.4</v>
      </c>
      <c r="I90" s="146"/>
      <c r="J90" s="147">
        <f>ROUND(I90*H90,2)</f>
        <v>0</v>
      </c>
      <c r="K90" s="143" t="s">
        <v>147</v>
      </c>
      <c r="L90" s="35"/>
      <c r="M90" s="148" t="s">
        <v>3</v>
      </c>
      <c r="N90" s="149" t="s">
        <v>43</v>
      </c>
      <c r="O90" s="55"/>
      <c r="P90" s="150">
        <f>O90*H90</f>
        <v>0</v>
      </c>
      <c r="Q90" s="150">
        <v>0</v>
      </c>
      <c r="R90" s="150">
        <f>Q90*H90</f>
        <v>0</v>
      </c>
      <c r="S90" s="150">
        <v>0</v>
      </c>
      <c r="T90" s="151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2" t="s">
        <v>148</v>
      </c>
      <c r="AT90" s="152" t="s">
        <v>143</v>
      </c>
      <c r="AU90" s="152" t="s">
        <v>82</v>
      </c>
      <c r="AY90" s="19" t="s">
        <v>141</v>
      </c>
      <c r="BE90" s="153">
        <f>IF(N90="základní",J90,0)</f>
        <v>0</v>
      </c>
      <c r="BF90" s="153">
        <f>IF(N90="snížená",J90,0)</f>
        <v>0</v>
      </c>
      <c r="BG90" s="153">
        <f>IF(N90="zákl. přenesená",J90,0)</f>
        <v>0</v>
      </c>
      <c r="BH90" s="153">
        <f>IF(N90="sníž. přenesená",J90,0)</f>
        <v>0</v>
      </c>
      <c r="BI90" s="153">
        <f>IF(N90="nulová",J90,0)</f>
        <v>0</v>
      </c>
      <c r="BJ90" s="19" t="s">
        <v>80</v>
      </c>
      <c r="BK90" s="153">
        <f>ROUND(I90*H90,2)</f>
        <v>0</v>
      </c>
      <c r="BL90" s="19" t="s">
        <v>148</v>
      </c>
      <c r="BM90" s="152" t="s">
        <v>1490</v>
      </c>
    </row>
    <row r="91" spans="1:47" s="2" customFormat="1" ht="11.25">
      <c r="A91" s="34"/>
      <c r="B91" s="35"/>
      <c r="C91" s="34"/>
      <c r="D91" s="154" t="s">
        <v>150</v>
      </c>
      <c r="E91" s="34"/>
      <c r="F91" s="155" t="s">
        <v>1491</v>
      </c>
      <c r="G91" s="34"/>
      <c r="H91" s="34"/>
      <c r="I91" s="156"/>
      <c r="J91" s="34"/>
      <c r="K91" s="34"/>
      <c r="L91" s="35"/>
      <c r="M91" s="157"/>
      <c r="N91" s="158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150</v>
      </c>
      <c r="AU91" s="19" t="s">
        <v>82</v>
      </c>
    </row>
    <row r="92" spans="2:51" s="13" customFormat="1" ht="22.5">
      <c r="B92" s="159"/>
      <c r="D92" s="160" t="s">
        <v>152</v>
      </c>
      <c r="E92" s="161" t="s">
        <v>3</v>
      </c>
      <c r="F92" s="162" t="s">
        <v>1492</v>
      </c>
      <c r="H92" s="163">
        <v>14.4</v>
      </c>
      <c r="I92" s="164"/>
      <c r="L92" s="159"/>
      <c r="M92" s="165"/>
      <c r="N92" s="166"/>
      <c r="O92" s="166"/>
      <c r="P92" s="166"/>
      <c r="Q92" s="166"/>
      <c r="R92" s="166"/>
      <c r="S92" s="166"/>
      <c r="T92" s="167"/>
      <c r="AT92" s="161" t="s">
        <v>152</v>
      </c>
      <c r="AU92" s="161" t="s">
        <v>82</v>
      </c>
      <c r="AV92" s="13" t="s">
        <v>82</v>
      </c>
      <c r="AW92" s="13" t="s">
        <v>33</v>
      </c>
      <c r="AX92" s="13" t="s">
        <v>80</v>
      </c>
      <c r="AY92" s="161" t="s">
        <v>141</v>
      </c>
    </row>
    <row r="93" spans="1:65" s="2" customFormat="1" ht="44.25" customHeight="1">
      <c r="A93" s="34"/>
      <c r="B93" s="140"/>
      <c r="C93" s="141" t="s">
        <v>82</v>
      </c>
      <c r="D93" s="141" t="s">
        <v>143</v>
      </c>
      <c r="E93" s="142" t="s">
        <v>1493</v>
      </c>
      <c r="F93" s="143" t="s">
        <v>1494</v>
      </c>
      <c r="G93" s="144" t="s">
        <v>101</v>
      </c>
      <c r="H93" s="145">
        <v>1.44</v>
      </c>
      <c r="I93" s="146"/>
      <c r="J93" s="147">
        <f>ROUND(I93*H93,2)</f>
        <v>0</v>
      </c>
      <c r="K93" s="143" t="s">
        <v>147</v>
      </c>
      <c r="L93" s="35"/>
      <c r="M93" s="148" t="s">
        <v>3</v>
      </c>
      <c r="N93" s="149" t="s">
        <v>43</v>
      </c>
      <c r="O93" s="55"/>
      <c r="P93" s="150">
        <f>O93*H93</f>
        <v>0</v>
      </c>
      <c r="Q93" s="150">
        <v>0</v>
      </c>
      <c r="R93" s="150">
        <f>Q93*H93</f>
        <v>0</v>
      </c>
      <c r="S93" s="150">
        <v>1.9</v>
      </c>
      <c r="T93" s="151">
        <f>S93*H93</f>
        <v>2.7359999999999998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2" t="s">
        <v>148</v>
      </c>
      <c r="AT93" s="152" t="s">
        <v>143</v>
      </c>
      <c r="AU93" s="152" t="s">
        <v>82</v>
      </c>
      <c r="AY93" s="19" t="s">
        <v>141</v>
      </c>
      <c r="BE93" s="153">
        <f>IF(N93="základní",J93,0)</f>
        <v>0</v>
      </c>
      <c r="BF93" s="153">
        <f>IF(N93="snížená",J93,0)</f>
        <v>0</v>
      </c>
      <c r="BG93" s="153">
        <f>IF(N93="zákl. přenesená",J93,0)</f>
        <v>0</v>
      </c>
      <c r="BH93" s="153">
        <f>IF(N93="sníž. přenesená",J93,0)</f>
        <v>0</v>
      </c>
      <c r="BI93" s="153">
        <f>IF(N93="nulová",J93,0)</f>
        <v>0</v>
      </c>
      <c r="BJ93" s="19" t="s">
        <v>80</v>
      </c>
      <c r="BK93" s="153">
        <f>ROUND(I93*H93,2)</f>
        <v>0</v>
      </c>
      <c r="BL93" s="19" t="s">
        <v>148</v>
      </c>
      <c r="BM93" s="152" t="s">
        <v>1495</v>
      </c>
    </row>
    <row r="94" spans="1:47" s="2" customFormat="1" ht="11.25">
      <c r="A94" s="34"/>
      <c r="B94" s="35"/>
      <c r="C94" s="34"/>
      <c r="D94" s="154" t="s">
        <v>150</v>
      </c>
      <c r="E94" s="34"/>
      <c r="F94" s="155" t="s">
        <v>1496</v>
      </c>
      <c r="G94" s="34"/>
      <c r="H94" s="34"/>
      <c r="I94" s="156"/>
      <c r="J94" s="34"/>
      <c r="K94" s="34"/>
      <c r="L94" s="35"/>
      <c r="M94" s="157"/>
      <c r="N94" s="158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150</v>
      </c>
      <c r="AU94" s="19" t="s">
        <v>82</v>
      </c>
    </row>
    <row r="95" spans="2:51" s="13" customFormat="1" ht="11.25">
      <c r="B95" s="159"/>
      <c r="D95" s="160" t="s">
        <v>152</v>
      </c>
      <c r="E95" s="161" t="s">
        <v>3</v>
      </c>
      <c r="F95" s="162" t="s">
        <v>1497</v>
      </c>
      <c r="H95" s="163">
        <v>1.44</v>
      </c>
      <c r="I95" s="164"/>
      <c r="L95" s="159"/>
      <c r="M95" s="165"/>
      <c r="N95" s="166"/>
      <c r="O95" s="166"/>
      <c r="P95" s="166"/>
      <c r="Q95" s="166"/>
      <c r="R95" s="166"/>
      <c r="S95" s="166"/>
      <c r="T95" s="167"/>
      <c r="AT95" s="161" t="s">
        <v>152</v>
      </c>
      <c r="AU95" s="161" t="s">
        <v>82</v>
      </c>
      <c r="AV95" s="13" t="s">
        <v>82</v>
      </c>
      <c r="AW95" s="13" t="s">
        <v>33</v>
      </c>
      <c r="AX95" s="13" t="s">
        <v>80</v>
      </c>
      <c r="AY95" s="161" t="s">
        <v>141</v>
      </c>
    </row>
    <row r="96" spans="1:65" s="2" customFormat="1" ht="33" customHeight="1">
      <c r="A96" s="34"/>
      <c r="B96" s="140"/>
      <c r="C96" s="141" t="s">
        <v>159</v>
      </c>
      <c r="D96" s="141" t="s">
        <v>143</v>
      </c>
      <c r="E96" s="142" t="s">
        <v>1498</v>
      </c>
      <c r="F96" s="143" t="s">
        <v>1499</v>
      </c>
      <c r="G96" s="144" t="s">
        <v>101</v>
      </c>
      <c r="H96" s="145">
        <v>9.45</v>
      </c>
      <c r="I96" s="146"/>
      <c r="J96" s="147">
        <f>ROUND(I96*H96,2)</f>
        <v>0</v>
      </c>
      <c r="K96" s="143" t="s">
        <v>147</v>
      </c>
      <c r="L96" s="35"/>
      <c r="M96" s="148" t="s">
        <v>3</v>
      </c>
      <c r="N96" s="149" t="s">
        <v>43</v>
      </c>
      <c r="O96" s="55"/>
      <c r="P96" s="150">
        <f>O96*H96</f>
        <v>0</v>
      </c>
      <c r="Q96" s="150">
        <v>0</v>
      </c>
      <c r="R96" s="150">
        <f>Q96*H96</f>
        <v>0</v>
      </c>
      <c r="S96" s="150">
        <v>0</v>
      </c>
      <c r="T96" s="151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2" t="s">
        <v>148</v>
      </c>
      <c r="AT96" s="152" t="s">
        <v>143</v>
      </c>
      <c r="AU96" s="152" t="s">
        <v>82</v>
      </c>
      <c r="AY96" s="19" t="s">
        <v>141</v>
      </c>
      <c r="BE96" s="153">
        <f>IF(N96="základní",J96,0)</f>
        <v>0</v>
      </c>
      <c r="BF96" s="153">
        <f>IF(N96="snížená",J96,0)</f>
        <v>0</v>
      </c>
      <c r="BG96" s="153">
        <f>IF(N96="zákl. přenesená",J96,0)</f>
        <v>0</v>
      </c>
      <c r="BH96" s="153">
        <f>IF(N96="sníž. přenesená",J96,0)</f>
        <v>0</v>
      </c>
      <c r="BI96" s="153">
        <f>IF(N96="nulová",J96,0)</f>
        <v>0</v>
      </c>
      <c r="BJ96" s="19" t="s">
        <v>80</v>
      </c>
      <c r="BK96" s="153">
        <f>ROUND(I96*H96,2)</f>
        <v>0</v>
      </c>
      <c r="BL96" s="19" t="s">
        <v>148</v>
      </c>
      <c r="BM96" s="152" t="s">
        <v>1500</v>
      </c>
    </row>
    <row r="97" spans="1:47" s="2" customFormat="1" ht="11.25">
      <c r="A97" s="34"/>
      <c r="B97" s="35"/>
      <c r="C97" s="34"/>
      <c r="D97" s="154" t="s">
        <v>150</v>
      </c>
      <c r="E97" s="34"/>
      <c r="F97" s="155" t="s">
        <v>1501</v>
      </c>
      <c r="G97" s="34"/>
      <c r="H97" s="34"/>
      <c r="I97" s="156"/>
      <c r="J97" s="34"/>
      <c r="K97" s="34"/>
      <c r="L97" s="35"/>
      <c r="M97" s="157"/>
      <c r="N97" s="158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150</v>
      </c>
      <c r="AU97" s="19" t="s">
        <v>82</v>
      </c>
    </row>
    <row r="98" spans="2:51" s="13" customFormat="1" ht="11.25">
      <c r="B98" s="159"/>
      <c r="D98" s="160" t="s">
        <v>152</v>
      </c>
      <c r="E98" s="161" t="s">
        <v>3</v>
      </c>
      <c r="F98" s="162" t="s">
        <v>1502</v>
      </c>
      <c r="H98" s="163">
        <v>9.45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152</v>
      </c>
      <c r="AU98" s="161" t="s">
        <v>82</v>
      </c>
      <c r="AV98" s="13" t="s">
        <v>82</v>
      </c>
      <c r="AW98" s="13" t="s">
        <v>33</v>
      </c>
      <c r="AX98" s="13" t="s">
        <v>80</v>
      </c>
      <c r="AY98" s="161" t="s">
        <v>141</v>
      </c>
    </row>
    <row r="99" spans="1:65" s="2" customFormat="1" ht="44.25" customHeight="1">
      <c r="A99" s="34"/>
      <c r="B99" s="140"/>
      <c r="C99" s="141" t="s">
        <v>148</v>
      </c>
      <c r="D99" s="141" t="s">
        <v>143</v>
      </c>
      <c r="E99" s="142" t="s">
        <v>1503</v>
      </c>
      <c r="F99" s="143" t="s">
        <v>1504</v>
      </c>
      <c r="G99" s="144" t="s">
        <v>101</v>
      </c>
      <c r="H99" s="145">
        <v>11.003</v>
      </c>
      <c r="I99" s="146"/>
      <c r="J99" s="147">
        <f>ROUND(I99*H99,2)</f>
        <v>0</v>
      </c>
      <c r="K99" s="143" t="s">
        <v>147</v>
      </c>
      <c r="L99" s="35"/>
      <c r="M99" s="148" t="s">
        <v>3</v>
      </c>
      <c r="N99" s="149" t="s">
        <v>43</v>
      </c>
      <c r="O99" s="55"/>
      <c r="P99" s="150">
        <f>O99*H99</f>
        <v>0</v>
      </c>
      <c r="Q99" s="150">
        <v>0</v>
      </c>
      <c r="R99" s="150">
        <f>Q99*H99</f>
        <v>0</v>
      </c>
      <c r="S99" s="150">
        <v>0</v>
      </c>
      <c r="T99" s="151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2" t="s">
        <v>148</v>
      </c>
      <c r="AT99" s="152" t="s">
        <v>143</v>
      </c>
      <c r="AU99" s="152" t="s">
        <v>82</v>
      </c>
      <c r="AY99" s="19" t="s">
        <v>141</v>
      </c>
      <c r="BE99" s="153">
        <f>IF(N99="základní",J99,0)</f>
        <v>0</v>
      </c>
      <c r="BF99" s="153">
        <f>IF(N99="snížená",J99,0)</f>
        <v>0</v>
      </c>
      <c r="BG99" s="153">
        <f>IF(N99="zákl. přenesená",J99,0)</f>
        <v>0</v>
      </c>
      <c r="BH99" s="153">
        <f>IF(N99="sníž. přenesená",J99,0)</f>
        <v>0</v>
      </c>
      <c r="BI99" s="153">
        <f>IF(N99="nulová",J99,0)</f>
        <v>0</v>
      </c>
      <c r="BJ99" s="19" t="s">
        <v>80</v>
      </c>
      <c r="BK99" s="153">
        <f>ROUND(I99*H99,2)</f>
        <v>0</v>
      </c>
      <c r="BL99" s="19" t="s">
        <v>148</v>
      </c>
      <c r="BM99" s="152" t="s">
        <v>1505</v>
      </c>
    </row>
    <row r="100" spans="1:47" s="2" customFormat="1" ht="11.25">
      <c r="A100" s="34"/>
      <c r="B100" s="35"/>
      <c r="C100" s="34"/>
      <c r="D100" s="154" t="s">
        <v>150</v>
      </c>
      <c r="E100" s="34"/>
      <c r="F100" s="155" t="s">
        <v>1506</v>
      </c>
      <c r="G100" s="34"/>
      <c r="H100" s="34"/>
      <c r="I100" s="156"/>
      <c r="J100" s="34"/>
      <c r="K100" s="34"/>
      <c r="L100" s="35"/>
      <c r="M100" s="157"/>
      <c r="N100" s="158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150</v>
      </c>
      <c r="AU100" s="19" t="s">
        <v>82</v>
      </c>
    </row>
    <row r="101" spans="2:51" s="13" customFormat="1" ht="11.25">
      <c r="B101" s="159"/>
      <c r="D101" s="160" t="s">
        <v>152</v>
      </c>
      <c r="E101" s="161" t="s">
        <v>3</v>
      </c>
      <c r="F101" s="162" t="s">
        <v>1507</v>
      </c>
      <c r="H101" s="163">
        <v>0.8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152</v>
      </c>
      <c r="AU101" s="161" t="s">
        <v>82</v>
      </c>
      <c r="AV101" s="13" t="s">
        <v>82</v>
      </c>
      <c r="AW101" s="13" t="s">
        <v>33</v>
      </c>
      <c r="AX101" s="13" t="s">
        <v>72</v>
      </c>
      <c r="AY101" s="161" t="s">
        <v>141</v>
      </c>
    </row>
    <row r="102" spans="2:51" s="13" customFormat="1" ht="11.25">
      <c r="B102" s="159"/>
      <c r="D102" s="160" t="s">
        <v>152</v>
      </c>
      <c r="E102" s="161" t="s">
        <v>3</v>
      </c>
      <c r="F102" s="162" t="s">
        <v>1508</v>
      </c>
      <c r="H102" s="163">
        <v>2.688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152</v>
      </c>
      <c r="AU102" s="161" t="s">
        <v>82</v>
      </c>
      <c r="AV102" s="13" t="s">
        <v>82</v>
      </c>
      <c r="AW102" s="13" t="s">
        <v>33</v>
      </c>
      <c r="AX102" s="13" t="s">
        <v>72</v>
      </c>
      <c r="AY102" s="161" t="s">
        <v>141</v>
      </c>
    </row>
    <row r="103" spans="2:51" s="13" customFormat="1" ht="22.5">
      <c r="B103" s="159"/>
      <c r="D103" s="160" t="s">
        <v>152</v>
      </c>
      <c r="E103" s="161" t="s">
        <v>3</v>
      </c>
      <c r="F103" s="162" t="s">
        <v>1509</v>
      </c>
      <c r="H103" s="163">
        <v>7.515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152</v>
      </c>
      <c r="AU103" s="161" t="s">
        <v>82</v>
      </c>
      <c r="AV103" s="13" t="s">
        <v>82</v>
      </c>
      <c r="AW103" s="13" t="s">
        <v>33</v>
      </c>
      <c r="AX103" s="13" t="s">
        <v>72</v>
      </c>
      <c r="AY103" s="161" t="s">
        <v>141</v>
      </c>
    </row>
    <row r="104" spans="2:51" s="14" customFormat="1" ht="11.25">
      <c r="B104" s="169"/>
      <c r="D104" s="160" t="s">
        <v>152</v>
      </c>
      <c r="E104" s="170" t="s">
        <v>3</v>
      </c>
      <c r="F104" s="171" t="s">
        <v>219</v>
      </c>
      <c r="H104" s="172">
        <v>11.003</v>
      </c>
      <c r="I104" s="173"/>
      <c r="L104" s="169"/>
      <c r="M104" s="174"/>
      <c r="N104" s="175"/>
      <c r="O104" s="175"/>
      <c r="P104" s="175"/>
      <c r="Q104" s="175"/>
      <c r="R104" s="175"/>
      <c r="S104" s="175"/>
      <c r="T104" s="176"/>
      <c r="AT104" s="170" t="s">
        <v>152</v>
      </c>
      <c r="AU104" s="170" t="s">
        <v>82</v>
      </c>
      <c r="AV104" s="14" t="s">
        <v>148</v>
      </c>
      <c r="AW104" s="14" t="s">
        <v>33</v>
      </c>
      <c r="AX104" s="14" t="s">
        <v>80</v>
      </c>
      <c r="AY104" s="170" t="s">
        <v>141</v>
      </c>
    </row>
    <row r="105" spans="1:65" s="2" customFormat="1" ht="62.65" customHeight="1">
      <c r="A105" s="34"/>
      <c r="B105" s="140"/>
      <c r="C105" s="141" t="s">
        <v>169</v>
      </c>
      <c r="D105" s="141" t="s">
        <v>143</v>
      </c>
      <c r="E105" s="142" t="s">
        <v>190</v>
      </c>
      <c r="F105" s="143" t="s">
        <v>191</v>
      </c>
      <c r="G105" s="144" t="s">
        <v>101</v>
      </c>
      <c r="H105" s="145">
        <v>112</v>
      </c>
      <c r="I105" s="146"/>
      <c r="J105" s="147">
        <f>ROUND(I105*H105,2)</f>
        <v>0</v>
      </c>
      <c r="K105" s="143" t="s">
        <v>147</v>
      </c>
      <c r="L105" s="35"/>
      <c r="M105" s="148" t="s">
        <v>3</v>
      </c>
      <c r="N105" s="149" t="s">
        <v>43</v>
      </c>
      <c r="O105" s="55"/>
      <c r="P105" s="150">
        <f>O105*H105</f>
        <v>0</v>
      </c>
      <c r="Q105" s="150">
        <v>0</v>
      </c>
      <c r="R105" s="150">
        <f>Q105*H105</f>
        <v>0</v>
      </c>
      <c r="S105" s="150">
        <v>0</v>
      </c>
      <c r="T105" s="151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2" t="s">
        <v>148</v>
      </c>
      <c r="AT105" s="152" t="s">
        <v>143</v>
      </c>
      <c r="AU105" s="152" t="s">
        <v>82</v>
      </c>
      <c r="AY105" s="19" t="s">
        <v>141</v>
      </c>
      <c r="BE105" s="153">
        <f>IF(N105="základní",J105,0)</f>
        <v>0</v>
      </c>
      <c r="BF105" s="153">
        <f>IF(N105="snížená",J105,0)</f>
        <v>0</v>
      </c>
      <c r="BG105" s="153">
        <f>IF(N105="zákl. přenesená",J105,0)</f>
        <v>0</v>
      </c>
      <c r="BH105" s="153">
        <f>IF(N105="sníž. přenesená",J105,0)</f>
        <v>0</v>
      </c>
      <c r="BI105" s="153">
        <f>IF(N105="nulová",J105,0)</f>
        <v>0</v>
      </c>
      <c r="BJ105" s="19" t="s">
        <v>80</v>
      </c>
      <c r="BK105" s="153">
        <f>ROUND(I105*H105,2)</f>
        <v>0</v>
      </c>
      <c r="BL105" s="19" t="s">
        <v>148</v>
      </c>
      <c r="BM105" s="152" t="s">
        <v>1510</v>
      </c>
    </row>
    <row r="106" spans="1:47" s="2" customFormat="1" ht="11.25">
      <c r="A106" s="34"/>
      <c r="B106" s="35"/>
      <c r="C106" s="34"/>
      <c r="D106" s="154" t="s">
        <v>150</v>
      </c>
      <c r="E106" s="34"/>
      <c r="F106" s="155" t="s">
        <v>193</v>
      </c>
      <c r="G106" s="34"/>
      <c r="H106" s="34"/>
      <c r="I106" s="156"/>
      <c r="J106" s="34"/>
      <c r="K106" s="34"/>
      <c r="L106" s="35"/>
      <c r="M106" s="157"/>
      <c r="N106" s="158"/>
      <c r="O106" s="55"/>
      <c r="P106" s="55"/>
      <c r="Q106" s="55"/>
      <c r="R106" s="55"/>
      <c r="S106" s="55"/>
      <c r="T106" s="5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150</v>
      </c>
      <c r="AU106" s="19" t="s">
        <v>82</v>
      </c>
    </row>
    <row r="107" spans="2:51" s="13" customFormat="1" ht="11.25">
      <c r="B107" s="159"/>
      <c r="D107" s="160" t="s">
        <v>152</v>
      </c>
      <c r="E107" s="161" t="s">
        <v>3</v>
      </c>
      <c r="F107" s="162" t="s">
        <v>1511</v>
      </c>
      <c r="H107" s="163">
        <v>112</v>
      </c>
      <c r="I107" s="164"/>
      <c r="L107" s="159"/>
      <c r="M107" s="165"/>
      <c r="N107" s="166"/>
      <c r="O107" s="166"/>
      <c r="P107" s="166"/>
      <c r="Q107" s="166"/>
      <c r="R107" s="166"/>
      <c r="S107" s="166"/>
      <c r="T107" s="167"/>
      <c r="AT107" s="161" t="s">
        <v>152</v>
      </c>
      <c r="AU107" s="161" t="s">
        <v>82</v>
      </c>
      <c r="AV107" s="13" t="s">
        <v>82</v>
      </c>
      <c r="AW107" s="13" t="s">
        <v>33</v>
      </c>
      <c r="AX107" s="13" t="s">
        <v>80</v>
      </c>
      <c r="AY107" s="161" t="s">
        <v>141</v>
      </c>
    </row>
    <row r="108" spans="1:65" s="2" customFormat="1" ht="62.65" customHeight="1">
      <c r="A108" s="34"/>
      <c r="B108" s="140"/>
      <c r="C108" s="141" t="s">
        <v>176</v>
      </c>
      <c r="D108" s="141" t="s">
        <v>143</v>
      </c>
      <c r="E108" s="142" t="s">
        <v>196</v>
      </c>
      <c r="F108" s="143" t="s">
        <v>197</v>
      </c>
      <c r="G108" s="144" t="s">
        <v>101</v>
      </c>
      <c r="H108" s="145">
        <v>308.629</v>
      </c>
      <c r="I108" s="146"/>
      <c r="J108" s="147">
        <f>ROUND(I108*H108,2)</f>
        <v>0</v>
      </c>
      <c r="K108" s="143" t="s">
        <v>147</v>
      </c>
      <c r="L108" s="35"/>
      <c r="M108" s="148" t="s">
        <v>3</v>
      </c>
      <c r="N108" s="149" t="s">
        <v>43</v>
      </c>
      <c r="O108" s="55"/>
      <c r="P108" s="150">
        <f>O108*H108</f>
        <v>0</v>
      </c>
      <c r="Q108" s="150">
        <v>0</v>
      </c>
      <c r="R108" s="150">
        <f>Q108*H108</f>
        <v>0</v>
      </c>
      <c r="S108" s="150">
        <v>0</v>
      </c>
      <c r="T108" s="151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2" t="s">
        <v>148</v>
      </c>
      <c r="AT108" s="152" t="s">
        <v>143</v>
      </c>
      <c r="AU108" s="152" t="s">
        <v>82</v>
      </c>
      <c r="AY108" s="19" t="s">
        <v>141</v>
      </c>
      <c r="BE108" s="153">
        <f>IF(N108="základní",J108,0)</f>
        <v>0</v>
      </c>
      <c r="BF108" s="153">
        <f>IF(N108="snížená",J108,0)</f>
        <v>0</v>
      </c>
      <c r="BG108" s="153">
        <f>IF(N108="zákl. přenesená",J108,0)</f>
        <v>0</v>
      </c>
      <c r="BH108" s="153">
        <f>IF(N108="sníž. přenesená",J108,0)</f>
        <v>0</v>
      </c>
      <c r="BI108" s="153">
        <f>IF(N108="nulová",J108,0)</f>
        <v>0</v>
      </c>
      <c r="BJ108" s="19" t="s">
        <v>80</v>
      </c>
      <c r="BK108" s="153">
        <f>ROUND(I108*H108,2)</f>
        <v>0</v>
      </c>
      <c r="BL108" s="19" t="s">
        <v>148</v>
      </c>
      <c r="BM108" s="152" t="s">
        <v>1512</v>
      </c>
    </row>
    <row r="109" spans="1:47" s="2" customFormat="1" ht="11.25">
      <c r="A109" s="34"/>
      <c r="B109" s="35"/>
      <c r="C109" s="34"/>
      <c r="D109" s="154" t="s">
        <v>150</v>
      </c>
      <c r="E109" s="34"/>
      <c r="F109" s="155" t="s">
        <v>199</v>
      </c>
      <c r="G109" s="34"/>
      <c r="H109" s="34"/>
      <c r="I109" s="156"/>
      <c r="J109" s="34"/>
      <c r="K109" s="34"/>
      <c r="L109" s="35"/>
      <c r="M109" s="157"/>
      <c r="N109" s="158"/>
      <c r="O109" s="55"/>
      <c r="P109" s="55"/>
      <c r="Q109" s="55"/>
      <c r="R109" s="55"/>
      <c r="S109" s="55"/>
      <c r="T109" s="5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150</v>
      </c>
      <c r="AU109" s="19" t="s">
        <v>82</v>
      </c>
    </row>
    <row r="110" spans="2:51" s="13" customFormat="1" ht="11.25">
      <c r="B110" s="159"/>
      <c r="D110" s="160" t="s">
        <v>152</v>
      </c>
      <c r="E110" s="161" t="s">
        <v>3</v>
      </c>
      <c r="F110" s="162" t="s">
        <v>1513</v>
      </c>
      <c r="H110" s="163">
        <v>308.629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152</v>
      </c>
      <c r="AU110" s="161" t="s">
        <v>82</v>
      </c>
      <c r="AV110" s="13" t="s">
        <v>82</v>
      </c>
      <c r="AW110" s="13" t="s">
        <v>33</v>
      </c>
      <c r="AX110" s="13" t="s">
        <v>80</v>
      </c>
      <c r="AY110" s="161" t="s">
        <v>141</v>
      </c>
    </row>
    <row r="111" spans="1:65" s="2" customFormat="1" ht="44.25" customHeight="1">
      <c r="A111" s="34"/>
      <c r="B111" s="140"/>
      <c r="C111" s="141" t="s">
        <v>182</v>
      </c>
      <c r="D111" s="141" t="s">
        <v>143</v>
      </c>
      <c r="E111" s="142" t="s">
        <v>1514</v>
      </c>
      <c r="F111" s="143" t="s">
        <v>1515</v>
      </c>
      <c r="G111" s="144" t="s">
        <v>101</v>
      </c>
      <c r="H111" s="145">
        <v>308.629</v>
      </c>
      <c r="I111" s="146"/>
      <c r="J111" s="147">
        <f>ROUND(I111*H111,2)</f>
        <v>0</v>
      </c>
      <c r="K111" s="143" t="s">
        <v>147</v>
      </c>
      <c r="L111" s="35"/>
      <c r="M111" s="148" t="s">
        <v>3</v>
      </c>
      <c r="N111" s="149" t="s">
        <v>43</v>
      </c>
      <c r="O111" s="55"/>
      <c r="P111" s="150">
        <f>O111*H111</f>
        <v>0</v>
      </c>
      <c r="Q111" s="150">
        <v>0</v>
      </c>
      <c r="R111" s="150">
        <f>Q111*H111</f>
        <v>0</v>
      </c>
      <c r="S111" s="150">
        <v>0</v>
      </c>
      <c r="T111" s="151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2" t="s">
        <v>148</v>
      </c>
      <c r="AT111" s="152" t="s">
        <v>143</v>
      </c>
      <c r="AU111" s="152" t="s">
        <v>82</v>
      </c>
      <c r="AY111" s="19" t="s">
        <v>141</v>
      </c>
      <c r="BE111" s="153">
        <f>IF(N111="základní",J111,0)</f>
        <v>0</v>
      </c>
      <c r="BF111" s="153">
        <f>IF(N111="snížená",J111,0)</f>
        <v>0</v>
      </c>
      <c r="BG111" s="153">
        <f>IF(N111="zákl. přenesená",J111,0)</f>
        <v>0</v>
      </c>
      <c r="BH111" s="153">
        <f>IF(N111="sníž. přenesená",J111,0)</f>
        <v>0</v>
      </c>
      <c r="BI111" s="153">
        <f>IF(N111="nulová",J111,0)</f>
        <v>0</v>
      </c>
      <c r="BJ111" s="19" t="s">
        <v>80</v>
      </c>
      <c r="BK111" s="153">
        <f>ROUND(I111*H111,2)</f>
        <v>0</v>
      </c>
      <c r="BL111" s="19" t="s">
        <v>148</v>
      </c>
      <c r="BM111" s="152" t="s">
        <v>1516</v>
      </c>
    </row>
    <row r="112" spans="1:47" s="2" customFormat="1" ht="11.25">
      <c r="A112" s="34"/>
      <c r="B112" s="35"/>
      <c r="C112" s="34"/>
      <c r="D112" s="154" t="s">
        <v>150</v>
      </c>
      <c r="E112" s="34"/>
      <c r="F112" s="155" t="s">
        <v>1517</v>
      </c>
      <c r="G112" s="34"/>
      <c r="H112" s="34"/>
      <c r="I112" s="156"/>
      <c r="J112" s="34"/>
      <c r="K112" s="34"/>
      <c r="L112" s="35"/>
      <c r="M112" s="157"/>
      <c r="N112" s="158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150</v>
      </c>
      <c r="AU112" s="19" t="s">
        <v>82</v>
      </c>
    </row>
    <row r="113" spans="2:51" s="13" customFormat="1" ht="11.25">
      <c r="B113" s="159"/>
      <c r="D113" s="160" t="s">
        <v>152</v>
      </c>
      <c r="E113" s="161" t="s">
        <v>3</v>
      </c>
      <c r="F113" s="162" t="s">
        <v>1518</v>
      </c>
      <c r="H113" s="163">
        <v>308.629</v>
      </c>
      <c r="I113" s="164"/>
      <c r="L113" s="159"/>
      <c r="M113" s="165"/>
      <c r="N113" s="166"/>
      <c r="O113" s="166"/>
      <c r="P113" s="166"/>
      <c r="Q113" s="166"/>
      <c r="R113" s="166"/>
      <c r="S113" s="166"/>
      <c r="T113" s="167"/>
      <c r="AT113" s="161" t="s">
        <v>152</v>
      </c>
      <c r="AU113" s="161" t="s">
        <v>82</v>
      </c>
      <c r="AV113" s="13" t="s">
        <v>82</v>
      </c>
      <c r="AW113" s="13" t="s">
        <v>33</v>
      </c>
      <c r="AX113" s="13" t="s">
        <v>80</v>
      </c>
      <c r="AY113" s="161" t="s">
        <v>141</v>
      </c>
    </row>
    <row r="114" spans="1:65" s="2" customFormat="1" ht="66.75" customHeight="1">
      <c r="A114" s="34"/>
      <c r="B114" s="140"/>
      <c r="C114" s="141" t="s">
        <v>189</v>
      </c>
      <c r="D114" s="141" t="s">
        <v>143</v>
      </c>
      <c r="E114" s="142" t="s">
        <v>1519</v>
      </c>
      <c r="F114" s="143" t="s">
        <v>1520</v>
      </c>
      <c r="G114" s="144" t="s">
        <v>101</v>
      </c>
      <c r="H114" s="145">
        <v>308.629</v>
      </c>
      <c r="I114" s="146"/>
      <c r="J114" s="147">
        <f>ROUND(I114*H114,2)</f>
        <v>0</v>
      </c>
      <c r="K114" s="143" t="s">
        <v>147</v>
      </c>
      <c r="L114" s="35"/>
      <c r="M114" s="148" t="s">
        <v>3</v>
      </c>
      <c r="N114" s="149" t="s">
        <v>43</v>
      </c>
      <c r="O114" s="55"/>
      <c r="P114" s="150">
        <f>O114*H114</f>
        <v>0</v>
      </c>
      <c r="Q114" s="150">
        <v>0</v>
      </c>
      <c r="R114" s="150">
        <f>Q114*H114</f>
        <v>0</v>
      </c>
      <c r="S114" s="150">
        <v>0</v>
      </c>
      <c r="T114" s="151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2" t="s">
        <v>148</v>
      </c>
      <c r="AT114" s="152" t="s">
        <v>143</v>
      </c>
      <c r="AU114" s="152" t="s">
        <v>82</v>
      </c>
      <c r="AY114" s="19" t="s">
        <v>141</v>
      </c>
      <c r="BE114" s="153">
        <f>IF(N114="základní",J114,0)</f>
        <v>0</v>
      </c>
      <c r="BF114" s="153">
        <f>IF(N114="snížená",J114,0)</f>
        <v>0</v>
      </c>
      <c r="BG114" s="153">
        <f>IF(N114="zákl. přenesená",J114,0)</f>
        <v>0</v>
      </c>
      <c r="BH114" s="153">
        <f>IF(N114="sníž. přenesená",J114,0)</f>
        <v>0</v>
      </c>
      <c r="BI114" s="153">
        <f>IF(N114="nulová",J114,0)</f>
        <v>0</v>
      </c>
      <c r="BJ114" s="19" t="s">
        <v>80</v>
      </c>
      <c r="BK114" s="153">
        <f>ROUND(I114*H114,2)</f>
        <v>0</v>
      </c>
      <c r="BL114" s="19" t="s">
        <v>148</v>
      </c>
      <c r="BM114" s="152" t="s">
        <v>1521</v>
      </c>
    </row>
    <row r="115" spans="1:47" s="2" customFormat="1" ht="11.25">
      <c r="A115" s="34"/>
      <c r="B115" s="35"/>
      <c r="C115" s="34"/>
      <c r="D115" s="154" t="s">
        <v>150</v>
      </c>
      <c r="E115" s="34"/>
      <c r="F115" s="155" t="s">
        <v>1522</v>
      </c>
      <c r="G115" s="34"/>
      <c r="H115" s="34"/>
      <c r="I115" s="156"/>
      <c r="J115" s="34"/>
      <c r="K115" s="34"/>
      <c r="L115" s="35"/>
      <c r="M115" s="157"/>
      <c r="N115" s="158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150</v>
      </c>
      <c r="AU115" s="19" t="s">
        <v>82</v>
      </c>
    </row>
    <row r="116" spans="2:51" s="15" customFormat="1" ht="11.25">
      <c r="B116" s="177"/>
      <c r="D116" s="160" t="s">
        <v>152</v>
      </c>
      <c r="E116" s="178" t="s">
        <v>3</v>
      </c>
      <c r="F116" s="179" t="s">
        <v>1523</v>
      </c>
      <c r="H116" s="178" t="s">
        <v>3</v>
      </c>
      <c r="I116" s="180"/>
      <c r="L116" s="177"/>
      <c r="M116" s="181"/>
      <c r="N116" s="182"/>
      <c r="O116" s="182"/>
      <c r="P116" s="182"/>
      <c r="Q116" s="182"/>
      <c r="R116" s="182"/>
      <c r="S116" s="182"/>
      <c r="T116" s="183"/>
      <c r="AT116" s="178" t="s">
        <v>152</v>
      </c>
      <c r="AU116" s="178" t="s">
        <v>82</v>
      </c>
      <c r="AV116" s="15" t="s">
        <v>80</v>
      </c>
      <c r="AW116" s="15" t="s">
        <v>33</v>
      </c>
      <c r="AX116" s="15" t="s">
        <v>72</v>
      </c>
      <c r="AY116" s="178" t="s">
        <v>141</v>
      </c>
    </row>
    <row r="117" spans="2:51" s="13" customFormat="1" ht="11.25">
      <c r="B117" s="159"/>
      <c r="D117" s="160" t="s">
        <v>152</v>
      </c>
      <c r="E117" s="161" t="s">
        <v>3</v>
      </c>
      <c r="F117" s="162" t="s">
        <v>1524</v>
      </c>
      <c r="H117" s="163">
        <v>13.295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152</v>
      </c>
      <c r="AU117" s="161" t="s">
        <v>82</v>
      </c>
      <c r="AV117" s="13" t="s">
        <v>82</v>
      </c>
      <c r="AW117" s="13" t="s">
        <v>33</v>
      </c>
      <c r="AX117" s="13" t="s">
        <v>72</v>
      </c>
      <c r="AY117" s="161" t="s">
        <v>141</v>
      </c>
    </row>
    <row r="118" spans="2:51" s="13" customFormat="1" ht="11.25">
      <c r="B118" s="159"/>
      <c r="D118" s="160" t="s">
        <v>152</v>
      </c>
      <c r="E118" s="161" t="s">
        <v>3</v>
      </c>
      <c r="F118" s="162" t="s">
        <v>1525</v>
      </c>
      <c r="H118" s="163">
        <v>44.925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152</v>
      </c>
      <c r="AU118" s="161" t="s">
        <v>82</v>
      </c>
      <c r="AV118" s="13" t="s">
        <v>82</v>
      </c>
      <c r="AW118" s="13" t="s">
        <v>33</v>
      </c>
      <c r="AX118" s="13" t="s">
        <v>72</v>
      </c>
      <c r="AY118" s="161" t="s">
        <v>141</v>
      </c>
    </row>
    <row r="119" spans="2:51" s="13" customFormat="1" ht="22.5">
      <c r="B119" s="159"/>
      <c r="D119" s="160" t="s">
        <v>152</v>
      </c>
      <c r="E119" s="161" t="s">
        <v>3</v>
      </c>
      <c r="F119" s="162" t="s">
        <v>1526</v>
      </c>
      <c r="H119" s="163">
        <v>250.409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152</v>
      </c>
      <c r="AU119" s="161" t="s">
        <v>82</v>
      </c>
      <c r="AV119" s="13" t="s">
        <v>82</v>
      </c>
      <c r="AW119" s="13" t="s">
        <v>33</v>
      </c>
      <c r="AX119" s="13" t="s">
        <v>72</v>
      </c>
      <c r="AY119" s="161" t="s">
        <v>141</v>
      </c>
    </row>
    <row r="120" spans="2:51" s="14" customFormat="1" ht="11.25">
      <c r="B120" s="169"/>
      <c r="D120" s="160" t="s">
        <v>152</v>
      </c>
      <c r="E120" s="170" t="s">
        <v>1481</v>
      </c>
      <c r="F120" s="171" t="s">
        <v>219</v>
      </c>
      <c r="H120" s="172">
        <v>308.629</v>
      </c>
      <c r="I120" s="173"/>
      <c r="L120" s="169"/>
      <c r="M120" s="174"/>
      <c r="N120" s="175"/>
      <c r="O120" s="175"/>
      <c r="P120" s="175"/>
      <c r="Q120" s="175"/>
      <c r="R120" s="175"/>
      <c r="S120" s="175"/>
      <c r="T120" s="176"/>
      <c r="AT120" s="170" t="s">
        <v>152</v>
      </c>
      <c r="AU120" s="170" t="s">
        <v>82</v>
      </c>
      <c r="AV120" s="14" t="s">
        <v>148</v>
      </c>
      <c r="AW120" s="14" t="s">
        <v>33</v>
      </c>
      <c r="AX120" s="14" t="s">
        <v>80</v>
      </c>
      <c r="AY120" s="170" t="s">
        <v>141</v>
      </c>
    </row>
    <row r="121" spans="1:65" s="2" customFormat="1" ht="33" customHeight="1">
      <c r="A121" s="34"/>
      <c r="B121" s="140"/>
      <c r="C121" s="141" t="s">
        <v>195</v>
      </c>
      <c r="D121" s="141" t="s">
        <v>143</v>
      </c>
      <c r="E121" s="142" t="s">
        <v>1527</v>
      </c>
      <c r="F121" s="143" t="s">
        <v>1528</v>
      </c>
      <c r="G121" s="144" t="s">
        <v>146</v>
      </c>
      <c r="H121" s="145">
        <v>14.4</v>
      </c>
      <c r="I121" s="146"/>
      <c r="J121" s="147">
        <f>ROUND(I121*H121,2)</f>
        <v>0</v>
      </c>
      <c r="K121" s="143" t="s">
        <v>147</v>
      </c>
      <c r="L121" s="35"/>
      <c r="M121" s="148" t="s">
        <v>3</v>
      </c>
      <c r="N121" s="149" t="s">
        <v>43</v>
      </c>
      <c r="O121" s="55"/>
      <c r="P121" s="150">
        <f>O121*H121</f>
        <v>0</v>
      </c>
      <c r="Q121" s="150">
        <v>0</v>
      </c>
      <c r="R121" s="150">
        <f>Q121*H121</f>
        <v>0</v>
      </c>
      <c r="S121" s="150">
        <v>0</v>
      </c>
      <c r="T121" s="151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2" t="s">
        <v>148</v>
      </c>
      <c r="AT121" s="152" t="s">
        <v>143</v>
      </c>
      <c r="AU121" s="152" t="s">
        <v>82</v>
      </c>
      <c r="AY121" s="19" t="s">
        <v>141</v>
      </c>
      <c r="BE121" s="153">
        <f>IF(N121="základní",J121,0)</f>
        <v>0</v>
      </c>
      <c r="BF121" s="153">
        <f>IF(N121="snížená",J121,0)</f>
        <v>0</v>
      </c>
      <c r="BG121" s="153">
        <f>IF(N121="zákl. přenesená",J121,0)</f>
        <v>0</v>
      </c>
      <c r="BH121" s="153">
        <f>IF(N121="sníž. přenesená",J121,0)</f>
        <v>0</v>
      </c>
      <c r="BI121" s="153">
        <f>IF(N121="nulová",J121,0)</f>
        <v>0</v>
      </c>
      <c r="BJ121" s="19" t="s">
        <v>80</v>
      </c>
      <c r="BK121" s="153">
        <f>ROUND(I121*H121,2)</f>
        <v>0</v>
      </c>
      <c r="BL121" s="19" t="s">
        <v>148</v>
      </c>
      <c r="BM121" s="152" t="s">
        <v>1529</v>
      </c>
    </row>
    <row r="122" spans="1:47" s="2" customFormat="1" ht="11.25">
      <c r="A122" s="34"/>
      <c r="B122" s="35"/>
      <c r="C122" s="34"/>
      <c r="D122" s="154" t="s">
        <v>150</v>
      </c>
      <c r="E122" s="34"/>
      <c r="F122" s="155" t="s">
        <v>1530</v>
      </c>
      <c r="G122" s="34"/>
      <c r="H122" s="34"/>
      <c r="I122" s="156"/>
      <c r="J122" s="34"/>
      <c r="K122" s="34"/>
      <c r="L122" s="35"/>
      <c r="M122" s="157"/>
      <c r="N122" s="158"/>
      <c r="O122" s="55"/>
      <c r="P122" s="55"/>
      <c r="Q122" s="55"/>
      <c r="R122" s="55"/>
      <c r="S122" s="55"/>
      <c r="T122" s="56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9" t="s">
        <v>150</v>
      </c>
      <c r="AU122" s="19" t="s">
        <v>82</v>
      </c>
    </row>
    <row r="123" spans="2:51" s="13" customFormat="1" ht="22.5">
      <c r="B123" s="159"/>
      <c r="D123" s="160" t="s">
        <v>152</v>
      </c>
      <c r="E123" s="161" t="s">
        <v>1478</v>
      </c>
      <c r="F123" s="162" t="s">
        <v>1531</v>
      </c>
      <c r="H123" s="163">
        <v>14.4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152</v>
      </c>
      <c r="AU123" s="161" t="s">
        <v>82</v>
      </c>
      <c r="AV123" s="13" t="s">
        <v>82</v>
      </c>
      <c r="AW123" s="13" t="s">
        <v>33</v>
      </c>
      <c r="AX123" s="13" t="s">
        <v>80</v>
      </c>
      <c r="AY123" s="161" t="s">
        <v>141</v>
      </c>
    </row>
    <row r="124" spans="1:65" s="2" customFormat="1" ht="24.2" customHeight="1">
      <c r="A124" s="34"/>
      <c r="B124" s="140"/>
      <c r="C124" s="141" t="s">
        <v>204</v>
      </c>
      <c r="D124" s="141" t="s">
        <v>143</v>
      </c>
      <c r="E124" s="142" t="s">
        <v>1532</v>
      </c>
      <c r="F124" s="143" t="s">
        <v>1533</v>
      </c>
      <c r="G124" s="144" t="s">
        <v>146</v>
      </c>
      <c r="H124" s="145">
        <v>67.858</v>
      </c>
      <c r="I124" s="146"/>
      <c r="J124" s="147">
        <f>ROUND(I124*H124,2)</f>
        <v>0</v>
      </c>
      <c r="K124" s="143" t="s">
        <v>147</v>
      </c>
      <c r="L124" s="35"/>
      <c r="M124" s="148" t="s">
        <v>3</v>
      </c>
      <c r="N124" s="149" t="s">
        <v>43</v>
      </c>
      <c r="O124" s="55"/>
      <c r="P124" s="150">
        <f>O124*H124</f>
        <v>0</v>
      </c>
      <c r="Q124" s="150">
        <v>0</v>
      </c>
      <c r="R124" s="150">
        <f>Q124*H124</f>
        <v>0</v>
      </c>
      <c r="S124" s="150">
        <v>0</v>
      </c>
      <c r="T124" s="151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2" t="s">
        <v>148</v>
      </c>
      <c r="AT124" s="152" t="s">
        <v>143</v>
      </c>
      <c r="AU124" s="152" t="s">
        <v>82</v>
      </c>
      <c r="AY124" s="19" t="s">
        <v>141</v>
      </c>
      <c r="BE124" s="153">
        <f>IF(N124="základní",J124,0)</f>
        <v>0</v>
      </c>
      <c r="BF124" s="153">
        <f>IF(N124="snížená",J124,0)</f>
        <v>0</v>
      </c>
      <c r="BG124" s="153">
        <f>IF(N124="zákl. přenesená",J124,0)</f>
        <v>0</v>
      </c>
      <c r="BH124" s="153">
        <f>IF(N124="sníž. přenesená",J124,0)</f>
        <v>0</v>
      </c>
      <c r="BI124" s="153">
        <f>IF(N124="nulová",J124,0)</f>
        <v>0</v>
      </c>
      <c r="BJ124" s="19" t="s">
        <v>80</v>
      </c>
      <c r="BK124" s="153">
        <f>ROUND(I124*H124,2)</f>
        <v>0</v>
      </c>
      <c r="BL124" s="19" t="s">
        <v>148</v>
      </c>
      <c r="BM124" s="152" t="s">
        <v>1534</v>
      </c>
    </row>
    <row r="125" spans="1:47" s="2" customFormat="1" ht="11.25">
      <c r="A125" s="34"/>
      <c r="B125" s="35"/>
      <c r="C125" s="34"/>
      <c r="D125" s="154" t="s">
        <v>150</v>
      </c>
      <c r="E125" s="34"/>
      <c r="F125" s="155" t="s">
        <v>1535</v>
      </c>
      <c r="G125" s="34"/>
      <c r="H125" s="34"/>
      <c r="I125" s="156"/>
      <c r="J125" s="34"/>
      <c r="K125" s="34"/>
      <c r="L125" s="35"/>
      <c r="M125" s="157"/>
      <c r="N125" s="158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9" t="s">
        <v>150</v>
      </c>
      <c r="AU125" s="19" t="s">
        <v>82</v>
      </c>
    </row>
    <row r="126" spans="2:51" s="13" customFormat="1" ht="11.25">
      <c r="B126" s="159"/>
      <c r="D126" s="160" t="s">
        <v>152</v>
      </c>
      <c r="E126" s="161" t="s">
        <v>3</v>
      </c>
      <c r="F126" s="162" t="s">
        <v>1536</v>
      </c>
      <c r="H126" s="163">
        <v>67.858</v>
      </c>
      <c r="I126" s="164"/>
      <c r="L126" s="159"/>
      <c r="M126" s="165"/>
      <c r="N126" s="166"/>
      <c r="O126" s="166"/>
      <c r="P126" s="166"/>
      <c r="Q126" s="166"/>
      <c r="R126" s="166"/>
      <c r="S126" s="166"/>
      <c r="T126" s="167"/>
      <c r="AT126" s="161" t="s">
        <v>152</v>
      </c>
      <c r="AU126" s="161" t="s">
        <v>82</v>
      </c>
      <c r="AV126" s="13" t="s">
        <v>82</v>
      </c>
      <c r="AW126" s="13" t="s">
        <v>33</v>
      </c>
      <c r="AX126" s="13" t="s">
        <v>80</v>
      </c>
      <c r="AY126" s="161" t="s">
        <v>141</v>
      </c>
    </row>
    <row r="127" spans="1:65" s="2" customFormat="1" ht="16.5" customHeight="1">
      <c r="A127" s="34"/>
      <c r="B127" s="140"/>
      <c r="C127" s="187" t="s">
        <v>212</v>
      </c>
      <c r="D127" s="187" t="s">
        <v>401</v>
      </c>
      <c r="E127" s="188" t="s">
        <v>1537</v>
      </c>
      <c r="F127" s="189" t="s">
        <v>1538</v>
      </c>
      <c r="G127" s="190" t="s">
        <v>146</v>
      </c>
      <c r="H127" s="191">
        <v>74.644</v>
      </c>
      <c r="I127" s="192"/>
      <c r="J127" s="193">
        <f>ROUND(I127*H127,2)</f>
        <v>0</v>
      </c>
      <c r="K127" s="189" t="s">
        <v>147</v>
      </c>
      <c r="L127" s="194"/>
      <c r="M127" s="195" t="s">
        <v>3</v>
      </c>
      <c r="N127" s="196" t="s">
        <v>43</v>
      </c>
      <c r="O127" s="55"/>
      <c r="P127" s="150">
        <f>O127*H127</f>
        <v>0</v>
      </c>
      <c r="Q127" s="150">
        <v>0.0007</v>
      </c>
      <c r="R127" s="150">
        <f>Q127*H127</f>
        <v>0.0522508</v>
      </c>
      <c r="S127" s="150">
        <v>0</v>
      </c>
      <c r="T127" s="15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2" t="s">
        <v>189</v>
      </c>
      <c r="AT127" s="152" t="s">
        <v>401</v>
      </c>
      <c r="AU127" s="152" t="s">
        <v>82</v>
      </c>
      <c r="AY127" s="19" t="s">
        <v>141</v>
      </c>
      <c r="BE127" s="153">
        <f>IF(N127="základní",J127,0)</f>
        <v>0</v>
      </c>
      <c r="BF127" s="153">
        <f>IF(N127="snížená",J127,0)</f>
        <v>0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9" t="s">
        <v>80</v>
      </c>
      <c r="BK127" s="153">
        <f>ROUND(I127*H127,2)</f>
        <v>0</v>
      </c>
      <c r="BL127" s="19" t="s">
        <v>148</v>
      </c>
      <c r="BM127" s="152" t="s">
        <v>1539</v>
      </c>
    </row>
    <row r="128" spans="2:51" s="13" customFormat="1" ht="11.25">
      <c r="B128" s="159"/>
      <c r="D128" s="160" t="s">
        <v>152</v>
      </c>
      <c r="F128" s="162" t="s">
        <v>1540</v>
      </c>
      <c r="H128" s="163">
        <v>74.644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152</v>
      </c>
      <c r="AU128" s="161" t="s">
        <v>82</v>
      </c>
      <c r="AV128" s="13" t="s">
        <v>82</v>
      </c>
      <c r="AW128" s="13" t="s">
        <v>4</v>
      </c>
      <c r="AX128" s="13" t="s">
        <v>80</v>
      </c>
      <c r="AY128" s="161" t="s">
        <v>141</v>
      </c>
    </row>
    <row r="129" spans="1:65" s="2" customFormat="1" ht="33" customHeight="1">
      <c r="A129" s="34"/>
      <c r="B129" s="140"/>
      <c r="C129" s="141" t="s">
        <v>220</v>
      </c>
      <c r="D129" s="141" t="s">
        <v>143</v>
      </c>
      <c r="E129" s="142" t="s">
        <v>1541</v>
      </c>
      <c r="F129" s="143" t="s">
        <v>1542</v>
      </c>
      <c r="G129" s="144" t="s">
        <v>146</v>
      </c>
      <c r="H129" s="145">
        <v>125.205</v>
      </c>
      <c r="I129" s="146"/>
      <c r="J129" s="147">
        <f>ROUND(I129*H129,2)</f>
        <v>0</v>
      </c>
      <c r="K129" s="143" t="s">
        <v>147</v>
      </c>
      <c r="L129" s="35"/>
      <c r="M129" s="148" t="s">
        <v>3</v>
      </c>
      <c r="N129" s="149" t="s">
        <v>43</v>
      </c>
      <c r="O129" s="55"/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2" t="s">
        <v>148</v>
      </c>
      <c r="AT129" s="152" t="s">
        <v>143</v>
      </c>
      <c r="AU129" s="152" t="s">
        <v>82</v>
      </c>
      <c r="AY129" s="19" t="s">
        <v>141</v>
      </c>
      <c r="BE129" s="153">
        <f>IF(N129="základní",J129,0)</f>
        <v>0</v>
      </c>
      <c r="BF129" s="153">
        <f>IF(N129="snížená",J129,0)</f>
        <v>0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9" t="s">
        <v>80</v>
      </c>
      <c r="BK129" s="153">
        <f>ROUND(I129*H129,2)</f>
        <v>0</v>
      </c>
      <c r="BL129" s="19" t="s">
        <v>148</v>
      </c>
      <c r="BM129" s="152" t="s">
        <v>1543</v>
      </c>
    </row>
    <row r="130" spans="1:47" s="2" customFormat="1" ht="11.25">
      <c r="A130" s="34"/>
      <c r="B130" s="35"/>
      <c r="C130" s="34"/>
      <c r="D130" s="154" t="s">
        <v>150</v>
      </c>
      <c r="E130" s="34"/>
      <c r="F130" s="155" t="s">
        <v>1544</v>
      </c>
      <c r="G130" s="34"/>
      <c r="H130" s="34"/>
      <c r="I130" s="156"/>
      <c r="J130" s="34"/>
      <c r="K130" s="34"/>
      <c r="L130" s="35"/>
      <c r="M130" s="157"/>
      <c r="N130" s="158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150</v>
      </c>
      <c r="AU130" s="19" t="s">
        <v>82</v>
      </c>
    </row>
    <row r="131" spans="2:51" s="13" customFormat="1" ht="22.5">
      <c r="B131" s="159"/>
      <c r="D131" s="160" t="s">
        <v>152</v>
      </c>
      <c r="E131" s="161" t="s">
        <v>3</v>
      </c>
      <c r="F131" s="162" t="s">
        <v>1545</v>
      </c>
      <c r="H131" s="163">
        <v>125.205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152</v>
      </c>
      <c r="AU131" s="161" t="s">
        <v>82</v>
      </c>
      <c r="AV131" s="13" t="s">
        <v>82</v>
      </c>
      <c r="AW131" s="13" t="s">
        <v>33</v>
      </c>
      <c r="AX131" s="13" t="s">
        <v>80</v>
      </c>
      <c r="AY131" s="161" t="s">
        <v>141</v>
      </c>
    </row>
    <row r="132" spans="1:65" s="2" customFormat="1" ht="37.9" customHeight="1">
      <c r="A132" s="34"/>
      <c r="B132" s="140"/>
      <c r="C132" s="141" t="s">
        <v>226</v>
      </c>
      <c r="D132" s="141" t="s">
        <v>143</v>
      </c>
      <c r="E132" s="142" t="s">
        <v>1546</v>
      </c>
      <c r="F132" s="143" t="s">
        <v>1547</v>
      </c>
      <c r="G132" s="144" t="s">
        <v>146</v>
      </c>
      <c r="H132" s="145">
        <v>709.492</v>
      </c>
      <c r="I132" s="146"/>
      <c r="J132" s="147">
        <f>ROUND(I132*H132,2)</f>
        <v>0</v>
      </c>
      <c r="K132" s="143" t="s">
        <v>147</v>
      </c>
      <c r="L132" s="35"/>
      <c r="M132" s="148" t="s">
        <v>3</v>
      </c>
      <c r="N132" s="149" t="s">
        <v>43</v>
      </c>
      <c r="O132" s="55"/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2" t="s">
        <v>148</v>
      </c>
      <c r="AT132" s="152" t="s">
        <v>143</v>
      </c>
      <c r="AU132" s="152" t="s">
        <v>82</v>
      </c>
      <c r="AY132" s="19" t="s">
        <v>141</v>
      </c>
      <c r="BE132" s="153">
        <f>IF(N132="základní",J132,0)</f>
        <v>0</v>
      </c>
      <c r="BF132" s="153">
        <f>IF(N132="snížená",J132,0)</f>
        <v>0</v>
      </c>
      <c r="BG132" s="153">
        <f>IF(N132="zákl. přenesená",J132,0)</f>
        <v>0</v>
      </c>
      <c r="BH132" s="153">
        <f>IF(N132="sníž. přenesená",J132,0)</f>
        <v>0</v>
      </c>
      <c r="BI132" s="153">
        <f>IF(N132="nulová",J132,0)</f>
        <v>0</v>
      </c>
      <c r="BJ132" s="19" t="s">
        <v>80</v>
      </c>
      <c r="BK132" s="153">
        <f>ROUND(I132*H132,2)</f>
        <v>0</v>
      </c>
      <c r="BL132" s="19" t="s">
        <v>148</v>
      </c>
      <c r="BM132" s="152" t="s">
        <v>1548</v>
      </c>
    </row>
    <row r="133" spans="1:47" s="2" customFormat="1" ht="11.25">
      <c r="A133" s="34"/>
      <c r="B133" s="35"/>
      <c r="C133" s="34"/>
      <c r="D133" s="154" t="s">
        <v>150</v>
      </c>
      <c r="E133" s="34"/>
      <c r="F133" s="155" t="s">
        <v>1549</v>
      </c>
      <c r="G133" s="34"/>
      <c r="H133" s="34"/>
      <c r="I133" s="156"/>
      <c r="J133" s="34"/>
      <c r="K133" s="34"/>
      <c r="L133" s="35"/>
      <c r="M133" s="157"/>
      <c r="N133" s="158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150</v>
      </c>
      <c r="AU133" s="19" t="s">
        <v>82</v>
      </c>
    </row>
    <row r="134" spans="2:51" s="13" customFormat="1" ht="22.5">
      <c r="B134" s="159"/>
      <c r="D134" s="160" t="s">
        <v>152</v>
      </c>
      <c r="E134" s="161" t="s">
        <v>3</v>
      </c>
      <c r="F134" s="162" t="s">
        <v>1550</v>
      </c>
      <c r="H134" s="163">
        <v>709.492</v>
      </c>
      <c r="I134" s="164"/>
      <c r="L134" s="159"/>
      <c r="M134" s="165"/>
      <c r="N134" s="166"/>
      <c r="O134" s="166"/>
      <c r="P134" s="166"/>
      <c r="Q134" s="166"/>
      <c r="R134" s="166"/>
      <c r="S134" s="166"/>
      <c r="T134" s="167"/>
      <c r="AT134" s="161" t="s">
        <v>152</v>
      </c>
      <c r="AU134" s="161" t="s">
        <v>82</v>
      </c>
      <c r="AV134" s="13" t="s">
        <v>82</v>
      </c>
      <c r="AW134" s="13" t="s">
        <v>33</v>
      </c>
      <c r="AX134" s="13" t="s">
        <v>80</v>
      </c>
      <c r="AY134" s="161" t="s">
        <v>141</v>
      </c>
    </row>
    <row r="135" spans="1:65" s="2" customFormat="1" ht="16.5" customHeight="1">
      <c r="A135" s="34"/>
      <c r="B135" s="140"/>
      <c r="C135" s="141" t="s">
        <v>233</v>
      </c>
      <c r="D135" s="141" t="s">
        <v>143</v>
      </c>
      <c r="E135" s="142" t="s">
        <v>1551</v>
      </c>
      <c r="F135" s="143" t="s">
        <v>1552</v>
      </c>
      <c r="G135" s="144" t="s">
        <v>146</v>
      </c>
      <c r="H135" s="145">
        <v>888.617</v>
      </c>
      <c r="I135" s="146"/>
      <c r="J135" s="147">
        <f>ROUND(I135*H135,2)</f>
        <v>0</v>
      </c>
      <c r="K135" s="143" t="s">
        <v>147</v>
      </c>
      <c r="L135" s="35"/>
      <c r="M135" s="148" t="s">
        <v>3</v>
      </c>
      <c r="N135" s="149" t="s">
        <v>43</v>
      </c>
      <c r="O135" s="55"/>
      <c r="P135" s="150">
        <f>O135*H135</f>
        <v>0</v>
      </c>
      <c r="Q135" s="150">
        <v>0.00127</v>
      </c>
      <c r="R135" s="150">
        <f>Q135*H135</f>
        <v>1.12854359</v>
      </c>
      <c r="S135" s="150">
        <v>0</v>
      </c>
      <c r="T135" s="15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2" t="s">
        <v>148</v>
      </c>
      <c r="AT135" s="152" t="s">
        <v>143</v>
      </c>
      <c r="AU135" s="152" t="s">
        <v>82</v>
      </c>
      <c r="AY135" s="19" t="s">
        <v>141</v>
      </c>
      <c r="BE135" s="153">
        <f>IF(N135="základní",J135,0)</f>
        <v>0</v>
      </c>
      <c r="BF135" s="153">
        <f>IF(N135="snížená",J135,0)</f>
        <v>0</v>
      </c>
      <c r="BG135" s="153">
        <f>IF(N135="zákl. přenesená",J135,0)</f>
        <v>0</v>
      </c>
      <c r="BH135" s="153">
        <f>IF(N135="sníž. přenesená",J135,0)</f>
        <v>0</v>
      </c>
      <c r="BI135" s="153">
        <f>IF(N135="nulová",J135,0)</f>
        <v>0</v>
      </c>
      <c r="BJ135" s="19" t="s">
        <v>80</v>
      </c>
      <c r="BK135" s="153">
        <f>ROUND(I135*H135,2)</f>
        <v>0</v>
      </c>
      <c r="BL135" s="19" t="s">
        <v>148</v>
      </c>
      <c r="BM135" s="152" t="s">
        <v>1553</v>
      </c>
    </row>
    <row r="136" spans="1:47" s="2" customFormat="1" ht="11.25">
      <c r="A136" s="34"/>
      <c r="B136" s="35"/>
      <c r="C136" s="34"/>
      <c r="D136" s="154" t="s">
        <v>150</v>
      </c>
      <c r="E136" s="34"/>
      <c r="F136" s="155" t="s">
        <v>1554</v>
      </c>
      <c r="G136" s="34"/>
      <c r="H136" s="34"/>
      <c r="I136" s="156"/>
      <c r="J136" s="34"/>
      <c r="K136" s="34"/>
      <c r="L136" s="35"/>
      <c r="M136" s="157"/>
      <c r="N136" s="158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150</v>
      </c>
      <c r="AU136" s="19" t="s">
        <v>82</v>
      </c>
    </row>
    <row r="137" spans="2:51" s="13" customFormat="1" ht="22.5">
      <c r="B137" s="159"/>
      <c r="D137" s="160" t="s">
        <v>152</v>
      </c>
      <c r="E137" s="161" t="s">
        <v>3</v>
      </c>
      <c r="F137" s="162" t="s">
        <v>1555</v>
      </c>
      <c r="H137" s="163">
        <v>888.617</v>
      </c>
      <c r="I137" s="164"/>
      <c r="L137" s="159"/>
      <c r="M137" s="165"/>
      <c r="N137" s="166"/>
      <c r="O137" s="166"/>
      <c r="P137" s="166"/>
      <c r="Q137" s="166"/>
      <c r="R137" s="166"/>
      <c r="S137" s="166"/>
      <c r="T137" s="167"/>
      <c r="AT137" s="161" t="s">
        <v>152</v>
      </c>
      <c r="AU137" s="161" t="s">
        <v>82</v>
      </c>
      <c r="AV137" s="13" t="s">
        <v>82</v>
      </c>
      <c r="AW137" s="13" t="s">
        <v>33</v>
      </c>
      <c r="AX137" s="13" t="s">
        <v>80</v>
      </c>
      <c r="AY137" s="161" t="s">
        <v>141</v>
      </c>
    </row>
    <row r="138" spans="1:65" s="2" customFormat="1" ht="16.5" customHeight="1">
      <c r="A138" s="34"/>
      <c r="B138" s="140"/>
      <c r="C138" s="187" t="s">
        <v>9</v>
      </c>
      <c r="D138" s="187" t="s">
        <v>401</v>
      </c>
      <c r="E138" s="188" t="s">
        <v>1556</v>
      </c>
      <c r="F138" s="189" t="s">
        <v>1557</v>
      </c>
      <c r="G138" s="190" t="s">
        <v>394</v>
      </c>
      <c r="H138" s="191">
        <v>26.659</v>
      </c>
      <c r="I138" s="192"/>
      <c r="J138" s="193">
        <f>ROUND(I138*H138,2)</f>
        <v>0</v>
      </c>
      <c r="K138" s="189" t="s">
        <v>147</v>
      </c>
      <c r="L138" s="194"/>
      <c r="M138" s="195" t="s">
        <v>3</v>
      </c>
      <c r="N138" s="196" t="s">
        <v>43</v>
      </c>
      <c r="O138" s="55"/>
      <c r="P138" s="150">
        <f>O138*H138</f>
        <v>0</v>
      </c>
      <c r="Q138" s="150">
        <v>0.001</v>
      </c>
      <c r="R138" s="150">
        <f>Q138*H138</f>
        <v>0.026659</v>
      </c>
      <c r="S138" s="150">
        <v>0</v>
      </c>
      <c r="T138" s="15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2" t="s">
        <v>189</v>
      </c>
      <c r="AT138" s="152" t="s">
        <v>401</v>
      </c>
      <c r="AU138" s="152" t="s">
        <v>82</v>
      </c>
      <c r="AY138" s="19" t="s">
        <v>141</v>
      </c>
      <c r="BE138" s="153">
        <f>IF(N138="základní",J138,0)</f>
        <v>0</v>
      </c>
      <c r="BF138" s="153">
        <f>IF(N138="snížená",J138,0)</f>
        <v>0</v>
      </c>
      <c r="BG138" s="153">
        <f>IF(N138="zákl. přenesená",J138,0)</f>
        <v>0</v>
      </c>
      <c r="BH138" s="153">
        <f>IF(N138="sníž. přenesená",J138,0)</f>
        <v>0</v>
      </c>
      <c r="BI138" s="153">
        <f>IF(N138="nulová",J138,0)</f>
        <v>0</v>
      </c>
      <c r="BJ138" s="19" t="s">
        <v>80</v>
      </c>
      <c r="BK138" s="153">
        <f>ROUND(I138*H138,2)</f>
        <v>0</v>
      </c>
      <c r="BL138" s="19" t="s">
        <v>148</v>
      </c>
      <c r="BM138" s="152" t="s">
        <v>1558</v>
      </c>
    </row>
    <row r="139" spans="2:51" s="13" customFormat="1" ht="11.25">
      <c r="B139" s="159"/>
      <c r="D139" s="160" t="s">
        <v>152</v>
      </c>
      <c r="F139" s="162" t="s">
        <v>1559</v>
      </c>
      <c r="H139" s="163">
        <v>26.659</v>
      </c>
      <c r="I139" s="164"/>
      <c r="L139" s="159"/>
      <c r="M139" s="165"/>
      <c r="N139" s="166"/>
      <c r="O139" s="166"/>
      <c r="P139" s="166"/>
      <c r="Q139" s="166"/>
      <c r="R139" s="166"/>
      <c r="S139" s="166"/>
      <c r="T139" s="167"/>
      <c r="AT139" s="161" t="s">
        <v>152</v>
      </c>
      <c r="AU139" s="161" t="s">
        <v>82</v>
      </c>
      <c r="AV139" s="13" t="s">
        <v>82</v>
      </c>
      <c r="AW139" s="13" t="s">
        <v>4</v>
      </c>
      <c r="AX139" s="13" t="s">
        <v>80</v>
      </c>
      <c r="AY139" s="161" t="s">
        <v>141</v>
      </c>
    </row>
    <row r="140" spans="2:63" s="12" customFormat="1" ht="22.9" customHeight="1">
      <c r="B140" s="127"/>
      <c r="D140" s="128" t="s">
        <v>71</v>
      </c>
      <c r="E140" s="138" t="s">
        <v>82</v>
      </c>
      <c r="F140" s="138" t="s">
        <v>456</v>
      </c>
      <c r="I140" s="130"/>
      <c r="J140" s="139">
        <f>BK140</f>
        <v>0</v>
      </c>
      <c r="L140" s="127"/>
      <c r="M140" s="132"/>
      <c r="N140" s="133"/>
      <c r="O140" s="133"/>
      <c r="P140" s="134">
        <f>SUM(P141:P170)</f>
        <v>0</v>
      </c>
      <c r="Q140" s="133"/>
      <c r="R140" s="134">
        <f>SUM(R141:R170)</f>
        <v>52.007053449999994</v>
      </c>
      <c r="S140" s="133"/>
      <c r="T140" s="135">
        <f>SUM(T141:T170)</f>
        <v>0</v>
      </c>
      <c r="AR140" s="128" t="s">
        <v>80</v>
      </c>
      <c r="AT140" s="136" t="s">
        <v>71</v>
      </c>
      <c r="AU140" s="136" t="s">
        <v>80</v>
      </c>
      <c r="AY140" s="128" t="s">
        <v>141</v>
      </c>
      <c r="BK140" s="137">
        <f>SUM(BK141:BK170)</f>
        <v>0</v>
      </c>
    </row>
    <row r="141" spans="1:65" s="2" customFormat="1" ht="37.9" customHeight="1">
      <c r="A141" s="34"/>
      <c r="B141" s="140"/>
      <c r="C141" s="141" t="s">
        <v>246</v>
      </c>
      <c r="D141" s="141" t="s">
        <v>143</v>
      </c>
      <c r="E141" s="142" t="s">
        <v>1560</v>
      </c>
      <c r="F141" s="143" t="s">
        <v>1561</v>
      </c>
      <c r="G141" s="144" t="s">
        <v>101</v>
      </c>
      <c r="H141" s="145">
        <v>2.1</v>
      </c>
      <c r="I141" s="146"/>
      <c r="J141" s="147">
        <f>ROUND(I141*H141,2)</f>
        <v>0</v>
      </c>
      <c r="K141" s="143" t="s">
        <v>147</v>
      </c>
      <c r="L141" s="35"/>
      <c r="M141" s="148" t="s">
        <v>3</v>
      </c>
      <c r="N141" s="149" t="s">
        <v>43</v>
      </c>
      <c r="O141" s="55"/>
      <c r="P141" s="150">
        <f>O141*H141</f>
        <v>0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2" t="s">
        <v>148</v>
      </c>
      <c r="AT141" s="152" t="s">
        <v>143</v>
      </c>
      <c r="AU141" s="152" t="s">
        <v>82</v>
      </c>
      <c r="AY141" s="19" t="s">
        <v>141</v>
      </c>
      <c r="BE141" s="153">
        <f>IF(N141="základní",J141,0)</f>
        <v>0</v>
      </c>
      <c r="BF141" s="153">
        <f>IF(N141="snížená",J141,0)</f>
        <v>0</v>
      </c>
      <c r="BG141" s="153">
        <f>IF(N141="zákl. přenesená",J141,0)</f>
        <v>0</v>
      </c>
      <c r="BH141" s="153">
        <f>IF(N141="sníž. přenesená",J141,0)</f>
        <v>0</v>
      </c>
      <c r="BI141" s="153">
        <f>IF(N141="nulová",J141,0)</f>
        <v>0</v>
      </c>
      <c r="BJ141" s="19" t="s">
        <v>80</v>
      </c>
      <c r="BK141" s="153">
        <f>ROUND(I141*H141,2)</f>
        <v>0</v>
      </c>
      <c r="BL141" s="19" t="s">
        <v>148</v>
      </c>
      <c r="BM141" s="152" t="s">
        <v>1562</v>
      </c>
    </row>
    <row r="142" spans="1:47" s="2" customFormat="1" ht="11.25">
      <c r="A142" s="34"/>
      <c r="B142" s="35"/>
      <c r="C142" s="34"/>
      <c r="D142" s="154" t="s">
        <v>150</v>
      </c>
      <c r="E142" s="34"/>
      <c r="F142" s="155" t="s">
        <v>1563</v>
      </c>
      <c r="G142" s="34"/>
      <c r="H142" s="34"/>
      <c r="I142" s="156"/>
      <c r="J142" s="34"/>
      <c r="K142" s="34"/>
      <c r="L142" s="35"/>
      <c r="M142" s="157"/>
      <c r="N142" s="158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150</v>
      </c>
      <c r="AU142" s="19" t="s">
        <v>82</v>
      </c>
    </row>
    <row r="143" spans="2:51" s="13" customFormat="1" ht="11.25">
      <c r="B143" s="159"/>
      <c r="D143" s="160" t="s">
        <v>152</v>
      </c>
      <c r="E143" s="161" t="s">
        <v>3</v>
      </c>
      <c r="F143" s="162" t="s">
        <v>1564</v>
      </c>
      <c r="H143" s="163">
        <v>2.1</v>
      </c>
      <c r="I143" s="164"/>
      <c r="L143" s="159"/>
      <c r="M143" s="165"/>
      <c r="N143" s="166"/>
      <c r="O143" s="166"/>
      <c r="P143" s="166"/>
      <c r="Q143" s="166"/>
      <c r="R143" s="166"/>
      <c r="S143" s="166"/>
      <c r="T143" s="167"/>
      <c r="AT143" s="161" t="s">
        <v>152</v>
      </c>
      <c r="AU143" s="161" t="s">
        <v>82</v>
      </c>
      <c r="AV143" s="13" t="s">
        <v>82</v>
      </c>
      <c r="AW143" s="13" t="s">
        <v>33</v>
      </c>
      <c r="AX143" s="13" t="s">
        <v>80</v>
      </c>
      <c r="AY143" s="161" t="s">
        <v>141</v>
      </c>
    </row>
    <row r="144" spans="1:65" s="2" customFormat="1" ht="62.65" customHeight="1">
      <c r="A144" s="34"/>
      <c r="B144" s="140"/>
      <c r="C144" s="141" t="s">
        <v>252</v>
      </c>
      <c r="D144" s="141" t="s">
        <v>143</v>
      </c>
      <c r="E144" s="142" t="s">
        <v>1565</v>
      </c>
      <c r="F144" s="143" t="s">
        <v>1566</v>
      </c>
      <c r="G144" s="144" t="s">
        <v>207</v>
      </c>
      <c r="H144" s="145">
        <v>54.845</v>
      </c>
      <c r="I144" s="146"/>
      <c r="J144" s="147">
        <f>ROUND(I144*H144,2)</f>
        <v>0</v>
      </c>
      <c r="K144" s="143" t="s">
        <v>147</v>
      </c>
      <c r="L144" s="35"/>
      <c r="M144" s="148" t="s">
        <v>3</v>
      </c>
      <c r="N144" s="149" t="s">
        <v>43</v>
      </c>
      <c r="O144" s="55"/>
      <c r="P144" s="150">
        <f>O144*H144</f>
        <v>0</v>
      </c>
      <c r="Q144" s="150">
        <v>0.2044</v>
      </c>
      <c r="R144" s="150">
        <f>Q144*H144</f>
        <v>11.210318</v>
      </c>
      <c r="S144" s="150">
        <v>0</v>
      </c>
      <c r="T144" s="15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2" t="s">
        <v>148</v>
      </c>
      <c r="AT144" s="152" t="s">
        <v>143</v>
      </c>
      <c r="AU144" s="152" t="s">
        <v>82</v>
      </c>
      <c r="AY144" s="19" t="s">
        <v>141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9" t="s">
        <v>80</v>
      </c>
      <c r="BK144" s="153">
        <f>ROUND(I144*H144,2)</f>
        <v>0</v>
      </c>
      <c r="BL144" s="19" t="s">
        <v>148</v>
      </c>
      <c r="BM144" s="152" t="s">
        <v>1567</v>
      </c>
    </row>
    <row r="145" spans="1:47" s="2" customFormat="1" ht="11.25">
      <c r="A145" s="34"/>
      <c r="B145" s="35"/>
      <c r="C145" s="34"/>
      <c r="D145" s="154" t="s">
        <v>150</v>
      </c>
      <c r="E145" s="34"/>
      <c r="F145" s="155" t="s">
        <v>1568</v>
      </c>
      <c r="G145" s="34"/>
      <c r="H145" s="34"/>
      <c r="I145" s="156"/>
      <c r="J145" s="34"/>
      <c r="K145" s="34"/>
      <c r="L145" s="35"/>
      <c r="M145" s="157"/>
      <c r="N145" s="158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150</v>
      </c>
      <c r="AU145" s="19" t="s">
        <v>82</v>
      </c>
    </row>
    <row r="146" spans="2:51" s="13" customFormat="1" ht="11.25">
      <c r="B146" s="159"/>
      <c r="D146" s="160" t="s">
        <v>152</v>
      </c>
      <c r="E146" s="161" t="s">
        <v>3</v>
      </c>
      <c r="F146" s="162" t="s">
        <v>1569</v>
      </c>
      <c r="H146" s="163">
        <v>25</v>
      </c>
      <c r="I146" s="164"/>
      <c r="L146" s="159"/>
      <c r="M146" s="165"/>
      <c r="N146" s="166"/>
      <c r="O146" s="166"/>
      <c r="P146" s="166"/>
      <c r="Q146" s="166"/>
      <c r="R146" s="166"/>
      <c r="S146" s="166"/>
      <c r="T146" s="167"/>
      <c r="AT146" s="161" t="s">
        <v>152</v>
      </c>
      <c r="AU146" s="161" t="s">
        <v>82</v>
      </c>
      <c r="AV146" s="13" t="s">
        <v>82</v>
      </c>
      <c r="AW146" s="13" t="s">
        <v>33</v>
      </c>
      <c r="AX146" s="13" t="s">
        <v>72</v>
      </c>
      <c r="AY146" s="161" t="s">
        <v>141</v>
      </c>
    </row>
    <row r="147" spans="2:51" s="13" customFormat="1" ht="11.25">
      <c r="B147" s="159"/>
      <c r="D147" s="160" t="s">
        <v>152</v>
      </c>
      <c r="E147" s="161" t="s">
        <v>3</v>
      </c>
      <c r="F147" s="162" t="s">
        <v>1570</v>
      </c>
      <c r="H147" s="163">
        <v>29.845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152</v>
      </c>
      <c r="AU147" s="161" t="s">
        <v>82</v>
      </c>
      <c r="AV147" s="13" t="s">
        <v>82</v>
      </c>
      <c r="AW147" s="13" t="s">
        <v>33</v>
      </c>
      <c r="AX147" s="13" t="s">
        <v>72</v>
      </c>
      <c r="AY147" s="161" t="s">
        <v>141</v>
      </c>
    </row>
    <row r="148" spans="2:51" s="14" customFormat="1" ht="11.25">
      <c r="B148" s="169"/>
      <c r="D148" s="160" t="s">
        <v>152</v>
      </c>
      <c r="E148" s="170" t="s">
        <v>3</v>
      </c>
      <c r="F148" s="171" t="s">
        <v>219</v>
      </c>
      <c r="H148" s="172">
        <v>54.845</v>
      </c>
      <c r="I148" s="173"/>
      <c r="L148" s="169"/>
      <c r="M148" s="174"/>
      <c r="N148" s="175"/>
      <c r="O148" s="175"/>
      <c r="P148" s="175"/>
      <c r="Q148" s="175"/>
      <c r="R148" s="175"/>
      <c r="S148" s="175"/>
      <c r="T148" s="176"/>
      <c r="AT148" s="170" t="s">
        <v>152</v>
      </c>
      <c r="AU148" s="170" t="s">
        <v>82</v>
      </c>
      <c r="AV148" s="14" t="s">
        <v>148</v>
      </c>
      <c r="AW148" s="14" t="s">
        <v>33</v>
      </c>
      <c r="AX148" s="14" t="s">
        <v>80</v>
      </c>
      <c r="AY148" s="170" t="s">
        <v>141</v>
      </c>
    </row>
    <row r="149" spans="1:65" s="2" customFormat="1" ht="37.9" customHeight="1">
      <c r="A149" s="34"/>
      <c r="B149" s="140"/>
      <c r="C149" s="141" t="s">
        <v>258</v>
      </c>
      <c r="D149" s="141" t="s">
        <v>143</v>
      </c>
      <c r="E149" s="142" t="s">
        <v>1571</v>
      </c>
      <c r="F149" s="143" t="s">
        <v>1572</v>
      </c>
      <c r="G149" s="144" t="s">
        <v>101</v>
      </c>
      <c r="H149" s="145">
        <v>6.648</v>
      </c>
      <c r="I149" s="146"/>
      <c r="J149" s="147">
        <f>ROUND(I149*H149,2)</f>
        <v>0</v>
      </c>
      <c r="K149" s="143" t="s">
        <v>147</v>
      </c>
      <c r="L149" s="35"/>
      <c r="M149" s="148" t="s">
        <v>3</v>
      </c>
      <c r="N149" s="149" t="s">
        <v>43</v>
      </c>
      <c r="O149" s="55"/>
      <c r="P149" s="150">
        <f>O149*H149</f>
        <v>0</v>
      </c>
      <c r="Q149" s="150">
        <v>2.16</v>
      </c>
      <c r="R149" s="150">
        <f>Q149*H149</f>
        <v>14.35968</v>
      </c>
      <c r="S149" s="150">
        <v>0</v>
      </c>
      <c r="T149" s="15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2" t="s">
        <v>148</v>
      </c>
      <c r="AT149" s="152" t="s">
        <v>143</v>
      </c>
      <c r="AU149" s="152" t="s">
        <v>82</v>
      </c>
      <c r="AY149" s="19" t="s">
        <v>141</v>
      </c>
      <c r="BE149" s="153">
        <f>IF(N149="základní",J149,0)</f>
        <v>0</v>
      </c>
      <c r="BF149" s="153">
        <f>IF(N149="snížená",J149,0)</f>
        <v>0</v>
      </c>
      <c r="BG149" s="153">
        <f>IF(N149="zákl. přenesená",J149,0)</f>
        <v>0</v>
      </c>
      <c r="BH149" s="153">
        <f>IF(N149="sníž. přenesená",J149,0)</f>
        <v>0</v>
      </c>
      <c r="BI149" s="153">
        <f>IF(N149="nulová",J149,0)</f>
        <v>0</v>
      </c>
      <c r="BJ149" s="19" t="s">
        <v>80</v>
      </c>
      <c r="BK149" s="153">
        <f>ROUND(I149*H149,2)</f>
        <v>0</v>
      </c>
      <c r="BL149" s="19" t="s">
        <v>148</v>
      </c>
      <c r="BM149" s="152" t="s">
        <v>1573</v>
      </c>
    </row>
    <row r="150" spans="1:47" s="2" customFormat="1" ht="11.25">
      <c r="A150" s="34"/>
      <c r="B150" s="35"/>
      <c r="C150" s="34"/>
      <c r="D150" s="154" t="s">
        <v>150</v>
      </c>
      <c r="E150" s="34"/>
      <c r="F150" s="155" t="s">
        <v>1574</v>
      </c>
      <c r="G150" s="34"/>
      <c r="H150" s="34"/>
      <c r="I150" s="156"/>
      <c r="J150" s="34"/>
      <c r="K150" s="34"/>
      <c r="L150" s="35"/>
      <c r="M150" s="157"/>
      <c r="N150" s="158"/>
      <c r="O150" s="55"/>
      <c r="P150" s="55"/>
      <c r="Q150" s="55"/>
      <c r="R150" s="55"/>
      <c r="S150" s="55"/>
      <c r="T150" s="56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9" t="s">
        <v>150</v>
      </c>
      <c r="AU150" s="19" t="s">
        <v>82</v>
      </c>
    </row>
    <row r="151" spans="2:51" s="13" customFormat="1" ht="11.25">
      <c r="B151" s="159"/>
      <c r="D151" s="160" t="s">
        <v>152</v>
      </c>
      <c r="E151" s="161" t="s">
        <v>3</v>
      </c>
      <c r="F151" s="162" t="s">
        <v>1575</v>
      </c>
      <c r="H151" s="163">
        <v>6.648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152</v>
      </c>
      <c r="AU151" s="161" t="s">
        <v>82</v>
      </c>
      <c r="AV151" s="13" t="s">
        <v>82</v>
      </c>
      <c r="AW151" s="13" t="s">
        <v>33</v>
      </c>
      <c r="AX151" s="13" t="s">
        <v>80</v>
      </c>
      <c r="AY151" s="161" t="s">
        <v>141</v>
      </c>
    </row>
    <row r="152" spans="1:65" s="2" customFormat="1" ht="37.9" customHeight="1">
      <c r="A152" s="34"/>
      <c r="B152" s="140"/>
      <c r="C152" s="141" t="s">
        <v>265</v>
      </c>
      <c r="D152" s="141" t="s">
        <v>143</v>
      </c>
      <c r="E152" s="142" t="s">
        <v>1576</v>
      </c>
      <c r="F152" s="143" t="s">
        <v>1577</v>
      </c>
      <c r="G152" s="144" t="s">
        <v>101</v>
      </c>
      <c r="H152" s="145">
        <v>0.47</v>
      </c>
      <c r="I152" s="146"/>
      <c r="J152" s="147">
        <f>ROUND(I152*H152,2)</f>
        <v>0</v>
      </c>
      <c r="K152" s="143" t="s">
        <v>147</v>
      </c>
      <c r="L152" s="35"/>
      <c r="M152" s="148" t="s">
        <v>3</v>
      </c>
      <c r="N152" s="149" t="s">
        <v>43</v>
      </c>
      <c r="O152" s="55"/>
      <c r="P152" s="150">
        <f>O152*H152</f>
        <v>0</v>
      </c>
      <c r="Q152" s="150">
        <v>2.16</v>
      </c>
      <c r="R152" s="150">
        <f>Q152*H152</f>
        <v>1.0152</v>
      </c>
      <c r="S152" s="150">
        <v>0</v>
      </c>
      <c r="T152" s="15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2" t="s">
        <v>148</v>
      </c>
      <c r="AT152" s="152" t="s">
        <v>143</v>
      </c>
      <c r="AU152" s="152" t="s">
        <v>82</v>
      </c>
      <c r="AY152" s="19" t="s">
        <v>141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19" t="s">
        <v>80</v>
      </c>
      <c r="BK152" s="153">
        <f>ROUND(I152*H152,2)</f>
        <v>0</v>
      </c>
      <c r="BL152" s="19" t="s">
        <v>148</v>
      </c>
      <c r="BM152" s="152" t="s">
        <v>1578</v>
      </c>
    </row>
    <row r="153" spans="1:47" s="2" customFormat="1" ht="11.25">
      <c r="A153" s="34"/>
      <c r="B153" s="35"/>
      <c r="C153" s="34"/>
      <c r="D153" s="154" t="s">
        <v>150</v>
      </c>
      <c r="E153" s="34"/>
      <c r="F153" s="155" t="s">
        <v>1579</v>
      </c>
      <c r="G153" s="34"/>
      <c r="H153" s="34"/>
      <c r="I153" s="156"/>
      <c r="J153" s="34"/>
      <c r="K153" s="34"/>
      <c r="L153" s="35"/>
      <c r="M153" s="157"/>
      <c r="N153" s="158"/>
      <c r="O153" s="55"/>
      <c r="P153" s="55"/>
      <c r="Q153" s="55"/>
      <c r="R153" s="55"/>
      <c r="S153" s="55"/>
      <c r="T153" s="56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150</v>
      </c>
      <c r="AU153" s="19" t="s">
        <v>82</v>
      </c>
    </row>
    <row r="154" spans="2:51" s="13" customFormat="1" ht="11.25">
      <c r="B154" s="159"/>
      <c r="D154" s="160" t="s">
        <v>152</v>
      </c>
      <c r="E154" s="161" t="s">
        <v>3</v>
      </c>
      <c r="F154" s="162" t="s">
        <v>1580</v>
      </c>
      <c r="H154" s="163">
        <v>0.47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152</v>
      </c>
      <c r="AU154" s="161" t="s">
        <v>82</v>
      </c>
      <c r="AV154" s="13" t="s">
        <v>82</v>
      </c>
      <c r="AW154" s="13" t="s">
        <v>33</v>
      </c>
      <c r="AX154" s="13" t="s">
        <v>80</v>
      </c>
      <c r="AY154" s="161" t="s">
        <v>141</v>
      </c>
    </row>
    <row r="155" spans="1:65" s="2" customFormat="1" ht="24.2" customHeight="1">
      <c r="A155" s="34"/>
      <c r="B155" s="140"/>
      <c r="C155" s="141" t="s">
        <v>271</v>
      </c>
      <c r="D155" s="141" t="s">
        <v>143</v>
      </c>
      <c r="E155" s="142" t="s">
        <v>1581</v>
      </c>
      <c r="F155" s="143" t="s">
        <v>1582</v>
      </c>
      <c r="G155" s="144" t="s">
        <v>101</v>
      </c>
      <c r="H155" s="145">
        <v>8.155</v>
      </c>
      <c r="I155" s="146"/>
      <c r="J155" s="147">
        <f>ROUND(I155*H155,2)</f>
        <v>0</v>
      </c>
      <c r="K155" s="143" t="s">
        <v>147</v>
      </c>
      <c r="L155" s="35"/>
      <c r="M155" s="148" t="s">
        <v>3</v>
      </c>
      <c r="N155" s="149" t="s">
        <v>43</v>
      </c>
      <c r="O155" s="55"/>
      <c r="P155" s="150">
        <f>O155*H155</f>
        <v>0</v>
      </c>
      <c r="Q155" s="150">
        <v>2.50187</v>
      </c>
      <c r="R155" s="150">
        <f>Q155*H155</f>
        <v>20.402749849999996</v>
      </c>
      <c r="S155" s="150">
        <v>0</v>
      </c>
      <c r="T155" s="15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2" t="s">
        <v>148</v>
      </c>
      <c r="AT155" s="152" t="s">
        <v>143</v>
      </c>
      <c r="AU155" s="152" t="s">
        <v>82</v>
      </c>
      <c r="AY155" s="19" t="s">
        <v>141</v>
      </c>
      <c r="BE155" s="153">
        <f>IF(N155="základní",J155,0)</f>
        <v>0</v>
      </c>
      <c r="BF155" s="153">
        <f>IF(N155="snížená",J155,0)</f>
        <v>0</v>
      </c>
      <c r="BG155" s="153">
        <f>IF(N155="zákl. přenesená",J155,0)</f>
        <v>0</v>
      </c>
      <c r="BH155" s="153">
        <f>IF(N155="sníž. přenesená",J155,0)</f>
        <v>0</v>
      </c>
      <c r="BI155" s="153">
        <f>IF(N155="nulová",J155,0)</f>
        <v>0</v>
      </c>
      <c r="BJ155" s="19" t="s">
        <v>80</v>
      </c>
      <c r="BK155" s="153">
        <f>ROUND(I155*H155,2)</f>
        <v>0</v>
      </c>
      <c r="BL155" s="19" t="s">
        <v>148</v>
      </c>
      <c r="BM155" s="152" t="s">
        <v>1583</v>
      </c>
    </row>
    <row r="156" spans="1:47" s="2" customFormat="1" ht="11.25">
      <c r="A156" s="34"/>
      <c r="B156" s="35"/>
      <c r="C156" s="34"/>
      <c r="D156" s="154" t="s">
        <v>150</v>
      </c>
      <c r="E156" s="34"/>
      <c r="F156" s="155" t="s">
        <v>1584</v>
      </c>
      <c r="G156" s="34"/>
      <c r="H156" s="34"/>
      <c r="I156" s="156"/>
      <c r="J156" s="34"/>
      <c r="K156" s="34"/>
      <c r="L156" s="35"/>
      <c r="M156" s="157"/>
      <c r="N156" s="158"/>
      <c r="O156" s="55"/>
      <c r="P156" s="55"/>
      <c r="Q156" s="55"/>
      <c r="R156" s="55"/>
      <c r="S156" s="55"/>
      <c r="T156" s="56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9" t="s">
        <v>150</v>
      </c>
      <c r="AU156" s="19" t="s">
        <v>82</v>
      </c>
    </row>
    <row r="157" spans="2:51" s="13" customFormat="1" ht="11.25">
      <c r="B157" s="159"/>
      <c r="D157" s="160" t="s">
        <v>152</v>
      </c>
      <c r="E157" s="161" t="s">
        <v>3</v>
      </c>
      <c r="F157" s="162" t="s">
        <v>1585</v>
      </c>
      <c r="H157" s="163">
        <v>0.64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152</v>
      </c>
      <c r="AU157" s="161" t="s">
        <v>82</v>
      </c>
      <c r="AV157" s="13" t="s">
        <v>82</v>
      </c>
      <c r="AW157" s="13" t="s">
        <v>33</v>
      </c>
      <c r="AX157" s="13" t="s">
        <v>72</v>
      </c>
      <c r="AY157" s="161" t="s">
        <v>141</v>
      </c>
    </row>
    <row r="158" spans="2:51" s="13" customFormat="1" ht="22.5">
      <c r="B158" s="159"/>
      <c r="D158" s="160" t="s">
        <v>152</v>
      </c>
      <c r="E158" s="161" t="s">
        <v>3</v>
      </c>
      <c r="F158" s="162" t="s">
        <v>1509</v>
      </c>
      <c r="H158" s="163">
        <v>7.515</v>
      </c>
      <c r="I158" s="164"/>
      <c r="L158" s="159"/>
      <c r="M158" s="165"/>
      <c r="N158" s="166"/>
      <c r="O158" s="166"/>
      <c r="P158" s="166"/>
      <c r="Q158" s="166"/>
      <c r="R158" s="166"/>
      <c r="S158" s="166"/>
      <c r="T158" s="167"/>
      <c r="AT158" s="161" t="s">
        <v>152</v>
      </c>
      <c r="AU158" s="161" t="s">
        <v>82</v>
      </c>
      <c r="AV158" s="13" t="s">
        <v>82</v>
      </c>
      <c r="AW158" s="13" t="s">
        <v>33</v>
      </c>
      <c r="AX158" s="13" t="s">
        <v>72</v>
      </c>
      <c r="AY158" s="161" t="s">
        <v>141</v>
      </c>
    </row>
    <row r="159" spans="2:51" s="14" customFormat="1" ht="11.25">
      <c r="B159" s="169"/>
      <c r="D159" s="160" t="s">
        <v>152</v>
      </c>
      <c r="E159" s="170" t="s">
        <v>3</v>
      </c>
      <c r="F159" s="171" t="s">
        <v>219</v>
      </c>
      <c r="H159" s="172">
        <v>8.155</v>
      </c>
      <c r="I159" s="173"/>
      <c r="L159" s="169"/>
      <c r="M159" s="174"/>
      <c r="N159" s="175"/>
      <c r="O159" s="175"/>
      <c r="P159" s="175"/>
      <c r="Q159" s="175"/>
      <c r="R159" s="175"/>
      <c r="S159" s="175"/>
      <c r="T159" s="176"/>
      <c r="AT159" s="170" t="s">
        <v>152</v>
      </c>
      <c r="AU159" s="170" t="s">
        <v>82</v>
      </c>
      <c r="AV159" s="14" t="s">
        <v>148</v>
      </c>
      <c r="AW159" s="14" t="s">
        <v>33</v>
      </c>
      <c r="AX159" s="14" t="s">
        <v>80</v>
      </c>
      <c r="AY159" s="170" t="s">
        <v>141</v>
      </c>
    </row>
    <row r="160" spans="1:65" s="2" customFormat="1" ht="24.2" customHeight="1">
      <c r="A160" s="34"/>
      <c r="B160" s="140"/>
      <c r="C160" s="141" t="s">
        <v>8</v>
      </c>
      <c r="D160" s="141" t="s">
        <v>143</v>
      </c>
      <c r="E160" s="142" t="s">
        <v>1586</v>
      </c>
      <c r="F160" s="143" t="s">
        <v>1587</v>
      </c>
      <c r="G160" s="144" t="s">
        <v>146</v>
      </c>
      <c r="H160" s="145">
        <v>19.456</v>
      </c>
      <c r="I160" s="146"/>
      <c r="J160" s="147">
        <f>ROUND(I160*H160,2)</f>
        <v>0</v>
      </c>
      <c r="K160" s="143" t="s">
        <v>147</v>
      </c>
      <c r="L160" s="35"/>
      <c r="M160" s="148" t="s">
        <v>3</v>
      </c>
      <c r="N160" s="149" t="s">
        <v>43</v>
      </c>
      <c r="O160" s="55"/>
      <c r="P160" s="150">
        <f>O160*H160</f>
        <v>0</v>
      </c>
      <c r="Q160" s="150">
        <v>0.0351</v>
      </c>
      <c r="R160" s="150">
        <f>Q160*H160</f>
        <v>0.6829056</v>
      </c>
      <c r="S160" s="150">
        <v>0</v>
      </c>
      <c r="T160" s="15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2" t="s">
        <v>148</v>
      </c>
      <c r="AT160" s="152" t="s">
        <v>143</v>
      </c>
      <c r="AU160" s="152" t="s">
        <v>82</v>
      </c>
      <c r="AY160" s="19" t="s">
        <v>141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9" t="s">
        <v>80</v>
      </c>
      <c r="BK160" s="153">
        <f>ROUND(I160*H160,2)</f>
        <v>0</v>
      </c>
      <c r="BL160" s="19" t="s">
        <v>148</v>
      </c>
      <c r="BM160" s="152" t="s">
        <v>1588</v>
      </c>
    </row>
    <row r="161" spans="1:47" s="2" customFormat="1" ht="11.25">
      <c r="A161" s="34"/>
      <c r="B161" s="35"/>
      <c r="C161" s="34"/>
      <c r="D161" s="154" t="s">
        <v>150</v>
      </c>
      <c r="E161" s="34"/>
      <c r="F161" s="155" t="s">
        <v>1589</v>
      </c>
      <c r="G161" s="34"/>
      <c r="H161" s="34"/>
      <c r="I161" s="156"/>
      <c r="J161" s="34"/>
      <c r="K161" s="34"/>
      <c r="L161" s="35"/>
      <c r="M161" s="157"/>
      <c r="N161" s="158"/>
      <c r="O161" s="55"/>
      <c r="P161" s="55"/>
      <c r="Q161" s="55"/>
      <c r="R161" s="55"/>
      <c r="S161" s="55"/>
      <c r="T161" s="56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9" t="s">
        <v>150</v>
      </c>
      <c r="AU161" s="19" t="s">
        <v>82</v>
      </c>
    </row>
    <row r="162" spans="2:51" s="13" customFormat="1" ht="11.25">
      <c r="B162" s="159"/>
      <c r="D162" s="160" t="s">
        <v>152</v>
      </c>
      <c r="E162" s="161" t="s">
        <v>3</v>
      </c>
      <c r="F162" s="162" t="s">
        <v>1590</v>
      </c>
      <c r="H162" s="163">
        <v>4.512</v>
      </c>
      <c r="I162" s="164"/>
      <c r="L162" s="159"/>
      <c r="M162" s="165"/>
      <c r="N162" s="166"/>
      <c r="O162" s="166"/>
      <c r="P162" s="166"/>
      <c r="Q162" s="166"/>
      <c r="R162" s="166"/>
      <c r="S162" s="166"/>
      <c r="T162" s="167"/>
      <c r="AT162" s="161" t="s">
        <v>152</v>
      </c>
      <c r="AU162" s="161" t="s">
        <v>82</v>
      </c>
      <c r="AV162" s="13" t="s">
        <v>82</v>
      </c>
      <c r="AW162" s="13" t="s">
        <v>33</v>
      </c>
      <c r="AX162" s="13" t="s">
        <v>72</v>
      </c>
      <c r="AY162" s="161" t="s">
        <v>141</v>
      </c>
    </row>
    <row r="163" spans="2:51" s="13" customFormat="1" ht="11.25">
      <c r="B163" s="159"/>
      <c r="D163" s="160" t="s">
        <v>152</v>
      </c>
      <c r="E163" s="161" t="s">
        <v>3</v>
      </c>
      <c r="F163" s="162" t="s">
        <v>1591</v>
      </c>
      <c r="H163" s="163">
        <v>14.944</v>
      </c>
      <c r="I163" s="164"/>
      <c r="L163" s="159"/>
      <c r="M163" s="165"/>
      <c r="N163" s="166"/>
      <c r="O163" s="166"/>
      <c r="P163" s="166"/>
      <c r="Q163" s="166"/>
      <c r="R163" s="166"/>
      <c r="S163" s="166"/>
      <c r="T163" s="167"/>
      <c r="AT163" s="161" t="s">
        <v>152</v>
      </c>
      <c r="AU163" s="161" t="s">
        <v>82</v>
      </c>
      <c r="AV163" s="13" t="s">
        <v>82</v>
      </c>
      <c r="AW163" s="13" t="s">
        <v>33</v>
      </c>
      <c r="AX163" s="13" t="s">
        <v>72</v>
      </c>
      <c r="AY163" s="161" t="s">
        <v>141</v>
      </c>
    </row>
    <row r="164" spans="2:51" s="14" customFormat="1" ht="11.25">
      <c r="B164" s="169"/>
      <c r="D164" s="160" t="s">
        <v>152</v>
      </c>
      <c r="E164" s="170" t="s">
        <v>3</v>
      </c>
      <c r="F164" s="171" t="s">
        <v>219</v>
      </c>
      <c r="H164" s="172">
        <v>19.456</v>
      </c>
      <c r="I164" s="173"/>
      <c r="L164" s="169"/>
      <c r="M164" s="174"/>
      <c r="N164" s="175"/>
      <c r="O164" s="175"/>
      <c r="P164" s="175"/>
      <c r="Q164" s="175"/>
      <c r="R164" s="175"/>
      <c r="S164" s="175"/>
      <c r="T164" s="176"/>
      <c r="AT164" s="170" t="s">
        <v>152</v>
      </c>
      <c r="AU164" s="170" t="s">
        <v>82</v>
      </c>
      <c r="AV164" s="14" t="s">
        <v>148</v>
      </c>
      <c r="AW164" s="14" t="s">
        <v>33</v>
      </c>
      <c r="AX164" s="14" t="s">
        <v>80</v>
      </c>
      <c r="AY164" s="170" t="s">
        <v>141</v>
      </c>
    </row>
    <row r="165" spans="1:65" s="2" customFormat="1" ht="33" customHeight="1">
      <c r="A165" s="34"/>
      <c r="B165" s="140"/>
      <c r="C165" s="141" t="s">
        <v>289</v>
      </c>
      <c r="D165" s="141" t="s">
        <v>143</v>
      </c>
      <c r="E165" s="142" t="s">
        <v>1592</v>
      </c>
      <c r="F165" s="143" t="s">
        <v>1593</v>
      </c>
      <c r="G165" s="144" t="s">
        <v>101</v>
      </c>
      <c r="H165" s="145">
        <v>1.44</v>
      </c>
      <c r="I165" s="146"/>
      <c r="J165" s="147">
        <f>ROUND(I165*H165,2)</f>
        <v>0</v>
      </c>
      <c r="K165" s="143" t="s">
        <v>147</v>
      </c>
      <c r="L165" s="35"/>
      <c r="M165" s="148" t="s">
        <v>3</v>
      </c>
      <c r="N165" s="149" t="s">
        <v>43</v>
      </c>
      <c r="O165" s="55"/>
      <c r="P165" s="150">
        <f>O165*H165</f>
        <v>0</v>
      </c>
      <c r="Q165" s="150">
        <v>1.93125</v>
      </c>
      <c r="R165" s="150">
        <f>Q165*H165</f>
        <v>2.7809999999999997</v>
      </c>
      <c r="S165" s="150">
        <v>0</v>
      </c>
      <c r="T165" s="15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2" t="s">
        <v>148</v>
      </c>
      <c r="AT165" s="152" t="s">
        <v>143</v>
      </c>
      <c r="AU165" s="152" t="s">
        <v>82</v>
      </c>
      <c r="AY165" s="19" t="s">
        <v>141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9" t="s">
        <v>80</v>
      </c>
      <c r="BK165" s="153">
        <f>ROUND(I165*H165,2)</f>
        <v>0</v>
      </c>
      <c r="BL165" s="19" t="s">
        <v>148</v>
      </c>
      <c r="BM165" s="152" t="s">
        <v>1594</v>
      </c>
    </row>
    <row r="166" spans="1:47" s="2" customFormat="1" ht="11.25">
      <c r="A166" s="34"/>
      <c r="B166" s="35"/>
      <c r="C166" s="34"/>
      <c r="D166" s="154" t="s">
        <v>150</v>
      </c>
      <c r="E166" s="34"/>
      <c r="F166" s="155" t="s">
        <v>1595</v>
      </c>
      <c r="G166" s="34"/>
      <c r="H166" s="34"/>
      <c r="I166" s="156"/>
      <c r="J166" s="34"/>
      <c r="K166" s="34"/>
      <c r="L166" s="35"/>
      <c r="M166" s="157"/>
      <c r="N166" s="158"/>
      <c r="O166" s="55"/>
      <c r="P166" s="55"/>
      <c r="Q166" s="55"/>
      <c r="R166" s="55"/>
      <c r="S166" s="55"/>
      <c r="T166" s="56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9" t="s">
        <v>150</v>
      </c>
      <c r="AU166" s="19" t="s">
        <v>82</v>
      </c>
    </row>
    <row r="167" spans="2:51" s="13" customFormat="1" ht="11.25">
      <c r="B167" s="159"/>
      <c r="D167" s="160" t="s">
        <v>152</v>
      </c>
      <c r="E167" s="161" t="s">
        <v>3</v>
      </c>
      <c r="F167" s="162" t="s">
        <v>1596</v>
      </c>
      <c r="H167" s="163">
        <v>1.44</v>
      </c>
      <c r="I167" s="164"/>
      <c r="L167" s="159"/>
      <c r="M167" s="165"/>
      <c r="N167" s="166"/>
      <c r="O167" s="166"/>
      <c r="P167" s="166"/>
      <c r="Q167" s="166"/>
      <c r="R167" s="166"/>
      <c r="S167" s="166"/>
      <c r="T167" s="167"/>
      <c r="AT167" s="161" t="s">
        <v>152</v>
      </c>
      <c r="AU167" s="161" t="s">
        <v>82</v>
      </c>
      <c r="AV167" s="13" t="s">
        <v>82</v>
      </c>
      <c r="AW167" s="13" t="s">
        <v>33</v>
      </c>
      <c r="AX167" s="13" t="s">
        <v>80</v>
      </c>
      <c r="AY167" s="161" t="s">
        <v>141</v>
      </c>
    </row>
    <row r="168" spans="1:65" s="2" customFormat="1" ht="24.2" customHeight="1">
      <c r="A168" s="34"/>
      <c r="B168" s="140"/>
      <c r="C168" s="141" t="s">
        <v>294</v>
      </c>
      <c r="D168" s="141" t="s">
        <v>143</v>
      </c>
      <c r="E168" s="142" t="s">
        <v>1597</v>
      </c>
      <c r="F168" s="143" t="s">
        <v>1598</v>
      </c>
      <c r="G168" s="144" t="s">
        <v>146</v>
      </c>
      <c r="H168" s="145">
        <v>14.4</v>
      </c>
      <c r="I168" s="146"/>
      <c r="J168" s="147">
        <f>ROUND(I168*H168,2)</f>
        <v>0</v>
      </c>
      <c r="K168" s="143" t="s">
        <v>147</v>
      </c>
      <c r="L168" s="35"/>
      <c r="M168" s="148" t="s">
        <v>3</v>
      </c>
      <c r="N168" s="149" t="s">
        <v>43</v>
      </c>
      <c r="O168" s="55"/>
      <c r="P168" s="150">
        <f>O168*H168</f>
        <v>0</v>
      </c>
      <c r="Q168" s="150">
        <v>0.108</v>
      </c>
      <c r="R168" s="150">
        <f>Q168*H168</f>
        <v>1.5552</v>
      </c>
      <c r="S168" s="150">
        <v>0</v>
      </c>
      <c r="T168" s="15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2" t="s">
        <v>148</v>
      </c>
      <c r="AT168" s="152" t="s">
        <v>143</v>
      </c>
      <c r="AU168" s="152" t="s">
        <v>82</v>
      </c>
      <c r="AY168" s="19" t="s">
        <v>141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9" t="s">
        <v>80</v>
      </c>
      <c r="BK168" s="153">
        <f>ROUND(I168*H168,2)</f>
        <v>0</v>
      </c>
      <c r="BL168" s="19" t="s">
        <v>148</v>
      </c>
      <c r="BM168" s="152" t="s">
        <v>1599</v>
      </c>
    </row>
    <row r="169" spans="1:47" s="2" customFormat="1" ht="11.25">
      <c r="A169" s="34"/>
      <c r="B169" s="35"/>
      <c r="C169" s="34"/>
      <c r="D169" s="154" t="s">
        <v>150</v>
      </c>
      <c r="E169" s="34"/>
      <c r="F169" s="155" t="s">
        <v>1600</v>
      </c>
      <c r="G169" s="34"/>
      <c r="H169" s="34"/>
      <c r="I169" s="156"/>
      <c r="J169" s="34"/>
      <c r="K169" s="34"/>
      <c r="L169" s="35"/>
      <c r="M169" s="157"/>
      <c r="N169" s="158"/>
      <c r="O169" s="55"/>
      <c r="P169" s="55"/>
      <c r="Q169" s="55"/>
      <c r="R169" s="55"/>
      <c r="S169" s="55"/>
      <c r="T169" s="56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9" t="s">
        <v>150</v>
      </c>
      <c r="AU169" s="19" t="s">
        <v>82</v>
      </c>
    </row>
    <row r="170" spans="2:51" s="13" customFormat="1" ht="22.5">
      <c r="B170" s="159"/>
      <c r="D170" s="160" t="s">
        <v>152</v>
      </c>
      <c r="E170" s="161" t="s">
        <v>3</v>
      </c>
      <c r="F170" s="162" t="s">
        <v>1601</v>
      </c>
      <c r="H170" s="163">
        <v>14.4</v>
      </c>
      <c r="I170" s="164"/>
      <c r="L170" s="159"/>
      <c r="M170" s="165"/>
      <c r="N170" s="166"/>
      <c r="O170" s="166"/>
      <c r="P170" s="166"/>
      <c r="Q170" s="166"/>
      <c r="R170" s="166"/>
      <c r="S170" s="166"/>
      <c r="T170" s="167"/>
      <c r="AT170" s="161" t="s">
        <v>152</v>
      </c>
      <c r="AU170" s="161" t="s">
        <v>82</v>
      </c>
      <c r="AV170" s="13" t="s">
        <v>82</v>
      </c>
      <c r="AW170" s="13" t="s">
        <v>33</v>
      </c>
      <c r="AX170" s="13" t="s">
        <v>80</v>
      </c>
      <c r="AY170" s="161" t="s">
        <v>141</v>
      </c>
    </row>
    <row r="171" spans="2:63" s="12" customFormat="1" ht="22.9" customHeight="1">
      <c r="B171" s="127"/>
      <c r="D171" s="128" t="s">
        <v>71</v>
      </c>
      <c r="E171" s="138" t="s">
        <v>159</v>
      </c>
      <c r="F171" s="138" t="s">
        <v>493</v>
      </c>
      <c r="I171" s="130"/>
      <c r="J171" s="139">
        <f>BK171</f>
        <v>0</v>
      </c>
      <c r="L171" s="127"/>
      <c r="M171" s="132"/>
      <c r="N171" s="133"/>
      <c r="O171" s="133"/>
      <c r="P171" s="134">
        <f>SUM(P172:P215)</f>
        <v>0</v>
      </c>
      <c r="Q171" s="133"/>
      <c r="R171" s="134">
        <f>SUM(R172:R215)</f>
        <v>30.395032999999998</v>
      </c>
      <c r="S171" s="133"/>
      <c r="T171" s="135">
        <f>SUM(T172:T215)</f>
        <v>0</v>
      </c>
      <c r="AR171" s="128" t="s">
        <v>80</v>
      </c>
      <c r="AT171" s="136" t="s">
        <v>71</v>
      </c>
      <c r="AU171" s="136" t="s">
        <v>80</v>
      </c>
      <c r="AY171" s="128" t="s">
        <v>141</v>
      </c>
      <c r="BK171" s="137">
        <f>SUM(BK172:BK215)</f>
        <v>0</v>
      </c>
    </row>
    <row r="172" spans="1:65" s="2" customFormat="1" ht="24.2" customHeight="1">
      <c r="A172" s="34"/>
      <c r="B172" s="140"/>
      <c r="C172" s="141" t="s">
        <v>301</v>
      </c>
      <c r="D172" s="141" t="s">
        <v>143</v>
      </c>
      <c r="E172" s="142" t="s">
        <v>1602</v>
      </c>
      <c r="F172" s="143" t="s">
        <v>1603</v>
      </c>
      <c r="G172" s="144" t="s">
        <v>101</v>
      </c>
      <c r="H172" s="145">
        <v>0.478</v>
      </c>
      <c r="I172" s="146"/>
      <c r="J172" s="147">
        <f>ROUND(I172*H172,2)</f>
        <v>0</v>
      </c>
      <c r="K172" s="143" t="s">
        <v>3</v>
      </c>
      <c r="L172" s="35"/>
      <c r="M172" s="148" t="s">
        <v>3</v>
      </c>
      <c r="N172" s="149" t="s">
        <v>43</v>
      </c>
      <c r="O172" s="55"/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2" t="s">
        <v>148</v>
      </c>
      <c r="AT172" s="152" t="s">
        <v>143</v>
      </c>
      <c r="AU172" s="152" t="s">
        <v>82</v>
      </c>
      <c r="AY172" s="19" t="s">
        <v>141</v>
      </c>
      <c r="BE172" s="153">
        <f>IF(N172="základní",J172,0)</f>
        <v>0</v>
      </c>
      <c r="BF172" s="153">
        <f>IF(N172="snížená",J172,0)</f>
        <v>0</v>
      </c>
      <c r="BG172" s="153">
        <f>IF(N172="zákl. přenesená",J172,0)</f>
        <v>0</v>
      </c>
      <c r="BH172" s="153">
        <f>IF(N172="sníž. přenesená",J172,0)</f>
        <v>0</v>
      </c>
      <c r="BI172" s="153">
        <f>IF(N172="nulová",J172,0)</f>
        <v>0</v>
      </c>
      <c r="BJ172" s="19" t="s">
        <v>80</v>
      </c>
      <c r="BK172" s="153">
        <f>ROUND(I172*H172,2)</f>
        <v>0</v>
      </c>
      <c r="BL172" s="19" t="s">
        <v>148</v>
      </c>
      <c r="BM172" s="152" t="s">
        <v>1604</v>
      </c>
    </row>
    <row r="173" spans="1:47" s="2" customFormat="1" ht="29.25">
      <c r="A173" s="34"/>
      <c r="B173" s="35"/>
      <c r="C173" s="34"/>
      <c r="D173" s="160" t="s">
        <v>200</v>
      </c>
      <c r="E173" s="34"/>
      <c r="F173" s="168" t="s">
        <v>1605</v>
      </c>
      <c r="G173" s="34"/>
      <c r="H173" s="34"/>
      <c r="I173" s="156"/>
      <c r="J173" s="34"/>
      <c r="K173" s="34"/>
      <c r="L173" s="35"/>
      <c r="M173" s="157"/>
      <c r="N173" s="158"/>
      <c r="O173" s="55"/>
      <c r="P173" s="55"/>
      <c r="Q173" s="55"/>
      <c r="R173" s="55"/>
      <c r="S173" s="55"/>
      <c r="T173" s="56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9" t="s">
        <v>200</v>
      </c>
      <c r="AU173" s="19" t="s">
        <v>82</v>
      </c>
    </row>
    <row r="174" spans="2:51" s="13" customFormat="1" ht="11.25">
      <c r="B174" s="159"/>
      <c r="D174" s="160" t="s">
        <v>152</v>
      </c>
      <c r="E174" s="161" t="s">
        <v>3</v>
      </c>
      <c r="F174" s="162" t="s">
        <v>1606</v>
      </c>
      <c r="H174" s="163">
        <v>0.478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152</v>
      </c>
      <c r="AU174" s="161" t="s">
        <v>82</v>
      </c>
      <c r="AV174" s="13" t="s">
        <v>82</v>
      </c>
      <c r="AW174" s="13" t="s">
        <v>33</v>
      </c>
      <c r="AX174" s="13" t="s">
        <v>80</v>
      </c>
      <c r="AY174" s="161" t="s">
        <v>141</v>
      </c>
    </row>
    <row r="175" spans="1:65" s="2" customFormat="1" ht="55.5" customHeight="1">
      <c r="A175" s="34"/>
      <c r="B175" s="140"/>
      <c r="C175" s="141" t="s">
        <v>307</v>
      </c>
      <c r="D175" s="141" t="s">
        <v>143</v>
      </c>
      <c r="E175" s="142" t="s">
        <v>1607</v>
      </c>
      <c r="F175" s="143" t="s">
        <v>1608</v>
      </c>
      <c r="G175" s="144" t="s">
        <v>101</v>
      </c>
      <c r="H175" s="145">
        <v>5.893</v>
      </c>
      <c r="I175" s="146"/>
      <c r="J175" s="147">
        <f>ROUND(I175*H175,2)</f>
        <v>0</v>
      </c>
      <c r="K175" s="143" t="s">
        <v>147</v>
      </c>
      <c r="L175" s="35"/>
      <c r="M175" s="148" t="s">
        <v>3</v>
      </c>
      <c r="N175" s="149" t="s">
        <v>43</v>
      </c>
      <c r="O175" s="55"/>
      <c r="P175" s="150">
        <f>O175*H175</f>
        <v>0</v>
      </c>
      <c r="Q175" s="150">
        <v>2.6768</v>
      </c>
      <c r="R175" s="150">
        <f>Q175*H175</f>
        <v>15.7743824</v>
      </c>
      <c r="S175" s="150">
        <v>0</v>
      </c>
      <c r="T175" s="15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2" t="s">
        <v>148</v>
      </c>
      <c r="AT175" s="152" t="s">
        <v>143</v>
      </c>
      <c r="AU175" s="152" t="s">
        <v>82</v>
      </c>
      <c r="AY175" s="19" t="s">
        <v>141</v>
      </c>
      <c r="BE175" s="153">
        <f>IF(N175="základní",J175,0)</f>
        <v>0</v>
      </c>
      <c r="BF175" s="153">
        <f>IF(N175="snížená",J175,0)</f>
        <v>0</v>
      </c>
      <c r="BG175" s="153">
        <f>IF(N175="zákl. přenesená",J175,0)</f>
        <v>0</v>
      </c>
      <c r="BH175" s="153">
        <f>IF(N175="sníž. přenesená",J175,0)</f>
        <v>0</v>
      </c>
      <c r="BI175" s="153">
        <f>IF(N175="nulová",J175,0)</f>
        <v>0</v>
      </c>
      <c r="BJ175" s="19" t="s">
        <v>80</v>
      </c>
      <c r="BK175" s="153">
        <f>ROUND(I175*H175,2)</f>
        <v>0</v>
      </c>
      <c r="BL175" s="19" t="s">
        <v>148</v>
      </c>
      <c r="BM175" s="152" t="s">
        <v>1609</v>
      </c>
    </row>
    <row r="176" spans="1:47" s="2" customFormat="1" ht="11.25">
      <c r="A176" s="34"/>
      <c r="B176" s="35"/>
      <c r="C176" s="34"/>
      <c r="D176" s="154" t="s">
        <v>150</v>
      </c>
      <c r="E176" s="34"/>
      <c r="F176" s="155" t="s">
        <v>1610</v>
      </c>
      <c r="G176" s="34"/>
      <c r="H176" s="34"/>
      <c r="I176" s="156"/>
      <c r="J176" s="34"/>
      <c r="K176" s="34"/>
      <c r="L176" s="35"/>
      <c r="M176" s="157"/>
      <c r="N176" s="158"/>
      <c r="O176" s="55"/>
      <c r="P176" s="55"/>
      <c r="Q176" s="55"/>
      <c r="R176" s="55"/>
      <c r="S176" s="55"/>
      <c r="T176" s="56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9" t="s">
        <v>150</v>
      </c>
      <c r="AU176" s="19" t="s">
        <v>82</v>
      </c>
    </row>
    <row r="177" spans="2:51" s="13" customFormat="1" ht="11.25">
      <c r="B177" s="159"/>
      <c r="D177" s="160" t="s">
        <v>152</v>
      </c>
      <c r="E177" s="161" t="s">
        <v>3</v>
      </c>
      <c r="F177" s="162" t="s">
        <v>1611</v>
      </c>
      <c r="H177" s="163">
        <v>5.893</v>
      </c>
      <c r="I177" s="164"/>
      <c r="L177" s="159"/>
      <c r="M177" s="165"/>
      <c r="N177" s="166"/>
      <c r="O177" s="166"/>
      <c r="P177" s="166"/>
      <c r="Q177" s="166"/>
      <c r="R177" s="166"/>
      <c r="S177" s="166"/>
      <c r="T177" s="167"/>
      <c r="AT177" s="161" t="s">
        <v>152</v>
      </c>
      <c r="AU177" s="161" t="s">
        <v>82</v>
      </c>
      <c r="AV177" s="13" t="s">
        <v>82</v>
      </c>
      <c r="AW177" s="13" t="s">
        <v>33</v>
      </c>
      <c r="AX177" s="13" t="s">
        <v>80</v>
      </c>
      <c r="AY177" s="161" t="s">
        <v>141</v>
      </c>
    </row>
    <row r="178" spans="1:65" s="2" customFormat="1" ht="44.25" customHeight="1">
      <c r="A178" s="34"/>
      <c r="B178" s="140"/>
      <c r="C178" s="141" t="s">
        <v>313</v>
      </c>
      <c r="D178" s="141" t="s">
        <v>143</v>
      </c>
      <c r="E178" s="142" t="s">
        <v>1612</v>
      </c>
      <c r="F178" s="143" t="s">
        <v>1613</v>
      </c>
      <c r="G178" s="144" t="s">
        <v>101</v>
      </c>
      <c r="H178" s="145">
        <v>5.893</v>
      </c>
      <c r="I178" s="146"/>
      <c r="J178" s="147">
        <f>ROUND(I178*H178,2)</f>
        <v>0</v>
      </c>
      <c r="K178" s="143" t="s">
        <v>147</v>
      </c>
      <c r="L178" s="35"/>
      <c r="M178" s="148" t="s">
        <v>3</v>
      </c>
      <c r="N178" s="149" t="s">
        <v>43</v>
      </c>
      <c r="O178" s="55"/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2" t="s">
        <v>148</v>
      </c>
      <c r="AT178" s="152" t="s">
        <v>143</v>
      </c>
      <c r="AU178" s="152" t="s">
        <v>82</v>
      </c>
      <c r="AY178" s="19" t="s">
        <v>141</v>
      </c>
      <c r="BE178" s="153">
        <f>IF(N178="základní",J178,0)</f>
        <v>0</v>
      </c>
      <c r="BF178" s="153">
        <f>IF(N178="snížená",J178,0)</f>
        <v>0</v>
      </c>
      <c r="BG178" s="153">
        <f>IF(N178="zákl. přenesená",J178,0)</f>
        <v>0</v>
      </c>
      <c r="BH178" s="153">
        <f>IF(N178="sníž. přenesená",J178,0)</f>
        <v>0</v>
      </c>
      <c r="BI178" s="153">
        <f>IF(N178="nulová",J178,0)</f>
        <v>0</v>
      </c>
      <c r="BJ178" s="19" t="s">
        <v>80</v>
      </c>
      <c r="BK178" s="153">
        <f>ROUND(I178*H178,2)</f>
        <v>0</v>
      </c>
      <c r="BL178" s="19" t="s">
        <v>148</v>
      </c>
      <c r="BM178" s="152" t="s">
        <v>1614</v>
      </c>
    </row>
    <row r="179" spans="1:47" s="2" customFormat="1" ht="11.25">
      <c r="A179" s="34"/>
      <c r="B179" s="35"/>
      <c r="C179" s="34"/>
      <c r="D179" s="154" t="s">
        <v>150</v>
      </c>
      <c r="E179" s="34"/>
      <c r="F179" s="155" t="s">
        <v>1615</v>
      </c>
      <c r="G179" s="34"/>
      <c r="H179" s="34"/>
      <c r="I179" s="156"/>
      <c r="J179" s="34"/>
      <c r="K179" s="34"/>
      <c r="L179" s="35"/>
      <c r="M179" s="157"/>
      <c r="N179" s="158"/>
      <c r="O179" s="55"/>
      <c r="P179" s="55"/>
      <c r="Q179" s="55"/>
      <c r="R179" s="55"/>
      <c r="S179" s="55"/>
      <c r="T179" s="56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9" t="s">
        <v>150</v>
      </c>
      <c r="AU179" s="19" t="s">
        <v>82</v>
      </c>
    </row>
    <row r="180" spans="1:65" s="2" customFormat="1" ht="24.2" customHeight="1">
      <c r="A180" s="34"/>
      <c r="B180" s="140"/>
      <c r="C180" s="141" t="s">
        <v>319</v>
      </c>
      <c r="D180" s="141" t="s">
        <v>143</v>
      </c>
      <c r="E180" s="142" t="s">
        <v>1616</v>
      </c>
      <c r="F180" s="143" t="s">
        <v>1617</v>
      </c>
      <c r="G180" s="144" t="s">
        <v>101</v>
      </c>
      <c r="H180" s="145">
        <v>14.732</v>
      </c>
      <c r="I180" s="146"/>
      <c r="J180" s="147">
        <f>ROUND(I180*H180,2)</f>
        <v>0</v>
      </c>
      <c r="K180" s="143" t="s">
        <v>147</v>
      </c>
      <c r="L180" s="35"/>
      <c r="M180" s="148" t="s">
        <v>3</v>
      </c>
      <c r="N180" s="149" t="s">
        <v>43</v>
      </c>
      <c r="O180" s="55"/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2" t="s">
        <v>148</v>
      </c>
      <c r="AT180" s="152" t="s">
        <v>143</v>
      </c>
      <c r="AU180" s="152" t="s">
        <v>82</v>
      </c>
      <c r="AY180" s="19" t="s">
        <v>141</v>
      </c>
      <c r="BE180" s="153">
        <f>IF(N180="základní",J180,0)</f>
        <v>0</v>
      </c>
      <c r="BF180" s="153">
        <f>IF(N180="snížená",J180,0)</f>
        <v>0</v>
      </c>
      <c r="BG180" s="153">
        <f>IF(N180="zákl. přenesená",J180,0)</f>
        <v>0</v>
      </c>
      <c r="BH180" s="153">
        <f>IF(N180="sníž. přenesená",J180,0)</f>
        <v>0</v>
      </c>
      <c r="BI180" s="153">
        <f>IF(N180="nulová",J180,0)</f>
        <v>0</v>
      </c>
      <c r="BJ180" s="19" t="s">
        <v>80</v>
      </c>
      <c r="BK180" s="153">
        <f>ROUND(I180*H180,2)</f>
        <v>0</v>
      </c>
      <c r="BL180" s="19" t="s">
        <v>148</v>
      </c>
      <c r="BM180" s="152" t="s">
        <v>1618</v>
      </c>
    </row>
    <row r="181" spans="1:47" s="2" customFormat="1" ht="11.25">
      <c r="A181" s="34"/>
      <c r="B181" s="35"/>
      <c r="C181" s="34"/>
      <c r="D181" s="154" t="s">
        <v>150</v>
      </c>
      <c r="E181" s="34"/>
      <c r="F181" s="155" t="s">
        <v>1619</v>
      </c>
      <c r="G181" s="34"/>
      <c r="H181" s="34"/>
      <c r="I181" s="156"/>
      <c r="J181" s="34"/>
      <c r="K181" s="34"/>
      <c r="L181" s="35"/>
      <c r="M181" s="157"/>
      <c r="N181" s="158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150</v>
      </c>
      <c r="AU181" s="19" t="s">
        <v>82</v>
      </c>
    </row>
    <row r="182" spans="2:51" s="13" customFormat="1" ht="11.25">
      <c r="B182" s="159"/>
      <c r="D182" s="160" t="s">
        <v>152</v>
      </c>
      <c r="E182" s="161" t="s">
        <v>3</v>
      </c>
      <c r="F182" s="162" t="s">
        <v>1620</v>
      </c>
      <c r="H182" s="163">
        <v>14.732</v>
      </c>
      <c r="I182" s="164"/>
      <c r="L182" s="159"/>
      <c r="M182" s="165"/>
      <c r="N182" s="166"/>
      <c r="O182" s="166"/>
      <c r="P182" s="166"/>
      <c r="Q182" s="166"/>
      <c r="R182" s="166"/>
      <c r="S182" s="166"/>
      <c r="T182" s="167"/>
      <c r="AT182" s="161" t="s">
        <v>152</v>
      </c>
      <c r="AU182" s="161" t="s">
        <v>82</v>
      </c>
      <c r="AV182" s="13" t="s">
        <v>82</v>
      </c>
      <c r="AW182" s="13" t="s">
        <v>33</v>
      </c>
      <c r="AX182" s="13" t="s">
        <v>80</v>
      </c>
      <c r="AY182" s="161" t="s">
        <v>141</v>
      </c>
    </row>
    <row r="183" spans="1:65" s="2" customFormat="1" ht="24.2" customHeight="1">
      <c r="A183" s="34"/>
      <c r="B183" s="140"/>
      <c r="C183" s="141" t="s">
        <v>329</v>
      </c>
      <c r="D183" s="141" t="s">
        <v>143</v>
      </c>
      <c r="E183" s="142" t="s">
        <v>1621</v>
      </c>
      <c r="F183" s="143" t="s">
        <v>1622</v>
      </c>
      <c r="G183" s="144" t="s">
        <v>146</v>
      </c>
      <c r="H183" s="145">
        <v>39.284</v>
      </c>
      <c r="I183" s="146"/>
      <c r="J183" s="147">
        <f>ROUND(I183*H183,2)</f>
        <v>0</v>
      </c>
      <c r="K183" s="143" t="s">
        <v>3</v>
      </c>
      <c r="L183" s="35"/>
      <c r="M183" s="148" t="s">
        <v>3</v>
      </c>
      <c r="N183" s="149" t="s">
        <v>43</v>
      </c>
      <c r="O183" s="55"/>
      <c r="P183" s="150">
        <f>O183*H183</f>
        <v>0</v>
      </c>
      <c r="Q183" s="150">
        <v>0.00237</v>
      </c>
      <c r="R183" s="150">
        <f>Q183*H183</f>
        <v>0.09310308</v>
      </c>
      <c r="S183" s="150">
        <v>0</v>
      </c>
      <c r="T183" s="15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2" t="s">
        <v>148</v>
      </c>
      <c r="AT183" s="152" t="s">
        <v>143</v>
      </c>
      <c r="AU183" s="152" t="s">
        <v>82</v>
      </c>
      <c r="AY183" s="19" t="s">
        <v>141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19" t="s">
        <v>80</v>
      </c>
      <c r="BK183" s="153">
        <f>ROUND(I183*H183,2)</f>
        <v>0</v>
      </c>
      <c r="BL183" s="19" t="s">
        <v>148</v>
      </c>
      <c r="BM183" s="152" t="s">
        <v>1623</v>
      </c>
    </row>
    <row r="184" spans="2:51" s="13" customFormat="1" ht="11.25">
      <c r="B184" s="159"/>
      <c r="D184" s="160" t="s">
        <v>152</v>
      </c>
      <c r="E184" s="161" t="s">
        <v>3</v>
      </c>
      <c r="F184" s="162" t="s">
        <v>1624</v>
      </c>
      <c r="H184" s="163">
        <v>39.284</v>
      </c>
      <c r="I184" s="164"/>
      <c r="L184" s="159"/>
      <c r="M184" s="165"/>
      <c r="N184" s="166"/>
      <c r="O184" s="166"/>
      <c r="P184" s="166"/>
      <c r="Q184" s="166"/>
      <c r="R184" s="166"/>
      <c r="S184" s="166"/>
      <c r="T184" s="167"/>
      <c r="AT184" s="161" t="s">
        <v>152</v>
      </c>
      <c r="AU184" s="161" t="s">
        <v>82</v>
      </c>
      <c r="AV184" s="13" t="s">
        <v>82</v>
      </c>
      <c r="AW184" s="13" t="s">
        <v>33</v>
      </c>
      <c r="AX184" s="13" t="s">
        <v>80</v>
      </c>
      <c r="AY184" s="161" t="s">
        <v>141</v>
      </c>
    </row>
    <row r="185" spans="1:65" s="2" customFormat="1" ht="16.5" customHeight="1">
      <c r="A185" s="34"/>
      <c r="B185" s="140"/>
      <c r="C185" s="141" t="s">
        <v>339</v>
      </c>
      <c r="D185" s="141" t="s">
        <v>143</v>
      </c>
      <c r="E185" s="142" t="s">
        <v>1625</v>
      </c>
      <c r="F185" s="143" t="s">
        <v>1626</v>
      </c>
      <c r="G185" s="144" t="s">
        <v>286</v>
      </c>
      <c r="H185" s="145">
        <v>0.432</v>
      </c>
      <c r="I185" s="146"/>
      <c r="J185" s="147">
        <f>ROUND(I185*H185,2)</f>
        <v>0</v>
      </c>
      <c r="K185" s="143" t="s">
        <v>147</v>
      </c>
      <c r="L185" s="35"/>
      <c r="M185" s="148" t="s">
        <v>3</v>
      </c>
      <c r="N185" s="149" t="s">
        <v>43</v>
      </c>
      <c r="O185" s="55"/>
      <c r="P185" s="150">
        <f>O185*H185</f>
        <v>0</v>
      </c>
      <c r="Q185" s="150">
        <v>1.07636</v>
      </c>
      <c r="R185" s="150">
        <f>Q185*H185</f>
        <v>0.46498752</v>
      </c>
      <c r="S185" s="150">
        <v>0</v>
      </c>
      <c r="T185" s="15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2" t="s">
        <v>148</v>
      </c>
      <c r="AT185" s="152" t="s">
        <v>143</v>
      </c>
      <c r="AU185" s="152" t="s">
        <v>82</v>
      </c>
      <c r="AY185" s="19" t="s">
        <v>141</v>
      </c>
      <c r="BE185" s="153">
        <f>IF(N185="základní",J185,0)</f>
        <v>0</v>
      </c>
      <c r="BF185" s="153">
        <f>IF(N185="snížená",J185,0)</f>
        <v>0</v>
      </c>
      <c r="BG185" s="153">
        <f>IF(N185="zákl. přenesená",J185,0)</f>
        <v>0</v>
      </c>
      <c r="BH185" s="153">
        <f>IF(N185="sníž. přenesená",J185,0)</f>
        <v>0</v>
      </c>
      <c r="BI185" s="153">
        <f>IF(N185="nulová",J185,0)</f>
        <v>0</v>
      </c>
      <c r="BJ185" s="19" t="s">
        <v>80</v>
      </c>
      <c r="BK185" s="153">
        <f>ROUND(I185*H185,2)</f>
        <v>0</v>
      </c>
      <c r="BL185" s="19" t="s">
        <v>148</v>
      </c>
      <c r="BM185" s="152" t="s">
        <v>1627</v>
      </c>
    </row>
    <row r="186" spans="1:47" s="2" customFormat="1" ht="11.25">
      <c r="A186" s="34"/>
      <c r="B186" s="35"/>
      <c r="C186" s="34"/>
      <c r="D186" s="154" t="s">
        <v>150</v>
      </c>
      <c r="E186" s="34"/>
      <c r="F186" s="155" t="s">
        <v>1628</v>
      </c>
      <c r="G186" s="34"/>
      <c r="H186" s="34"/>
      <c r="I186" s="156"/>
      <c r="J186" s="34"/>
      <c r="K186" s="34"/>
      <c r="L186" s="35"/>
      <c r="M186" s="157"/>
      <c r="N186" s="158"/>
      <c r="O186" s="55"/>
      <c r="P186" s="55"/>
      <c r="Q186" s="55"/>
      <c r="R186" s="55"/>
      <c r="S186" s="55"/>
      <c r="T186" s="56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9" t="s">
        <v>150</v>
      </c>
      <c r="AU186" s="19" t="s">
        <v>82</v>
      </c>
    </row>
    <row r="187" spans="2:51" s="13" customFormat="1" ht="11.25">
      <c r="B187" s="159"/>
      <c r="D187" s="160" t="s">
        <v>152</v>
      </c>
      <c r="E187" s="161" t="s">
        <v>3</v>
      </c>
      <c r="F187" s="162" t="s">
        <v>1629</v>
      </c>
      <c r="H187" s="163">
        <v>0.432</v>
      </c>
      <c r="I187" s="164"/>
      <c r="L187" s="159"/>
      <c r="M187" s="165"/>
      <c r="N187" s="166"/>
      <c r="O187" s="166"/>
      <c r="P187" s="166"/>
      <c r="Q187" s="166"/>
      <c r="R187" s="166"/>
      <c r="S187" s="166"/>
      <c r="T187" s="167"/>
      <c r="AT187" s="161" t="s">
        <v>152</v>
      </c>
      <c r="AU187" s="161" t="s">
        <v>82</v>
      </c>
      <c r="AV187" s="13" t="s">
        <v>82</v>
      </c>
      <c r="AW187" s="13" t="s">
        <v>33</v>
      </c>
      <c r="AX187" s="13" t="s">
        <v>80</v>
      </c>
      <c r="AY187" s="161" t="s">
        <v>141</v>
      </c>
    </row>
    <row r="188" spans="1:65" s="2" customFormat="1" ht="33" customHeight="1">
      <c r="A188" s="34"/>
      <c r="B188" s="140"/>
      <c r="C188" s="141" t="s">
        <v>349</v>
      </c>
      <c r="D188" s="141" t="s">
        <v>143</v>
      </c>
      <c r="E188" s="142" t="s">
        <v>1630</v>
      </c>
      <c r="F188" s="143" t="s">
        <v>1631</v>
      </c>
      <c r="G188" s="144" t="s">
        <v>357</v>
      </c>
      <c r="H188" s="145">
        <v>28</v>
      </c>
      <c r="I188" s="146"/>
      <c r="J188" s="147">
        <f>ROUND(I188*H188,2)</f>
        <v>0</v>
      </c>
      <c r="K188" s="143" t="s">
        <v>147</v>
      </c>
      <c r="L188" s="35"/>
      <c r="M188" s="148" t="s">
        <v>3</v>
      </c>
      <c r="N188" s="149" t="s">
        <v>43</v>
      </c>
      <c r="O188" s="55"/>
      <c r="P188" s="150">
        <f>O188*H188</f>
        <v>0</v>
      </c>
      <c r="Q188" s="150">
        <v>0.36435</v>
      </c>
      <c r="R188" s="150">
        <f>Q188*H188</f>
        <v>10.2018</v>
      </c>
      <c r="S188" s="150">
        <v>0</v>
      </c>
      <c r="T188" s="151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52" t="s">
        <v>148</v>
      </c>
      <c r="AT188" s="152" t="s">
        <v>143</v>
      </c>
      <c r="AU188" s="152" t="s">
        <v>82</v>
      </c>
      <c r="AY188" s="19" t="s">
        <v>141</v>
      </c>
      <c r="BE188" s="153">
        <f>IF(N188="základní",J188,0)</f>
        <v>0</v>
      </c>
      <c r="BF188" s="153">
        <f>IF(N188="snížená",J188,0)</f>
        <v>0</v>
      </c>
      <c r="BG188" s="153">
        <f>IF(N188="zákl. přenesená",J188,0)</f>
        <v>0</v>
      </c>
      <c r="BH188" s="153">
        <f>IF(N188="sníž. přenesená",J188,0)</f>
        <v>0</v>
      </c>
      <c r="BI188" s="153">
        <f>IF(N188="nulová",J188,0)</f>
        <v>0</v>
      </c>
      <c r="BJ188" s="19" t="s">
        <v>80</v>
      </c>
      <c r="BK188" s="153">
        <f>ROUND(I188*H188,2)</f>
        <v>0</v>
      </c>
      <c r="BL188" s="19" t="s">
        <v>148</v>
      </c>
      <c r="BM188" s="152" t="s">
        <v>1632</v>
      </c>
    </row>
    <row r="189" spans="1:47" s="2" customFormat="1" ht="11.25">
      <c r="A189" s="34"/>
      <c r="B189" s="35"/>
      <c r="C189" s="34"/>
      <c r="D189" s="154" t="s">
        <v>150</v>
      </c>
      <c r="E189" s="34"/>
      <c r="F189" s="155" t="s">
        <v>1633</v>
      </c>
      <c r="G189" s="34"/>
      <c r="H189" s="34"/>
      <c r="I189" s="156"/>
      <c r="J189" s="34"/>
      <c r="K189" s="34"/>
      <c r="L189" s="35"/>
      <c r="M189" s="157"/>
      <c r="N189" s="158"/>
      <c r="O189" s="55"/>
      <c r="P189" s="55"/>
      <c r="Q189" s="55"/>
      <c r="R189" s="55"/>
      <c r="S189" s="55"/>
      <c r="T189" s="56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9" t="s">
        <v>150</v>
      </c>
      <c r="AU189" s="19" t="s">
        <v>82</v>
      </c>
    </row>
    <row r="190" spans="1:65" s="2" customFormat="1" ht="24.2" customHeight="1">
      <c r="A190" s="34"/>
      <c r="B190" s="140"/>
      <c r="C190" s="187" t="s">
        <v>354</v>
      </c>
      <c r="D190" s="187" t="s">
        <v>401</v>
      </c>
      <c r="E190" s="188" t="s">
        <v>1634</v>
      </c>
      <c r="F190" s="189" t="s">
        <v>1635</v>
      </c>
      <c r="G190" s="190" t="s">
        <v>357</v>
      </c>
      <c r="H190" s="191">
        <v>16</v>
      </c>
      <c r="I190" s="192"/>
      <c r="J190" s="193">
        <f>ROUND(I190*H190,2)</f>
        <v>0</v>
      </c>
      <c r="K190" s="189" t="s">
        <v>147</v>
      </c>
      <c r="L190" s="194"/>
      <c r="M190" s="195" t="s">
        <v>3</v>
      </c>
      <c r="N190" s="196" t="s">
        <v>43</v>
      </c>
      <c r="O190" s="55"/>
      <c r="P190" s="150">
        <f>O190*H190</f>
        <v>0</v>
      </c>
      <c r="Q190" s="150">
        <v>0.088</v>
      </c>
      <c r="R190" s="150">
        <f>Q190*H190</f>
        <v>1.408</v>
      </c>
      <c r="S190" s="150">
        <v>0</v>
      </c>
      <c r="T190" s="15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52" t="s">
        <v>189</v>
      </c>
      <c r="AT190" s="152" t="s">
        <v>401</v>
      </c>
      <c r="AU190" s="152" t="s">
        <v>82</v>
      </c>
      <c r="AY190" s="19" t="s">
        <v>141</v>
      </c>
      <c r="BE190" s="153">
        <f>IF(N190="základní",J190,0)</f>
        <v>0</v>
      </c>
      <c r="BF190" s="153">
        <f>IF(N190="snížená",J190,0)</f>
        <v>0</v>
      </c>
      <c r="BG190" s="153">
        <f>IF(N190="zákl. přenesená",J190,0)</f>
        <v>0</v>
      </c>
      <c r="BH190" s="153">
        <f>IF(N190="sníž. přenesená",J190,0)</f>
        <v>0</v>
      </c>
      <c r="BI190" s="153">
        <f>IF(N190="nulová",J190,0)</f>
        <v>0</v>
      </c>
      <c r="BJ190" s="19" t="s">
        <v>80</v>
      </c>
      <c r="BK190" s="153">
        <f>ROUND(I190*H190,2)</f>
        <v>0</v>
      </c>
      <c r="BL190" s="19" t="s">
        <v>148</v>
      </c>
      <c r="BM190" s="152" t="s">
        <v>1636</v>
      </c>
    </row>
    <row r="191" spans="2:51" s="13" customFormat="1" ht="11.25">
      <c r="B191" s="159"/>
      <c r="D191" s="160" t="s">
        <v>152</v>
      </c>
      <c r="E191" s="161" t="s">
        <v>3</v>
      </c>
      <c r="F191" s="162" t="s">
        <v>1637</v>
      </c>
      <c r="H191" s="163">
        <v>16</v>
      </c>
      <c r="I191" s="164"/>
      <c r="L191" s="159"/>
      <c r="M191" s="165"/>
      <c r="N191" s="166"/>
      <c r="O191" s="166"/>
      <c r="P191" s="166"/>
      <c r="Q191" s="166"/>
      <c r="R191" s="166"/>
      <c r="S191" s="166"/>
      <c r="T191" s="167"/>
      <c r="AT191" s="161" t="s">
        <v>152</v>
      </c>
      <c r="AU191" s="161" t="s">
        <v>82</v>
      </c>
      <c r="AV191" s="13" t="s">
        <v>82</v>
      </c>
      <c r="AW191" s="13" t="s">
        <v>33</v>
      </c>
      <c r="AX191" s="13" t="s">
        <v>80</v>
      </c>
      <c r="AY191" s="161" t="s">
        <v>141</v>
      </c>
    </row>
    <row r="192" spans="1:65" s="2" customFormat="1" ht="21.75" customHeight="1">
      <c r="A192" s="34"/>
      <c r="B192" s="140"/>
      <c r="C192" s="187" t="s">
        <v>362</v>
      </c>
      <c r="D192" s="187" t="s">
        <v>401</v>
      </c>
      <c r="E192" s="188" t="s">
        <v>1638</v>
      </c>
      <c r="F192" s="189" t="s">
        <v>1639</v>
      </c>
      <c r="G192" s="190" t="s">
        <v>357</v>
      </c>
      <c r="H192" s="191">
        <v>12</v>
      </c>
      <c r="I192" s="192"/>
      <c r="J192" s="193">
        <f>ROUND(I192*H192,2)</f>
        <v>0</v>
      </c>
      <c r="K192" s="189" t="s">
        <v>3</v>
      </c>
      <c r="L192" s="194"/>
      <c r="M192" s="195" t="s">
        <v>3</v>
      </c>
      <c r="N192" s="196" t="s">
        <v>43</v>
      </c>
      <c r="O192" s="55"/>
      <c r="P192" s="150">
        <f>O192*H192</f>
        <v>0</v>
      </c>
      <c r="Q192" s="150">
        <v>0.072</v>
      </c>
      <c r="R192" s="150">
        <f>Q192*H192</f>
        <v>0.8639999999999999</v>
      </c>
      <c r="S192" s="150">
        <v>0</v>
      </c>
      <c r="T192" s="15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2" t="s">
        <v>189</v>
      </c>
      <c r="AT192" s="152" t="s">
        <v>401</v>
      </c>
      <c r="AU192" s="152" t="s">
        <v>82</v>
      </c>
      <c r="AY192" s="19" t="s">
        <v>141</v>
      </c>
      <c r="BE192" s="153">
        <f>IF(N192="základní",J192,0)</f>
        <v>0</v>
      </c>
      <c r="BF192" s="153">
        <f>IF(N192="snížená",J192,0)</f>
        <v>0</v>
      </c>
      <c r="BG192" s="153">
        <f>IF(N192="zákl. přenesená",J192,0)</f>
        <v>0</v>
      </c>
      <c r="BH192" s="153">
        <f>IF(N192="sníž. přenesená",J192,0)</f>
        <v>0</v>
      </c>
      <c r="BI192" s="153">
        <f>IF(N192="nulová",J192,0)</f>
        <v>0</v>
      </c>
      <c r="BJ192" s="19" t="s">
        <v>80</v>
      </c>
      <c r="BK192" s="153">
        <f>ROUND(I192*H192,2)</f>
        <v>0</v>
      </c>
      <c r="BL192" s="19" t="s">
        <v>148</v>
      </c>
      <c r="BM192" s="152" t="s">
        <v>1640</v>
      </c>
    </row>
    <row r="193" spans="2:51" s="13" customFormat="1" ht="11.25">
      <c r="B193" s="159"/>
      <c r="D193" s="160" t="s">
        <v>152</v>
      </c>
      <c r="E193" s="161" t="s">
        <v>3</v>
      </c>
      <c r="F193" s="162" t="s">
        <v>1641</v>
      </c>
      <c r="H193" s="163">
        <v>12</v>
      </c>
      <c r="I193" s="164"/>
      <c r="L193" s="159"/>
      <c r="M193" s="165"/>
      <c r="N193" s="166"/>
      <c r="O193" s="166"/>
      <c r="P193" s="166"/>
      <c r="Q193" s="166"/>
      <c r="R193" s="166"/>
      <c r="S193" s="166"/>
      <c r="T193" s="167"/>
      <c r="AT193" s="161" t="s">
        <v>152</v>
      </c>
      <c r="AU193" s="161" t="s">
        <v>82</v>
      </c>
      <c r="AV193" s="13" t="s">
        <v>82</v>
      </c>
      <c r="AW193" s="13" t="s">
        <v>33</v>
      </c>
      <c r="AX193" s="13" t="s">
        <v>80</v>
      </c>
      <c r="AY193" s="161" t="s">
        <v>141</v>
      </c>
    </row>
    <row r="194" spans="1:65" s="2" customFormat="1" ht="44.25" customHeight="1">
      <c r="A194" s="34"/>
      <c r="B194" s="140"/>
      <c r="C194" s="141" t="s">
        <v>370</v>
      </c>
      <c r="D194" s="141" t="s">
        <v>143</v>
      </c>
      <c r="E194" s="142" t="s">
        <v>1642</v>
      </c>
      <c r="F194" s="143" t="s">
        <v>1643</v>
      </c>
      <c r="G194" s="144" t="s">
        <v>357</v>
      </c>
      <c r="H194" s="145">
        <v>2</v>
      </c>
      <c r="I194" s="146"/>
      <c r="J194" s="147">
        <f>ROUND(I194*H194,2)</f>
        <v>0</v>
      </c>
      <c r="K194" s="143" t="s">
        <v>147</v>
      </c>
      <c r="L194" s="35"/>
      <c r="M194" s="148" t="s">
        <v>3</v>
      </c>
      <c r="N194" s="149" t="s">
        <v>43</v>
      </c>
      <c r="O194" s="55"/>
      <c r="P194" s="150">
        <f>O194*H194</f>
        <v>0</v>
      </c>
      <c r="Q194" s="150">
        <v>0.17489</v>
      </c>
      <c r="R194" s="150">
        <f>Q194*H194</f>
        <v>0.34978</v>
      </c>
      <c r="S194" s="150">
        <v>0</v>
      </c>
      <c r="T194" s="15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2" t="s">
        <v>148</v>
      </c>
      <c r="AT194" s="152" t="s">
        <v>143</v>
      </c>
      <c r="AU194" s="152" t="s">
        <v>82</v>
      </c>
      <c r="AY194" s="19" t="s">
        <v>141</v>
      </c>
      <c r="BE194" s="153">
        <f>IF(N194="základní",J194,0)</f>
        <v>0</v>
      </c>
      <c r="BF194" s="153">
        <f>IF(N194="snížená",J194,0)</f>
        <v>0</v>
      </c>
      <c r="BG194" s="153">
        <f>IF(N194="zákl. přenesená",J194,0)</f>
        <v>0</v>
      </c>
      <c r="BH194" s="153">
        <f>IF(N194="sníž. přenesená",J194,0)</f>
        <v>0</v>
      </c>
      <c r="BI194" s="153">
        <f>IF(N194="nulová",J194,0)</f>
        <v>0</v>
      </c>
      <c r="BJ194" s="19" t="s">
        <v>80</v>
      </c>
      <c r="BK194" s="153">
        <f>ROUND(I194*H194,2)</f>
        <v>0</v>
      </c>
      <c r="BL194" s="19" t="s">
        <v>148</v>
      </c>
      <c r="BM194" s="152" t="s">
        <v>1644</v>
      </c>
    </row>
    <row r="195" spans="1:47" s="2" customFormat="1" ht="11.25">
      <c r="A195" s="34"/>
      <c r="B195" s="35"/>
      <c r="C195" s="34"/>
      <c r="D195" s="154" t="s">
        <v>150</v>
      </c>
      <c r="E195" s="34"/>
      <c r="F195" s="155" t="s">
        <v>1645</v>
      </c>
      <c r="G195" s="34"/>
      <c r="H195" s="34"/>
      <c r="I195" s="156"/>
      <c r="J195" s="34"/>
      <c r="K195" s="34"/>
      <c r="L195" s="35"/>
      <c r="M195" s="157"/>
      <c r="N195" s="158"/>
      <c r="O195" s="55"/>
      <c r="P195" s="55"/>
      <c r="Q195" s="55"/>
      <c r="R195" s="55"/>
      <c r="S195" s="55"/>
      <c r="T195" s="5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150</v>
      </c>
      <c r="AU195" s="19" t="s">
        <v>82</v>
      </c>
    </row>
    <row r="196" spans="2:51" s="13" customFormat="1" ht="11.25">
      <c r="B196" s="159"/>
      <c r="D196" s="160" t="s">
        <v>152</v>
      </c>
      <c r="E196" s="161" t="s">
        <v>3</v>
      </c>
      <c r="F196" s="162" t="s">
        <v>1646</v>
      </c>
      <c r="H196" s="163">
        <v>2</v>
      </c>
      <c r="I196" s="164"/>
      <c r="L196" s="159"/>
      <c r="M196" s="165"/>
      <c r="N196" s="166"/>
      <c r="O196" s="166"/>
      <c r="P196" s="166"/>
      <c r="Q196" s="166"/>
      <c r="R196" s="166"/>
      <c r="S196" s="166"/>
      <c r="T196" s="167"/>
      <c r="AT196" s="161" t="s">
        <v>152</v>
      </c>
      <c r="AU196" s="161" t="s">
        <v>82</v>
      </c>
      <c r="AV196" s="13" t="s">
        <v>82</v>
      </c>
      <c r="AW196" s="13" t="s">
        <v>33</v>
      </c>
      <c r="AX196" s="13" t="s">
        <v>80</v>
      </c>
      <c r="AY196" s="161" t="s">
        <v>141</v>
      </c>
    </row>
    <row r="197" spans="1:65" s="2" customFormat="1" ht="24.2" customHeight="1">
      <c r="A197" s="34"/>
      <c r="B197" s="140"/>
      <c r="C197" s="187" t="s">
        <v>375</v>
      </c>
      <c r="D197" s="187" t="s">
        <v>401</v>
      </c>
      <c r="E197" s="188" t="s">
        <v>1647</v>
      </c>
      <c r="F197" s="189" t="s">
        <v>1648</v>
      </c>
      <c r="G197" s="190" t="s">
        <v>357</v>
      </c>
      <c r="H197" s="191">
        <v>2</v>
      </c>
      <c r="I197" s="192"/>
      <c r="J197" s="193">
        <f>ROUND(I197*H197,2)</f>
        <v>0</v>
      </c>
      <c r="K197" s="189" t="s">
        <v>3</v>
      </c>
      <c r="L197" s="194"/>
      <c r="M197" s="195" t="s">
        <v>3</v>
      </c>
      <c r="N197" s="196" t="s">
        <v>43</v>
      </c>
      <c r="O197" s="55"/>
      <c r="P197" s="150">
        <f>O197*H197</f>
        <v>0</v>
      </c>
      <c r="Q197" s="150">
        <v>0.0047</v>
      </c>
      <c r="R197" s="150">
        <f>Q197*H197</f>
        <v>0.0094</v>
      </c>
      <c r="S197" s="150">
        <v>0</v>
      </c>
      <c r="T197" s="15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2" t="s">
        <v>189</v>
      </c>
      <c r="AT197" s="152" t="s">
        <v>401</v>
      </c>
      <c r="AU197" s="152" t="s">
        <v>82</v>
      </c>
      <c r="AY197" s="19" t="s">
        <v>141</v>
      </c>
      <c r="BE197" s="153">
        <f>IF(N197="základní",J197,0)</f>
        <v>0</v>
      </c>
      <c r="BF197" s="153">
        <f>IF(N197="snížená",J197,0)</f>
        <v>0</v>
      </c>
      <c r="BG197" s="153">
        <f>IF(N197="zákl. přenesená",J197,0)</f>
        <v>0</v>
      </c>
      <c r="BH197" s="153">
        <f>IF(N197="sníž. přenesená",J197,0)</f>
        <v>0</v>
      </c>
      <c r="BI197" s="153">
        <f>IF(N197="nulová",J197,0)</f>
        <v>0</v>
      </c>
      <c r="BJ197" s="19" t="s">
        <v>80</v>
      </c>
      <c r="BK197" s="153">
        <f>ROUND(I197*H197,2)</f>
        <v>0</v>
      </c>
      <c r="BL197" s="19" t="s">
        <v>148</v>
      </c>
      <c r="BM197" s="152" t="s">
        <v>1649</v>
      </c>
    </row>
    <row r="198" spans="1:65" s="2" customFormat="1" ht="24.2" customHeight="1">
      <c r="A198" s="34"/>
      <c r="B198" s="140"/>
      <c r="C198" s="141" t="s">
        <v>380</v>
      </c>
      <c r="D198" s="141" t="s">
        <v>143</v>
      </c>
      <c r="E198" s="142" t="s">
        <v>1650</v>
      </c>
      <c r="F198" s="143" t="s">
        <v>1651</v>
      </c>
      <c r="G198" s="144" t="s">
        <v>357</v>
      </c>
      <c r="H198" s="145">
        <v>1</v>
      </c>
      <c r="I198" s="146"/>
      <c r="J198" s="147">
        <f>ROUND(I198*H198,2)</f>
        <v>0</v>
      </c>
      <c r="K198" s="143" t="s">
        <v>147</v>
      </c>
      <c r="L198" s="35"/>
      <c r="M198" s="148" t="s">
        <v>3</v>
      </c>
      <c r="N198" s="149" t="s">
        <v>43</v>
      </c>
      <c r="O198" s="55"/>
      <c r="P198" s="150">
        <f>O198*H198</f>
        <v>0</v>
      </c>
      <c r="Q198" s="150">
        <v>0</v>
      </c>
      <c r="R198" s="150">
        <f>Q198*H198</f>
        <v>0</v>
      </c>
      <c r="S198" s="150">
        <v>0</v>
      </c>
      <c r="T198" s="15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2" t="s">
        <v>148</v>
      </c>
      <c r="AT198" s="152" t="s">
        <v>143</v>
      </c>
      <c r="AU198" s="152" t="s">
        <v>82</v>
      </c>
      <c r="AY198" s="19" t="s">
        <v>141</v>
      </c>
      <c r="BE198" s="153">
        <f>IF(N198="základní",J198,0)</f>
        <v>0</v>
      </c>
      <c r="BF198" s="153">
        <f>IF(N198="snížená",J198,0)</f>
        <v>0</v>
      </c>
      <c r="BG198" s="153">
        <f>IF(N198="zákl. přenesená",J198,0)</f>
        <v>0</v>
      </c>
      <c r="BH198" s="153">
        <f>IF(N198="sníž. přenesená",J198,0)</f>
        <v>0</v>
      </c>
      <c r="BI198" s="153">
        <f>IF(N198="nulová",J198,0)</f>
        <v>0</v>
      </c>
      <c r="BJ198" s="19" t="s">
        <v>80</v>
      </c>
      <c r="BK198" s="153">
        <f>ROUND(I198*H198,2)</f>
        <v>0</v>
      </c>
      <c r="BL198" s="19" t="s">
        <v>148</v>
      </c>
      <c r="BM198" s="152" t="s">
        <v>1652</v>
      </c>
    </row>
    <row r="199" spans="1:47" s="2" customFormat="1" ht="11.25">
      <c r="A199" s="34"/>
      <c r="B199" s="35"/>
      <c r="C199" s="34"/>
      <c r="D199" s="154" t="s">
        <v>150</v>
      </c>
      <c r="E199" s="34"/>
      <c r="F199" s="155" t="s">
        <v>1653</v>
      </c>
      <c r="G199" s="34"/>
      <c r="H199" s="34"/>
      <c r="I199" s="156"/>
      <c r="J199" s="34"/>
      <c r="K199" s="34"/>
      <c r="L199" s="35"/>
      <c r="M199" s="157"/>
      <c r="N199" s="158"/>
      <c r="O199" s="55"/>
      <c r="P199" s="55"/>
      <c r="Q199" s="55"/>
      <c r="R199" s="55"/>
      <c r="S199" s="55"/>
      <c r="T199" s="56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9" t="s">
        <v>150</v>
      </c>
      <c r="AU199" s="19" t="s">
        <v>82</v>
      </c>
    </row>
    <row r="200" spans="1:65" s="2" customFormat="1" ht="16.5" customHeight="1">
      <c r="A200" s="34"/>
      <c r="B200" s="140"/>
      <c r="C200" s="187" t="s">
        <v>386</v>
      </c>
      <c r="D200" s="187" t="s">
        <v>401</v>
      </c>
      <c r="E200" s="188" t="s">
        <v>1654</v>
      </c>
      <c r="F200" s="189" t="s">
        <v>1655</v>
      </c>
      <c r="G200" s="190" t="s">
        <v>357</v>
      </c>
      <c r="H200" s="191">
        <v>1</v>
      </c>
      <c r="I200" s="192"/>
      <c r="J200" s="193">
        <f>ROUND(I200*H200,2)</f>
        <v>0</v>
      </c>
      <c r="K200" s="189" t="s">
        <v>3</v>
      </c>
      <c r="L200" s="194"/>
      <c r="M200" s="195" t="s">
        <v>3</v>
      </c>
      <c r="N200" s="196" t="s">
        <v>43</v>
      </c>
      <c r="O200" s="55"/>
      <c r="P200" s="150">
        <f>O200*H200</f>
        <v>0</v>
      </c>
      <c r="Q200" s="150">
        <v>0.0985</v>
      </c>
      <c r="R200" s="150">
        <f>Q200*H200</f>
        <v>0.0985</v>
      </c>
      <c r="S200" s="150">
        <v>0</v>
      </c>
      <c r="T200" s="15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2" t="s">
        <v>189</v>
      </c>
      <c r="AT200" s="152" t="s">
        <v>401</v>
      </c>
      <c r="AU200" s="152" t="s">
        <v>82</v>
      </c>
      <c r="AY200" s="19" t="s">
        <v>141</v>
      </c>
      <c r="BE200" s="153">
        <f>IF(N200="základní",J200,0)</f>
        <v>0</v>
      </c>
      <c r="BF200" s="153">
        <f>IF(N200="snížená",J200,0)</f>
        <v>0</v>
      </c>
      <c r="BG200" s="153">
        <f>IF(N200="zákl. přenesená",J200,0)</f>
        <v>0</v>
      </c>
      <c r="BH200" s="153">
        <f>IF(N200="sníž. přenesená",J200,0)</f>
        <v>0</v>
      </c>
      <c r="BI200" s="153">
        <f>IF(N200="nulová",J200,0)</f>
        <v>0</v>
      </c>
      <c r="BJ200" s="19" t="s">
        <v>80</v>
      </c>
      <c r="BK200" s="153">
        <f>ROUND(I200*H200,2)</f>
        <v>0</v>
      </c>
      <c r="BL200" s="19" t="s">
        <v>148</v>
      </c>
      <c r="BM200" s="152" t="s">
        <v>1656</v>
      </c>
    </row>
    <row r="201" spans="2:51" s="13" customFormat="1" ht="11.25">
      <c r="B201" s="159"/>
      <c r="D201" s="160" t="s">
        <v>152</v>
      </c>
      <c r="E201" s="161" t="s">
        <v>3</v>
      </c>
      <c r="F201" s="162" t="s">
        <v>1657</v>
      </c>
      <c r="H201" s="163">
        <v>1</v>
      </c>
      <c r="I201" s="164"/>
      <c r="L201" s="159"/>
      <c r="M201" s="165"/>
      <c r="N201" s="166"/>
      <c r="O201" s="166"/>
      <c r="P201" s="166"/>
      <c r="Q201" s="166"/>
      <c r="R201" s="166"/>
      <c r="S201" s="166"/>
      <c r="T201" s="167"/>
      <c r="AT201" s="161" t="s">
        <v>152</v>
      </c>
      <c r="AU201" s="161" t="s">
        <v>82</v>
      </c>
      <c r="AV201" s="13" t="s">
        <v>82</v>
      </c>
      <c r="AW201" s="13" t="s">
        <v>33</v>
      </c>
      <c r="AX201" s="13" t="s">
        <v>80</v>
      </c>
      <c r="AY201" s="161" t="s">
        <v>141</v>
      </c>
    </row>
    <row r="202" spans="1:65" s="2" customFormat="1" ht="55.5" customHeight="1">
      <c r="A202" s="34"/>
      <c r="B202" s="140"/>
      <c r="C202" s="141" t="s">
        <v>391</v>
      </c>
      <c r="D202" s="141" t="s">
        <v>143</v>
      </c>
      <c r="E202" s="142" t="s">
        <v>1658</v>
      </c>
      <c r="F202" s="143" t="s">
        <v>1659</v>
      </c>
      <c r="G202" s="144" t="s">
        <v>357</v>
      </c>
      <c r="H202" s="145">
        <v>14</v>
      </c>
      <c r="I202" s="146"/>
      <c r="J202" s="147">
        <f>ROUND(I202*H202,2)</f>
        <v>0</v>
      </c>
      <c r="K202" s="143" t="s">
        <v>147</v>
      </c>
      <c r="L202" s="35"/>
      <c r="M202" s="148" t="s">
        <v>3</v>
      </c>
      <c r="N202" s="149" t="s">
        <v>43</v>
      </c>
      <c r="O202" s="55"/>
      <c r="P202" s="150">
        <f>O202*H202</f>
        <v>0</v>
      </c>
      <c r="Q202" s="150">
        <v>0.00702</v>
      </c>
      <c r="R202" s="150">
        <f>Q202*H202</f>
        <v>0.09828</v>
      </c>
      <c r="S202" s="150">
        <v>0</v>
      </c>
      <c r="T202" s="151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2" t="s">
        <v>148</v>
      </c>
      <c r="AT202" s="152" t="s">
        <v>143</v>
      </c>
      <c r="AU202" s="152" t="s">
        <v>82</v>
      </c>
      <c r="AY202" s="19" t="s">
        <v>141</v>
      </c>
      <c r="BE202" s="153">
        <f>IF(N202="základní",J202,0)</f>
        <v>0</v>
      </c>
      <c r="BF202" s="153">
        <f>IF(N202="snížená",J202,0)</f>
        <v>0</v>
      </c>
      <c r="BG202" s="153">
        <f>IF(N202="zákl. přenesená",J202,0)</f>
        <v>0</v>
      </c>
      <c r="BH202" s="153">
        <f>IF(N202="sníž. přenesená",J202,0)</f>
        <v>0</v>
      </c>
      <c r="BI202" s="153">
        <f>IF(N202="nulová",J202,0)</f>
        <v>0</v>
      </c>
      <c r="BJ202" s="19" t="s">
        <v>80</v>
      </c>
      <c r="BK202" s="153">
        <f>ROUND(I202*H202,2)</f>
        <v>0</v>
      </c>
      <c r="BL202" s="19" t="s">
        <v>148</v>
      </c>
      <c r="BM202" s="152" t="s">
        <v>1660</v>
      </c>
    </row>
    <row r="203" spans="1:47" s="2" customFormat="1" ht="11.25">
      <c r="A203" s="34"/>
      <c r="B203" s="35"/>
      <c r="C203" s="34"/>
      <c r="D203" s="154" t="s">
        <v>150</v>
      </c>
      <c r="E203" s="34"/>
      <c r="F203" s="155" t="s">
        <v>1661</v>
      </c>
      <c r="G203" s="34"/>
      <c r="H203" s="34"/>
      <c r="I203" s="156"/>
      <c r="J203" s="34"/>
      <c r="K203" s="34"/>
      <c r="L203" s="35"/>
      <c r="M203" s="157"/>
      <c r="N203" s="158"/>
      <c r="O203" s="55"/>
      <c r="P203" s="55"/>
      <c r="Q203" s="55"/>
      <c r="R203" s="55"/>
      <c r="S203" s="55"/>
      <c r="T203" s="56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9" t="s">
        <v>150</v>
      </c>
      <c r="AU203" s="19" t="s">
        <v>82</v>
      </c>
    </row>
    <row r="204" spans="2:51" s="13" customFormat="1" ht="11.25">
      <c r="B204" s="159"/>
      <c r="D204" s="160" t="s">
        <v>152</v>
      </c>
      <c r="E204" s="161" t="s">
        <v>3</v>
      </c>
      <c r="F204" s="162" t="s">
        <v>1662</v>
      </c>
      <c r="H204" s="163">
        <v>14</v>
      </c>
      <c r="I204" s="164"/>
      <c r="L204" s="159"/>
      <c r="M204" s="165"/>
      <c r="N204" s="166"/>
      <c r="O204" s="166"/>
      <c r="P204" s="166"/>
      <c r="Q204" s="166"/>
      <c r="R204" s="166"/>
      <c r="S204" s="166"/>
      <c r="T204" s="167"/>
      <c r="AT204" s="161" t="s">
        <v>152</v>
      </c>
      <c r="AU204" s="161" t="s">
        <v>82</v>
      </c>
      <c r="AV204" s="13" t="s">
        <v>82</v>
      </c>
      <c r="AW204" s="13" t="s">
        <v>33</v>
      </c>
      <c r="AX204" s="13" t="s">
        <v>80</v>
      </c>
      <c r="AY204" s="161" t="s">
        <v>141</v>
      </c>
    </row>
    <row r="205" spans="1:65" s="2" customFormat="1" ht="24.2" customHeight="1">
      <c r="A205" s="34"/>
      <c r="B205" s="140"/>
      <c r="C205" s="187" t="s">
        <v>405</v>
      </c>
      <c r="D205" s="187" t="s">
        <v>401</v>
      </c>
      <c r="E205" s="188" t="s">
        <v>1663</v>
      </c>
      <c r="F205" s="189" t="s">
        <v>1664</v>
      </c>
      <c r="G205" s="190" t="s">
        <v>357</v>
      </c>
      <c r="H205" s="191">
        <v>14</v>
      </c>
      <c r="I205" s="192"/>
      <c r="J205" s="193">
        <f>ROUND(I205*H205,2)</f>
        <v>0</v>
      </c>
      <c r="K205" s="189" t="s">
        <v>3</v>
      </c>
      <c r="L205" s="194"/>
      <c r="M205" s="195" t="s">
        <v>3</v>
      </c>
      <c r="N205" s="196" t="s">
        <v>43</v>
      </c>
      <c r="O205" s="55"/>
      <c r="P205" s="150">
        <f>O205*H205</f>
        <v>0</v>
      </c>
      <c r="Q205" s="150">
        <v>0.07</v>
      </c>
      <c r="R205" s="150">
        <f>Q205*H205</f>
        <v>0.9800000000000001</v>
      </c>
      <c r="S205" s="150">
        <v>0</v>
      </c>
      <c r="T205" s="15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2" t="s">
        <v>189</v>
      </c>
      <c r="AT205" s="152" t="s">
        <v>401</v>
      </c>
      <c r="AU205" s="152" t="s">
        <v>82</v>
      </c>
      <c r="AY205" s="19" t="s">
        <v>141</v>
      </c>
      <c r="BE205" s="153">
        <f>IF(N205="základní",J205,0)</f>
        <v>0</v>
      </c>
      <c r="BF205" s="153">
        <f>IF(N205="snížená",J205,0)</f>
        <v>0</v>
      </c>
      <c r="BG205" s="153">
        <f>IF(N205="zákl. přenesená",J205,0)</f>
        <v>0</v>
      </c>
      <c r="BH205" s="153">
        <f>IF(N205="sníž. přenesená",J205,0)</f>
        <v>0</v>
      </c>
      <c r="BI205" s="153">
        <f>IF(N205="nulová",J205,0)</f>
        <v>0</v>
      </c>
      <c r="BJ205" s="19" t="s">
        <v>80</v>
      </c>
      <c r="BK205" s="153">
        <f>ROUND(I205*H205,2)</f>
        <v>0</v>
      </c>
      <c r="BL205" s="19" t="s">
        <v>148</v>
      </c>
      <c r="BM205" s="152" t="s">
        <v>1665</v>
      </c>
    </row>
    <row r="206" spans="1:65" s="2" customFormat="1" ht="24.2" customHeight="1">
      <c r="A206" s="34"/>
      <c r="B206" s="140"/>
      <c r="C206" s="141" t="s">
        <v>413</v>
      </c>
      <c r="D206" s="141" t="s">
        <v>143</v>
      </c>
      <c r="E206" s="142" t="s">
        <v>1666</v>
      </c>
      <c r="F206" s="143" t="s">
        <v>1667</v>
      </c>
      <c r="G206" s="144" t="s">
        <v>207</v>
      </c>
      <c r="H206" s="145">
        <v>40</v>
      </c>
      <c r="I206" s="146"/>
      <c r="J206" s="147">
        <f>ROUND(I206*H206,2)</f>
        <v>0</v>
      </c>
      <c r="K206" s="143" t="s">
        <v>147</v>
      </c>
      <c r="L206" s="35"/>
      <c r="M206" s="148" t="s">
        <v>3</v>
      </c>
      <c r="N206" s="149" t="s">
        <v>43</v>
      </c>
      <c r="O206" s="55"/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2" t="s">
        <v>148</v>
      </c>
      <c r="AT206" s="152" t="s">
        <v>143</v>
      </c>
      <c r="AU206" s="152" t="s">
        <v>82</v>
      </c>
      <c r="AY206" s="19" t="s">
        <v>141</v>
      </c>
      <c r="BE206" s="153">
        <f>IF(N206="základní",J206,0)</f>
        <v>0</v>
      </c>
      <c r="BF206" s="153">
        <f>IF(N206="snížená",J206,0)</f>
        <v>0</v>
      </c>
      <c r="BG206" s="153">
        <f>IF(N206="zákl. přenesená",J206,0)</f>
        <v>0</v>
      </c>
      <c r="BH206" s="153">
        <f>IF(N206="sníž. přenesená",J206,0)</f>
        <v>0</v>
      </c>
      <c r="BI206" s="153">
        <f>IF(N206="nulová",J206,0)</f>
        <v>0</v>
      </c>
      <c r="BJ206" s="19" t="s">
        <v>80</v>
      </c>
      <c r="BK206" s="153">
        <f>ROUND(I206*H206,2)</f>
        <v>0</v>
      </c>
      <c r="BL206" s="19" t="s">
        <v>148</v>
      </c>
      <c r="BM206" s="152" t="s">
        <v>1668</v>
      </c>
    </row>
    <row r="207" spans="1:47" s="2" customFormat="1" ht="11.25">
      <c r="A207" s="34"/>
      <c r="B207" s="35"/>
      <c r="C207" s="34"/>
      <c r="D207" s="154" t="s">
        <v>150</v>
      </c>
      <c r="E207" s="34"/>
      <c r="F207" s="155" t="s">
        <v>1669</v>
      </c>
      <c r="G207" s="34"/>
      <c r="H207" s="34"/>
      <c r="I207" s="156"/>
      <c r="J207" s="34"/>
      <c r="K207" s="34"/>
      <c r="L207" s="35"/>
      <c r="M207" s="157"/>
      <c r="N207" s="158"/>
      <c r="O207" s="55"/>
      <c r="P207" s="55"/>
      <c r="Q207" s="55"/>
      <c r="R207" s="55"/>
      <c r="S207" s="55"/>
      <c r="T207" s="56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9" t="s">
        <v>150</v>
      </c>
      <c r="AU207" s="19" t="s">
        <v>82</v>
      </c>
    </row>
    <row r="208" spans="2:51" s="13" customFormat="1" ht="11.25">
      <c r="B208" s="159"/>
      <c r="D208" s="160" t="s">
        <v>152</v>
      </c>
      <c r="E208" s="161" t="s">
        <v>3</v>
      </c>
      <c r="F208" s="162" t="s">
        <v>1670</v>
      </c>
      <c r="H208" s="163">
        <v>40</v>
      </c>
      <c r="I208" s="164"/>
      <c r="L208" s="159"/>
      <c r="M208" s="165"/>
      <c r="N208" s="166"/>
      <c r="O208" s="166"/>
      <c r="P208" s="166"/>
      <c r="Q208" s="166"/>
      <c r="R208" s="166"/>
      <c r="S208" s="166"/>
      <c r="T208" s="167"/>
      <c r="AT208" s="161" t="s">
        <v>152</v>
      </c>
      <c r="AU208" s="161" t="s">
        <v>82</v>
      </c>
      <c r="AV208" s="13" t="s">
        <v>82</v>
      </c>
      <c r="AW208" s="13" t="s">
        <v>33</v>
      </c>
      <c r="AX208" s="13" t="s">
        <v>80</v>
      </c>
      <c r="AY208" s="161" t="s">
        <v>141</v>
      </c>
    </row>
    <row r="209" spans="1:65" s="2" customFormat="1" ht="24.2" customHeight="1">
      <c r="A209" s="34"/>
      <c r="B209" s="140"/>
      <c r="C209" s="187" t="s">
        <v>664</v>
      </c>
      <c r="D209" s="187" t="s">
        <v>401</v>
      </c>
      <c r="E209" s="188" t="s">
        <v>1671</v>
      </c>
      <c r="F209" s="189" t="s">
        <v>1672</v>
      </c>
      <c r="G209" s="190" t="s">
        <v>207</v>
      </c>
      <c r="H209" s="191">
        <v>40</v>
      </c>
      <c r="I209" s="192"/>
      <c r="J209" s="193">
        <f>ROUND(I209*H209,2)</f>
        <v>0</v>
      </c>
      <c r="K209" s="189" t="s">
        <v>147</v>
      </c>
      <c r="L209" s="194"/>
      <c r="M209" s="195" t="s">
        <v>3</v>
      </c>
      <c r="N209" s="196" t="s">
        <v>43</v>
      </c>
      <c r="O209" s="55"/>
      <c r="P209" s="150">
        <f>O209*H209</f>
        <v>0</v>
      </c>
      <c r="Q209" s="150">
        <v>0.0012</v>
      </c>
      <c r="R209" s="150">
        <f>Q209*H209</f>
        <v>0.047999999999999994</v>
      </c>
      <c r="S209" s="150">
        <v>0</v>
      </c>
      <c r="T209" s="15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2" t="s">
        <v>189</v>
      </c>
      <c r="AT209" s="152" t="s">
        <v>401</v>
      </c>
      <c r="AU209" s="152" t="s">
        <v>82</v>
      </c>
      <c r="AY209" s="19" t="s">
        <v>141</v>
      </c>
      <c r="BE209" s="153">
        <f>IF(N209="základní",J209,0)</f>
        <v>0</v>
      </c>
      <c r="BF209" s="153">
        <f>IF(N209="snížená",J209,0)</f>
        <v>0</v>
      </c>
      <c r="BG209" s="153">
        <f>IF(N209="zákl. přenesená",J209,0)</f>
        <v>0</v>
      </c>
      <c r="BH209" s="153">
        <f>IF(N209="sníž. přenesená",J209,0)</f>
        <v>0</v>
      </c>
      <c r="BI209" s="153">
        <f>IF(N209="nulová",J209,0)</f>
        <v>0</v>
      </c>
      <c r="BJ209" s="19" t="s">
        <v>80</v>
      </c>
      <c r="BK209" s="153">
        <f>ROUND(I209*H209,2)</f>
        <v>0</v>
      </c>
      <c r="BL209" s="19" t="s">
        <v>148</v>
      </c>
      <c r="BM209" s="152" t="s">
        <v>1673</v>
      </c>
    </row>
    <row r="210" spans="1:65" s="2" customFormat="1" ht="24.2" customHeight="1">
      <c r="A210" s="34"/>
      <c r="B210" s="140"/>
      <c r="C210" s="141" t="s">
        <v>669</v>
      </c>
      <c r="D210" s="141" t="s">
        <v>143</v>
      </c>
      <c r="E210" s="142" t="s">
        <v>1674</v>
      </c>
      <c r="F210" s="143" t="s">
        <v>1675</v>
      </c>
      <c r="G210" s="144" t="s">
        <v>207</v>
      </c>
      <c r="H210" s="145">
        <v>120</v>
      </c>
      <c r="I210" s="146"/>
      <c r="J210" s="147">
        <f>ROUND(I210*H210,2)</f>
        <v>0</v>
      </c>
      <c r="K210" s="143" t="s">
        <v>147</v>
      </c>
      <c r="L210" s="35"/>
      <c r="M210" s="148" t="s">
        <v>3</v>
      </c>
      <c r="N210" s="149" t="s">
        <v>43</v>
      </c>
      <c r="O210" s="55"/>
      <c r="P210" s="150">
        <f>O210*H210</f>
        <v>0</v>
      </c>
      <c r="Q210" s="150">
        <v>0</v>
      </c>
      <c r="R210" s="150">
        <f>Q210*H210</f>
        <v>0</v>
      </c>
      <c r="S210" s="150">
        <v>0</v>
      </c>
      <c r="T210" s="151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2" t="s">
        <v>148</v>
      </c>
      <c r="AT210" s="152" t="s">
        <v>143</v>
      </c>
      <c r="AU210" s="152" t="s">
        <v>82</v>
      </c>
      <c r="AY210" s="19" t="s">
        <v>141</v>
      </c>
      <c r="BE210" s="153">
        <f>IF(N210="základní",J210,0)</f>
        <v>0</v>
      </c>
      <c r="BF210" s="153">
        <f>IF(N210="snížená",J210,0)</f>
        <v>0</v>
      </c>
      <c r="BG210" s="153">
        <f>IF(N210="zákl. přenesená",J210,0)</f>
        <v>0</v>
      </c>
      <c r="BH210" s="153">
        <f>IF(N210="sníž. přenesená",J210,0)</f>
        <v>0</v>
      </c>
      <c r="BI210" s="153">
        <f>IF(N210="nulová",J210,0)</f>
        <v>0</v>
      </c>
      <c r="BJ210" s="19" t="s">
        <v>80</v>
      </c>
      <c r="BK210" s="153">
        <f>ROUND(I210*H210,2)</f>
        <v>0</v>
      </c>
      <c r="BL210" s="19" t="s">
        <v>148</v>
      </c>
      <c r="BM210" s="152" t="s">
        <v>1676</v>
      </c>
    </row>
    <row r="211" spans="1:47" s="2" customFormat="1" ht="11.25">
      <c r="A211" s="34"/>
      <c r="B211" s="35"/>
      <c r="C211" s="34"/>
      <c r="D211" s="154" t="s">
        <v>150</v>
      </c>
      <c r="E211" s="34"/>
      <c r="F211" s="155" t="s">
        <v>1677</v>
      </c>
      <c r="G211" s="34"/>
      <c r="H211" s="34"/>
      <c r="I211" s="156"/>
      <c r="J211" s="34"/>
      <c r="K211" s="34"/>
      <c r="L211" s="35"/>
      <c r="M211" s="157"/>
      <c r="N211" s="158"/>
      <c r="O211" s="55"/>
      <c r="P211" s="55"/>
      <c r="Q211" s="55"/>
      <c r="R211" s="55"/>
      <c r="S211" s="55"/>
      <c r="T211" s="56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9" t="s">
        <v>150</v>
      </c>
      <c r="AU211" s="19" t="s">
        <v>82</v>
      </c>
    </row>
    <row r="212" spans="2:51" s="13" customFormat="1" ht="11.25">
      <c r="B212" s="159"/>
      <c r="D212" s="160" t="s">
        <v>152</v>
      </c>
      <c r="F212" s="162" t="s">
        <v>1678</v>
      </c>
      <c r="H212" s="163">
        <v>120</v>
      </c>
      <c r="I212" s="164"/>
      <c r="L212" s="159"/>
      <c r="M212" s="165"/>
      <c r="N212" s="166"/>
      <c r="O212" s="166"/>
      <c r="P212" s="166"/>
      <c r="Q212" s="166"/>
      <c r="R212" s="166"/>
      <c r="S212" s="166"/>
      <c r="T212" s="167"/>
      <c r="AT212" s="161" t="s">
        <v>152</v>
      </c>
      <c r="AU212" s="161" t="s">
        <v>82</v>
      </c>
      <c r="AV212" s="13" t="s">
        <v>82</v>
      </c>
      <c r="AW212" s="13" t="s">
        <v>4</v>
      </c>
      <c r="AX212" s="13" t="s">
        <v>80</v>
      </c>
      <c r="AY212" s="161" t="s">
        <v>141</v>
      </c>
    </row>
    <row r="213" spans="1:65" s="2" customFormat="1" ht="33" customHeight="1">
      <c r="A213" s="34"/>
      <c r="B213" s="140"/>
      <c r="C213" s="141" t="s">
        <v>674</v>
      </c>
      <c r="D213" s="141" t="s">
        <v>143</v>
      </c>
      <c r="E213" s="142" t="s">
        <v>1679</v>
      </c>
      <c r="F213" s="143" t="s">
        <v>1680</v>
      </c>
      <c r="G213" s="144" t="s">
        <v>207</v>
      </c>
      <c r="H213" s="145">
        <v>120</v>
      </c>
      <c r="I213" s="146"/>
      <c r="J213" s="147">
        <f>ROUND(I213*H213,2)</f>
        <v>0</v>
      </c>
      <c r="K213" s="143" t="s">
        <v>147</v>
      </c>
      <c r="L213" s="35"/>
      <c r="M213" s="148" t="s">
        <v>3</v>
      </c>
      <c r="N213" s="149" t="s">
        <v>43</v>
      </c>
      <c r="O213" s="55"/>
      <c r="P213" s="150">
        <f>O213*H213</f>
        <v>0</v>
      </c>
      <c r="Q213" s="150">
        <v>0</v>
      </c>
      <c r="R213" s="150">
        <f>Q213*H213</f>
        <v>0</v>
      </c>
      <c r="S213" s="150">
        <v>0</v>
      </c>
      <c r="T213" s="151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2" t="s">
        <v>148</v>
      </c>
      <c r="AT213" s="152" t="s">
        <v>143</v>
      </c>
      <c r="AU213" s="152" t="s">
        <v>82</v>
      </c>
      <c r="AY213" s="19" t="s">
        <v>141</v>
      </c>
      <c r="BE213" s="153">
        <f>IF(N213="základní",J213,0)</f>
        <v>0</v>
      </c>
      <c r="BF213" s="153">
        <f>IF(N213="snížená",J213,0)</f>
        <v>0</v>
      </c>
      <c r="BG213" s="153">
        <f>IF(N213="zákl. přenesená",J213,0)</f>
        <v>0</v>
      </c>
      <c r="BH213" s="153">
        <f>IF(N213="sníž. přenesená",J213,0)</f>
        <v>0</v>
      </c>
      <c r="BI213" s="153">
        <f>IF(N213="nulová",J213,0)</f>
        <v>0</v>
      </c>
      <c r="BJ213" s="19" t="s">
        <v>80</v>
      </c>
      <c r="BK213" s="153">
        <f>ROUND(I213*H213,2)</f>
        <v>0</v>
      </c>
      <c r="BL213" s="19" t="s">
        <v>148</v>
      </c>
      <c r="BM213" s="152" t="s">
        <v>1681</v>
      </c>
    </row>
    <row r="214" spans="1:47" s="2" customFormat="1" ht="11.25">
      <c r="A214" s="34"/>
      <c r="B214" s="35"/>
      <c r="C214" s="34"/>
      <c r="D214" s="154" t="s">
        <v>150</v>
      </c>
      <c r="E214" s="34"/>
      <c r="F214" s="155" t="s">
        <v>1682</v>
      </c>
      <c r="G214" s="34"/>
      <c r="H214" s="34"/>
      <c r="I214" s="156"/>
      <c r="J214" s="34"/>
      <c r="K214" s="34"/>
      <c r="L214" s="35"/>
      <c r="M214" s="157"/>
      <c r="N214" s="158"/>
      <c r="O214" s="55"/>
      <c r="P214" s="55"/>
      <c r="Q214" s="55"/>
      <c r="R214" s="55"/>
      <c r="S214" s="55"/>
      <c r="T214" s="5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9" t="s">
        <v>150</v>
      </c>
      <c r="AU214" s="19" t="s">
        <v>82</v>
      </c>
    </row>
    <row r="215" spans="1:65" s="2" customFormat="1" ht="16.5" customHeight="1">
      <c r="A215" s="34"/>
      <c r="B215" s="140"/>
      <c r="C215" s="187" t="s">
        <v>679</v>
      </c>
      <c r="D215" s="187" t="s">
        <v>401</v>
      </c>
      <c r="E215" s="188" t="s">
        <v>1683</v>
      </c>
      <c r="F215" s="189" t="s">
        <v>1684</v>
      </c>
      <c r="G215" s="190" t="s">
        <v>207</v>
      </c>
      <c r="H215" s="191">
        <v>120</v>
      </c>
      <c r="I215" s="192"/>
      <c r="J215" s="193">
        <f>ROUND(I215*H215,2)</f>
        <v>0</v>
      </c>
      <c r="K215" s="189" t="s">
        <v>3</v>
      </c>
      <c r="L215" s="194"/>
      <c r="M215" s="195" t="s">
        <v>3</v>
      </c>
      <c r="N215" s="196" t="s">
        <v>43</v>
      </c>
      <c r="O215" s="55"/>
      <c r="P215" s="150">
        <f>O215*H215</f>
        <v>0</v>
      </c>
      <c r="Q215" s="150">
        <v>4E-05</v>
      </c>
      <c r="R215" s="150">
        <f>Q215*H215</f>
        <v>0.0048000000000000004</v>
      </c>
      <c r="S215" s="150">
        <v>0</v>
      </c>
      <c r="T215" s="151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2" t="s">
        <v>362</v>
      </c>
      <c r="AT215" s="152" t="s">
        <v>401</v>
      </c>
      <c r="AU215" s="152" t="s">
        <v>82</v>
      </c>
      <c r="AY215" s="19" t="s">
        <v>141</v>
      </c>
      <c r="BE215" s="153">
        <f>IF(N215="základní",J215,0)</f>
        <v>0</v>
      </c>
      <c r="BF215" s="153">
        <f>IF(N215="snížená",J215,0)</f>
        <v>0</v>
      </c>
      <c r="BG215" s="153">
        <f>IF(N215="zákl. přenesená",J215,0)</f>
        <v>0</v>
      </c>
      <c r="BH215" s="153">
        <f>IF(N215="sníž. přenesená",J215,0)</f>
        <v>0</v>
      </c>
      <c r="BI215" s="153">
        <f>IF(N215="nulová",J215,0)</f>
        <v>0</v>
      </c>
      <c r="BJ215" s="19" t="s">
        <v>80</v>
      </c>
      <c r="BK215" s="153">
        <f>ROUND(I215*H215,2)</f>
        <v>0</v>
      </c>
      <c r="BL215" s="19" t="s">
        <v>246</v>
      </c>
      <c r="BM215" s="152" t="s">
        <v>1685</v>
      </c>
    </row>
    <row r="216" spans="2:63" s="12" customFormat="1" ht="22.9" customHeight="1">
      <c r="B216" s="127"/>
      <c r="D216" s="128" t="s">
        <v>71</v>
      </c>
      <c r="E216" s="138" t="s">
        <v>169</v>
      </c>
      <c r="F216" s="138" t="s">
        <v>1686</v>
      </c>
      <c r="I216" s="130"/>
      <c r="J216" s="139">
        <f>BK216</f>
        <v>0</v>
      </c>
      <c r="L216" s="127"/>
      <c r="M216" s="132"/>
      <c r="N216" s="133"/>
      <c r="O216" s="133"/>
      <c r="P216" s="134">
        <f>SUM(P217:P232)</f>
        <v>0</v>
      </c>
      <c r="Q216" s="133"/>
      <c r="R216" s="134">
        <f>SUM(R217:R232)</f>
        <v>19.761763000000002</v>
      </c>
      <c r="S216" s="133"/>
      <c r="T216" s="135">
        <f>SUM(T217:T232)</f>
        <v>0</v>
      </c>
      <c r="AR216" s="128" t="s">
        <v>80</v>
      </c>
      <c r="AT216" s="136" t="s">
        <v>71</v>
      </c>
      <c r="AU216" s="136" t="s">
        <v>80</v>
      </c>
      <c r="AY216" s="128" t="s">
        <v>141</v>
      </c>
      <c r="BK216" s="137">
        <f>SUM(BK217:BK232)</f>
        <v>0</v>
      </c>
    </row>
    <row r="217" spans="1:65" s="2" customFormat="1" ht="44.25" customHeight="1">
      <c r="A217" s="34"/>
      <c r="B217" s="140"/>
      <c r="C217" s="141" t="s">
        <v>686</v>
      </c>
      <c r="D217" s="141" t="s">
        <v>143</v>
      </c>
      <c r="E217" s="142" t="s">
        <v>1687</v>
      </c>
      <c r="F217" s="143" t="s">
        <v>1688</v>
      </c>
      <c r="G217" s="144" t="s">
        <v>146</v>
      </c>
      <c r="H217" s="145">
        <v>25.75</v>
      </c>
      <c r="I217" s="146"/>
      <c r="J217" s="147">
        <f>ROUND(I217*H217,2)</f>
        <v>0</v>
      </c>
      <c r="K217" s="143" t="s">
        <v>147</v>
      </c>
      <c r="L217" s="35"/>
      <c r="M217" s="148" t="s">
        <v>3</v>
      </c>
      <c r="N217" s="149" t="s">
        <v>43</v>
      </c>
      <c r="O217" s="55"/>
      <c r="P217" s="150">
        <f>O217*H217</f>
        <v>0</v>
      </c>
      <c r="Q217" s="150">
        <v>0</v>
      </c>
      <c r="R217" s="150">
        <f>Q217*H217</f>
        <v>0</v>
      </c>
      <c r="S217" s="150">
        <v>0</v>
      </c>
      <c r="T217" s="15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2" t="s">
        <v>148</v>
      </c>
      <c r="AT217" s="152" t="s">
        <v>143</v>
      </c>
      <c r="AU217" s="152" t="s">
        <v>82</v>
      </c>
      <c r="AY217" s="19" t="s">
        <v>141</v>
      </c>
      <c r="BE217" s="153">
        <f>IF(N217="základní",J217,0)</f>
        <v>0</v>
      </c>
      <c r="BF217" s="153">
        <f>IF(N217="snížená",J217,0)</f>
        <v>0</v>
      </c>
      <c r="BG217" s="153">
        <f>IF(N217="zákl. přenesená",J217,0)</f>
        <v>0</v>
      </c>
      <c r="BH217" s="153">
        <f>IF(N217="sníž. přenesená",J217,0)</f>
        <v>0</v>
      </c>
      <c r="BI217" s="153">
        <f>IF(N217="nulová",J217,0)</f>
        <v>0</v>
      </c>
      <c r="BJ217" s="19" t="s">
        <v>80</v>
      </c>
      <c r="BK217" s="153">
        <f>ROUND(I217*H217,2)</f>
        <v>0</v>
      </c>
      <c r="BL217" s="19" t="s">
        <v>148</v>
      </c>
      <c r="BM217" s="152" t="s">
        <v>1689</v>
      </c>
    </row>
    <row r="218" spans="1:47" s="2" customFormat="1" ht="11.25">
      <c r="A218" s="34"/>
      <c r="B218" s="35"/>
      <c r="C218" s="34"/>
      <c r="D218" s="154" t="s">
        <v>150</v>
      </c>
      <c r="E218" s="34"/>
      <c r="F218" s="155" t="s">
        <v>1690</v>
      </c>
      <c r="G218" s="34"/>
      <c r="H218" s="34"/>
      <c r="I218" s="156"/>
      <c r="J218" s="34"/>
      <c r="K218" s="34"/>
      <c r="L218" s="35"/>
      <c r="M218" s="157"/>
      <c r="N218" s="158"/>
      <c r="O218" s="55"/>
      <c r="P218" s="55"/>
      <c r="Q218" s="55"/>
      <c r="R218" s="55"/>
      <c r="S218" s="55"/>
      <c r="T218" s="56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9" t="s">
        <v>150</v>
      </c>
      <c r="AU218" s="19" t="s">
        <v>82</v>
      </c>
    </row>
    <row r="219" spans="2:51" s="13" customFormat="1" ht="11.25">
      <c r="B219" s="159"/>
      <c r="D219" s="160" t="s">
        <v>152</v>
      </c>
      <c r="E219" s="161" t="s">
        <v>3</v>
      </c>
      <c r="F219" s="162" t="s">
        <v>1691</v>
      </c>
      <c r="H219" s="163">
        <v>25.75</v>
      </c>
      <c r="I219" s="164"/>
      <c r="L219" s="159"/>
      <c r="M219" s="165"/>
      <c r="N219" s="166"/>
      <c r="O219" s="166"/>
      <c r="P219" s="166"/>
      <c r="Q219" s="166"/>
      <c r="R219" s="166"/>
      <c r="S219" s="166"/>
      <c r="T219" s="167"/>
      <c r="AT219" s="161" t="s">
        <v>152</v>
      </c>
      <c r="AU219" s="161" t="s">
        <v>82</v>
      </c>
      <c r="AV219" s="13" t="s">
        <v>82</v>
      </c>
      <c r="AW219" s="13" t="s">
        <v>33</v>
      </c>
      <c r="AX219" s="13" t="s">
        <v>80</v>
      </c>
      <c r="AY219" s="161" t="s">
        <v>141</v>
      </c>
    </row>
    <row r="220" spans="1:65" s="2" customFormat="1" ht="44.25" customHeight="1">
      <c r="A220" s="34"/>
      <c r="B220" s="140"/>
      <c r="C220" s="141" t="s">
        <v>691</v>
      </c>
      <c r="D220" s="141" t="s">
        <v>143</v>
      </c>
      <c r="E220" s="142" t="s">
        <v>1692</v>
      </c>
      <c r="F220" s="143" t="s">
        <v>1693</v>
      </c>
      <c r="G220" s="144" t="s">
        <v>146</v>
      </c>
      <c r="H220" s="145">
        <v>25.75</v>
      </c>
      <c r="I220" s="146"/>
      <c r="J220" s="147">
        <f>ROUND(I220*H220,2)</f>
        <v>0</v>
      </c>
      <c r="K220" s="143" t="s">
        <v>147</v>
      </c>
      <c r="L220" s="35"/>
      <c r="M220" s="148" t="s">
        <v>3</v>
      </c>
      <c r="N220" s="149" t="s">
        <v>43</v>
      </c>
      <c r="O220" s="55"/>
      <c r="P220" s="150">
        <f>O220*H220</f>
        <v>0</v>
      </c>
      <c r="Q220" s="150">
        <v>0</v>
      </c>
      <c r="R220" s="150">
        <f>Q220*H220</f>
        <v>0</v>
      </c>
      <c r="S220" s="150">
        <v>0</v>
      </c>
      <c r="T220" s="15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2" t="s">
        <v>148</v>
      </c>
      <c r="AT220" s="152" t="s">
        <v>143</v>
      </c>
      <c r="AU220" s="152" t="s">
        <v>82</v>
      </c>
      <c r="AY220" s="19" t="s">
        <v>141</v>
      </c>
      <c r="BE220" s="153">
        <f>IF(N220="základní",J220,0)</f>
        <v>0</v>
      </c>
      <c r="BF220" s="153">
        <f>IF(N220="snížená",J220,0)</f>
        <v>0</v>
      </c>
      <c r="BG220" s="153">
        <f>IF(N220="zákl. přenesená",J220,0)</f>
        <v>0</v>
      </c>
      <c r="BH220" s="153">
        <f>IF(N220="sníž. přenesená",J220,0)</f>
        <v>0</v>
      </c>
      <c r="BI220" s="153">
        <f>IF(N220="nulová",J220,0)</f>
        <v>0</v>
      </c>
      <c r="BJ220" s="19" t="s">
        <v>80</v>
      </c>
      <c r="BK220" s="153">
        <f>ROUND(I220*H220,2)</f>
        <v>0</v>
      </c>
      <c r="BL220" s="19" t="s">
        <v>148</v>
      </c>
      <c r="BM220" s="152" t="s">
        <v>1694</v>
      </c>
    </row>
    <row r="221" spans="1:47" s="2" customFormat="1" ht="11.25">
      <c r="A221" s="34"/>
      <c r="B221" s="35"/>
      <c r="C221" s="34"/>
      <c r="D221" s="154" t="s">
        <v>150</v>
      </c>
      <c r="E221" s="34"/>
      <c r="F221" s="155" t="s">
        <v>1695</v>
      </c>
      <c r="G221" s="34"/>
      <c r="H221" s="34"/>
      <c r="I221" s="156"/>
      <c r="J221" s="34"/>
      <c r="K221" s="34"/>
      <c r="L221" s="35"/>
      <c r="M221" s="157"/>
      <c r="N221" s="158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9" t="s">
        <v>150</v>
      </c>
      <c r="AU221" s="19" t="s">
        <v>82</v>
      </c>
    </row>
    <row r="222" spans="1:65" s="2" customFormat="1" ht="55.5" customHeight="1">
      <c r="A222" s="34"/>
      <c r="B222" s="140"/>
      <c r="C222" s="141" t="s">
        <v>696</v>
      </c>
      <c r="D222" s="141" t="s">
        <v>143</v>
      </c>
      <c r="E222" s="142" t="s">
        <v>1696</v>
      </c>
      <c r="F222" s="143" t="s">
        <v>1697</v>
      </c>
      <c r="G222" s="144" t="s">
        <v>146</v>
      </c>
      <c r="H222" s="145">
        <v>25.75</v>
      </c>
      <c r="I222" s="146"/>
      <c r="J222" s="147">
        <f>ROUND(I222*H222,2)</f>
        <v>0</v>
      </c>
      <c r="K222" s="143" t="s">
        <v>147</v>
      </c>
      <c r="L222" s="35"/>
      <c r="M222" s="148" t="s">
        <v>3</v>
      </c>
      <c r="N222" s="149" t="s">
        <v>43</v>
      </c>
      <c r="O222" s="55"/>
      <c r="P222" s="150">
        <f>O222*H222</f>
        <v>0</v>
      </c>
      <c r="Q222" s="150">
        <v>0.1837</v>
      </c>
      <c r="R222" s="150">
        <f>Q222*H222</f>
        <v>4.730275</v>
      </c>
      <c r="S222" s="150">
        <v>0</v>
      </c>
      <c r="T222" s="151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52" t="s">
        <v>148</v>
      </c>
      <c r="AT222" s="152" t="s">
        <v>143</v>
      </c>
      <c r="AU222" s="152" t="s">
        <v>82</v>
      </c>
      <c r="AY222" s="19" t="s">
        <v>141</v>
      </c>
      <c r="BE222" s="153">
        <f>IF(N222="základní",J222,0)</f>
        <v>0</v>
      </c>
      <c r="BF222" s="153">
        <f>IF(N222="snížená",J222,0)</f>
        <v>0</v>
      </c>
      <c r="BG222" s="153">
        <f>IF(N222="zákl. přenesená",J222,0)</f>
        <v>0</v>
      </c>
      <c r="BH222" s="153">
        <f>IF(N222="sníž. přenesená",J222,0)</f>
        <v>0</v>
      </c>
      <c r="BI222" s="153">
        <f>IF(N222="nulová",J222,0)</f>
        <v>0</v>
      </c>
      <c r="BJ222" s="19" t="s">
        <v>80</v>
      </c>
      <c r="BK222" s="153">
        <f>ROUND(I222*H222,2)</f>
        <v>0</v>
      </c>
      <c r="BL222" s="19" t="s">
        <v>148</v>
      </c>
      <c r="BM222" s="152" t="s">
        <v>1698</v>
      </c>
    </row>
    <row r="223" spans="1:47" s="2" customFormat="1" ht="11.25">
      <c r="A223" s="34"/>
      <c r="B223" s="35"/>
      <c r="C223" s="34"/>
      <c r="D223" s="154" t="s">
        <v>150</v>
      </c>
      <c r="E223" s="34"/>
      <c r="F223" s="155" t="s">
        <v>1699</v>
      </c>
      <c r="G223" s="34"/>
      <c r="H223" s="34"/>
      <c r="I223" s="156"/>
      <c r="J223" s="34"/>
      <c r="K223" s="34"/>
      <c r="L223" s="35"/>
      <c r="M223" s="157"/>
      <c r="N223" s="158"/>
      <c r="O223" s="55"/>
      <c r="P223" s="55"/>
      <c r="Q223" s="55"/>
      <c r="R223" s="55"/>
      <c r="S223" s="55"/>
      <c r="T223" s="56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9" t="s">
        <v>150</v>
      </c>
      <c r="AU223" s="19" t="s">
        <v>82</v>
      </c>
    </row>
    <row r="224" spans="1:65" s="2" customFormat="1" ht="16.5" customHeight="1">
      <c r="A224" s="34"/>
      <c r="B224" s="140"/>
      <c r="C224" s="187" t="s">
        <v>701</v>
      </c>
      <c r="D224" s="187" t="s">
        <v>401</v>
      </c>
      <c r="E224" s="188" t="s">
        <v>1700</v>
      </c>
      <c r="F224" s="189" t="s">
        <v>1701</v>
      </c>
      <c r="G224" s="190" t="s">
        <v>146</v>
      </c>
      <c r="H224" s="191">
        <v>26.265</v>
      </c>
      <c r="I224" s="192"/>
      <c r="J224" s="193">
        <f>ROUND(I224*H224,2)</f>
        <v>0</v>
      </c>
      <c r="K224" s="189" t="s">
        <v>147</v>
      </c>
      <c r="L224" s="194"/>
      <c r="M224" s="195" t="s">
        <v>3</v>
      </c>
      <c r="N224" s="196" t="s">
        <v>43</v>
      </c>
      <c r="O224" s="55"/>
      <c r="P224" s="150">
        <f>O224*H224</f>
        <v>0</v>
      </c>
      <c r="Q224" s="150">
        <v>0.222</v>
      </c>
      <c r="R224" s="150">
        <f>Q224*H224</f>
        <v>5.830830000000001</v>
      </c>
      <c r="S224" s="150">
        <v>0</v>
      </c>
      <c r="T224" s="15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52" t="s">
        <v>189</v>
      </c>
      <c r="AT224" s="152" t="s">
        <v>401</v>
      </c>
      <c r="AU224" s="152" t="s">
        <v>82</v>
      </c>
      <c r="AY224" s="19" t="s">
        <v>141</v>
      </c>
      <c r="BE224" s="153">
        <f>IF(N224="základní",J224,0)</f>
        <v>0</v>
      </c>
      <c r="BF224" s="153">
        <f>IF(N224="snížená",J224,0)</f>
        <v>0</v>
      </c>
      <c r="BG224" s="153">
        <f>IF(N224="zákl. přenesená",J224,0)</f>
        <v>0</v>
      </c>
      <c r="BH224" s="153">
        <f>IF(N224="sníž. přenesená",J224,0)</f>
        <v>0</v>
      </c>
      <c r="BI224" s="153">
        <f>IF(N224="nulová",J224,0)</f>
        <v>0</v>
      </c>
      <c r="BJ224" s="19" t="s">
        <v>80</v>
      </c>
      <c r="BK224" s="153">
        <f>ROUND(I224*H224,2)</f>
        <v>0</v>
      </c>
      <c r="BL224" s="19" t="s">
        <v>148</v>
      </c>
      <c r="BM224" s="152" t="s">
        <v>1702</v>
      </c>
    </row>
    <row r="225" spans="2:51" s="13" customFormat="1" ht="11.25">
      <c r="B225" s="159"/>
      <c r="D225" s="160" t="s">
        <v>152</v>
      </c>
      <c r="F225" s="162" t="s">
        <v>1703</v>
      </c>
      <c r="H225" s="163">
        <v>26.265</v>
      </c>
      <c r="I225" s="164"/>
      <c r="L225" s="159"/>
      <c r="M225" s="165"/>
      <c r="N225" s="166"/>
      <c r="O225" s="166"/>
      <c r="P225" s="166"/>
      <c r="Q225" s="166"/>
      <c r="R225" s="166"/>
      <c r="S225" s="166"/>
      <c r="T225" s="167"/>
      <c r="AT225" s="161" t="s">
        <v>152</v>
      </c>
      <c r="AU225" s="161" t="s">
        <v>82</v>
      </c>
      <c r="AV225" s="13" t="s">
        <v>82</v>
      </c>
      <c r="AW225" s="13" t="s">
        <v>4</v>
      </c>
      <c r="AX225" s="13" t="s">
        <v>80</v>
      </c>
      <c r="AY225" s="161" t="s">
        <v>141</v>
      </c>
    </row>
    <row r="226" spans="1:65" s="2" customFormat="1" ht="44.25" customHeight="1">
      <c r="A226" s="34"/>
      <c r="B226" s="140"/>
      <c r="C226" s="141" t="s">
        <v>705</v>
      </c>
      <c r="D226" s="141" t="s">
        <v>143</v>
      </c>
      <c r="E226" s="142" t="s">
        <v>1704</v>
      </c>
      <c r="F226" s="143" t="s">
        <v>1705</v>
      </c>
      <c r="G226" s="144" t="s">
        <v>146</v>
      </c>
      <c r="H226" s="145">
        <v>43.35</v>
      </c>
      <c r="I226" s="146"/>
      <c r="J226" s="147">
        <f>ROUND(I226*H226,2)</f>
        <v>0</v>
      </c>
      <c r="K226" s="143" t="s">
        <v>147</v>
      </c>
      <c r="L226" s="35"/>
      <c r="M226" s="148" t="s">
        <v>3</v>
      </c>
      <c r="N226" s="149" t="s">
        <v>43</v>
      </c>
      <c r="O226" s="55"/>
      <c r="P226" s="150">
        <f>O226*H226</f>
        <v>0</v>
      </c>
      <c r="Q226" s="150">
        <v>0</v>
      </c>
      <c r="R226" s="150">
        <f>Q226*H226</f>
        <v>0</v>
      </c>
      <c r="S226" s="150">
        <v>0</v>
      </c>
      <c r="T226" s="151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52" t="s">
        <v>148</v>
      </c>
      <c r="AT226" s="152" t="s">
        <v>143</v>
      </c>
      <c r="AU226" s="152" t="s">
        <v>82</v>
      </c>
      <c r="AY226" s="19" t="s">
        <v>141</v>
      </c>
      <c r="BE226" s="153">
        <f>IF(N226="základní",J226,0)</f>
        <v>0</v>
      </c>
      <c r="BF226" s="153">
        <f>IF(N226="snížená",J226,0)</f>
        <v>0</v>
      </c>
      <c r="BG226" s="153">
        <f>IF(N226="zákl. přenesená",J226,0)</f>
        <v>0</v>
      </c>
      <c r="BH226" s="153">
        <f>IF(N226="sníž. přenesená",J226,0)</f>
        <v>0</v>
      </c>
      <c r="BI226" s="153">
        <f>IF(N226="nulová",J226,0)</f>
        <v>0</v>
      </c>
      <c r="BJ226" s="19" t="s">
        <v>80</v>
      </c>
      <c r="BK226" s="153">
        <f>ROUND(I226*H226,2)</f>
        <v>0</v>
      </c>
      <c r="BL226" s="19" t="s">
        <v>148</v>
      </c>
      <c r="BM226" s="152" t="s">
        <v>1706</v>
      </c>
    </row>
    <row r="227" spans="1:47" s="2" customFormat="1" ht="11.25">
      <c r="A227" s="34"/>
      <c r="B227" s="35"/>
      <c r="C227" s="34"/>
      <c r="D227" s="154" t="s">
        <v>150</v>
      </c>
      <c r="E227" s="34"/>
      <c r="F227" s="155" t="s">
        <v>1707</v>
      </c>
      <c r="G227" s="34"/>
      <c r="H227" s="34"/>
      <c r="I227" s="156"/>
      <c r="J227" s="34"/>
      <c r="K227" s="34"/>
      <c r="L227" s="35"/>
      <c r="M227" s="157"/>
      <c r="N227" s="158"/>
      <c r="O227" s="55"/>
      <c r="P227" s="55"/>
      <c r="Q227" s="55"/>
      <c r="R227" s="55"/>
      <c r="S227" s="55"/>
      <c r="T227" s="56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9" t="s">
        <v>150</v>
      </c>
      <c r="AU227" s="19" t="s">
        <v>82</v>
      </c>
    </row>
    <row r="228" spans="1:65" s="2" customFormat="1" ht="66.75" customHeight="1">
      <c r="A228" s="34"/>
      <c r="B228" s="140"/>
      <c r="C228" s="141" t="s">
        <v>711</v>
      </c>
      <c r="D228" s="141" t="s">
        <v>143</v>
      </c>
      <c r="E228" s="142" t="s">
        <v>1708</v>
      </c>
      <c r="F228" s="143" t="s">
        <v>1709</v>
      </c>
      <c r="G228" s="144" t="s">
        <v>146</v>
      </c>
      <c r="H228" s="145">
        <v>43.35</v>
      </c>
      <c r="I228" s="146"/>
      <c r="J228" s="147">
        <f>ROUND(I228*H228,2)</f>
        <v>0</v>
      </c>
      <c r="K228" s="143" t="s">
        <v>147</v>
      </c>
      <c r="L228" s="35"/>
      <c r="M228" s="148" t="s">
        <v>3</v>
      </c>
      <c r="N228" s="149" t="s">
        <v>43</v>
      </c>
      <c r="O228" s="55"/>
      <c r="P228" s="150">
        <f>O228*H228</f>
        <v>0</v>
      </c>
      <c r="Q228" s="150">
        <v>0.101</v>
      </c>
      <c r="R228" s="150">
        <f>Q228*H228</f>
        <v>4.37835</v>
      </c>
      <c r="S228" s="150">
        <v>0</v>
      </c>
      <c r="T228" s="15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2" t="s">
        <v>148</v>
      </c>
      <c r="AT228" s="152" t="s">
        <v>143</v>
      </c>
      <c r="AU228" s="152" t="s">
        <v>82</v>
      </c>
      <c r="AY228" s="19" t="s">
        <v>141</v>
      </c>
      <c r="BE228" s="153">
        <f>IF(N228="základní",J228,0)</f>
        <v>0</v>
      </c>
      <c r="BF228" s="153">
        <f>IF(N228="snížená",J228,0)</f>
        <v>0</v>
      </c>
      <c r="BG228" s="153">
        <f>IF(N228="zákl. přenesená",J228,0)</f>
        <v>0</v>
      </c>
      <c r="BH228" s="153">
        <f>IF(N228="sníž. přenesená",J228,0)</f>
        <v>0</v>
      </c>
      <c r="BI228" s="153">
        <f>IF(N228="nulová",J228,0)</f>
        <v>0</v>
      </c>
      <c r="BJ228" s="19" t="s">
        <v>80</v>
      </c>
      <c r="BK228" s="153">
        <f>ROUND(I228*H228,2)</f>
        <v>0</v>
      </c>
      <c r="BL228" s="19" t="s">
        <v>148</v>
      </c>
      <c r="BM228" s="152" t="s">
        <v>1710</v>
      </c>
    </row>
    <row r="229" spans="1:47" s="2" customFormat="1" ht="11.25">
      <c r="A229" s="34"/>
      <c r="B229" s="35"/>
      <c r="C229" s="34"/>
      <c r="D229" s="154" t="s">
        <v>150</v>
      </c>
      <c r="E229" s="34"/>
      <c r="F229" s="155" t="s">
        <v>1711</v>
      </c>
      <c r="G229" s="34"/>
      <c r="H229" s="34"/>
      <c r="I229" s="156"/>
      <c r="J229" s="34"/>
      <c r="K229" s="34"/>
      <c r="L229" s="35"/>
      <c r="M229" s="157"/>
      <c r="N229" s="158"/>
      <c r="O229" s="55"/>
      <c r="P229" s="55"/>
      <c r="Q229" s="55"/>
      <c r="R229" s="55"/>
      <c r="S229" s="55"/>
      <c r="T229" s="56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9" t="s">
        <v>150</v>
      </c>
      <c r="AU229" s="19" t="s">
        <v>82</v>
      </c>
    </row>
    <row r="230" spans="2:51" s="13" customFormat="1" ht="22.5">
      <c r="B230" s="159"/>
      <c r="D230" s="160" t="s">
        <v>152</v>
      </c>
      <c r="E230" s="161" t="s">
        <v>3</v>
      </c>
      <c r="F230" s="162" t="s">
        <v>1712</v>
      </c>
      <c r="H230" s="163">
        <v>43.35</v>
      </c>
      <c r="I230" s="164"/>
      <c r="L230" s="159"/>
      <c r="M230" s="165"/>
      <c r="N230" s="166"/>
      <c r="O230" s="166"/>
      <c r="P230" s="166"/>
      <c r="Q230" s="166"/>
      <c r="R230" s="166"/>
      <c r="S230" s="166"/>
      <c r="T230" s="167"/>
      <c r="AT230" s="161" t="s">
        <v>152</v>
      </c>
      <c r="AU230" s="161" t="s">
        <v>82</v>
      </c>
      <c r="AV230" s="13" t="s">
        <v>82</v>
      </c>
      <c r="AW230" s="13" t="s">
        <v>33</v>
      </c>
      <c r="AX230" s="13" t="s">
        <v>80</v>
      </c>
      <c r="AY230" s="161" t="s">
        <v>141</v>
      </c>
    </row>
    <row r="231" spans="1:65" s="2" customFormat="1" ht="16.5" customHeight="1">
      <c r="A231" s="34"/>
      <c r="B231" s="140"/>
      <c r="C231" s="187" t="s">
        <v>715</v>
      </c>
      <c r="D231" s="187" t="s">
        <v>401</v>
      </c>
      <c r="E231" s="188" t="s">
        <v>1713</v>
      </c>
      <c r="F231" s="189" t="s">
        <v>1714</v>
      </c>
      <c r="G231" s="190" t="s">
        <v>146</v>
      </c>
      <c r="H231" s="191">
        <v>44.651</v>
      </c>
      <c r="I231" s="192"/>
      <c r="J231" s="193">
        <f>ROUND(I231*H231,2)</f>
        <v>0</v>
      </c>
      <c r="K231" s="189" t="s">
        <v>147</v>
      </c>
      <c r="L231" s="194"/>
      <c r="M231" s="195" t="s">
        <v>3</v>
      </c>
      <c r="N231" s="196" t="s">
        <v>43</v>
      </c>
      <c r="O231" s="55"/>
      <c r="P231" s="150">
        <f>O231*H231</f>
        <v>0</v>
      </c>
      <c r="Q231" s="150">
        <v>0.108</v>
      </c>
      <c r="R231" s="150">
        <f>Q231*H231</f>
        <v>4.8223080000000005</v>
      </c>
      <c r="S231" s="150">
        <v>0</v>
      </c>
      <c r="T231" s="15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52" t="s">
        <v>189</v>
      </c>
      <c r="AT231" s="152" t="s">
        <v>401</v>
      </c>
      <c r="AU231" s="152" t="s">
        <v>82</v>
      </c>
      <c r="AY231" s="19" t="s">
        <v>141</v>
      </c>
      <c r="BE231" s="153">
        <f>IF(N231="základní",J231,0)</f>
        <v>0</v>
      </c>
      <c r="BF231" s="153">
        <f>IF(N231="snížená",J231,0)</f>
        <v>0</v>
      </c>
      <c r="BG231" s="153">
        <f>IF(N231="zákl. přenesená",J231,0)</f>
        <v>0</v>
      </c>
      <c r="BH231" s="153">
        <f>IF(N231="sníž. přenesená",J231,0)</f>
        <v>0</v>
      </c>
      <c r="BI231" s="153">
        <f>IF(N231="nulová",J231,0)</f>
        <v>0</v>
      </c>
      <c r="BJ231" s="19" t="s">
        <v>80</v>
      </c>
      <c r="BK231" s="153">
        <f>ROUND(I231*H231,2)</f>
        <v>0</v>
      </c>
      <c r="BL231" s="19" t="s">
        <v>148</v>
      </c>
      <c r="BM231" s="152" t="s">
        <v>1715</v>
      </c>
    </row>
    <row r="232" spans="2:51" s="13" customFormat="1" ht="11.25">
      <c r="B232" s="159"/>
      <c r="D232" s="160" t="s">
        <v>152</v>
      </c>
      <c r="F232" s="162" t="s">
        <v>1716</v>
      </c>
      <c r="H232" s="163">
        <v>44.651</v>
      </c>
      <c r="I232" s="164"/>
      <c r="L232" s="159"/>
      <c r="M232" s="165"/>
      <c r="N232" s="166"/>
      <c r="O232" s="166"/>
      <c r="P232" s="166"/>
      <c r="Q232" s="166"/>
      <c r="R232" s="166"/>
      <c r="S232" s="166"/>
      <c r="T232" s="167"/>
      <c r="AT232" s="161" t="s">
        <v>152</v>
      </c>
      <c r="AU232" s="161" t="s">
        <v>82</v>
      </c>
      <c r="AV232" s="13" t="s">
        <v>82</v>
      </c>
      <c r="AW232" s="13" t="s">
        <v>4</v>
      </c>
      <c r="AX232" s="13" t="s">
        <v>80</v>
      </c>
      <c r="AY232" s="161" t="s">
        <v>141</v>
      </c>
    </row>
    <row r="233" spans="2:63" s="12" customFormat="1" ht="22.9" customHeight="1">
      <c r="B233" s="127"/>
      <c r="D233" s="128" t="s">
        <v>71</v>
      </c>
      <c r="E233" s="138" t="s">
        <v>195</v>
      </c>
      <c r="F233" s="138" t="s">
        <v>1717</v>
      </c>
      <c r="I233" s="130"/>
      <c r="J233" s="139">
        <f>BK233</f>
        <v>0</v>
      </c>
      <c r="L233" s="127"/>
      <c r="M233" s="132"/>
      <c r="N233" s="133"/>
      <c r="O233" s="133"/>
      <c r="P233" s="134">
        <f>SUM(P234:P251)</f>
        <v>0</v>
      </c>
      <c r="Q233" s="133"/>
      <c r="R233" s="134">
        <f>SUM(R234:R251)</f>
        <v>14.494659</v>
      </c>
      <c r="S233" s="133"/>
      <c r="T233" s="135">
        <f>SUM(T234:T251)</f>
        <v>8.485416</v>
      </c>
      <c r="AR233" s="128" t="s">
        <v>80</v>
      </c>
      <c r="AT233" s="136" t="s">
        <v>71</v>
      </c>
      <c r="AU233" s="136" t="s">
        <v>80</v>
      </c>
      <c r="AY233" s="128" t="s">
        <v>141</v>
      </c>
      <c r="BK233" s="137">
        <f>SUM(BK234:BK251)</f>
        <v>0</v>
      </c>
    </row>
    <row r="234" spans="1:65" s="2" customFormat="1" ht="49.15" customHeight="1">
      <c r="A234" s="34"/>
      <c r="B234" s="140"/>
      <c r="C234" s="141" t="s">
        <v>720</v>
      </c>
      <c r="D234" s="141" t="s">
        <v>143</v>
      </c>
      <c r="E234" s="142" t="s">
        <v>1718</v>
      </c>
      <c r="F234" s="143" t="s">
        <v>1719</v>
      </c>
      <c r="G234" s="144" t="s">
        <v>207</v>
      </c>
      <c r="H234" s="145">
        <v>47</v>
      </c>
      <c r="I234" s="146"/>
      <c r="J234" s="147">
        <f>ROUND(I234*H234,2)</f>
        <v>0</v>
      </c>
      <c r="K234" s="143" t="s">
        <v>147</v>
      </c>
      <c r="L234" s="35"/>
      <c r="M234" s="148" t="s">
        <v>3</v>
      </c>
      <c r="N234" s="149" t="s">
        <v>43</v>
      </c>
      <c r="O234" s="55"/>
      <c r="P234" s="150">
        <f>O234*H234</f>
        <v>0</v>
      </c>
      <c r="Q234" s="150">
        <v>0.16849</v>
      </c>
      <c r="R234" s="150">
        <f>Q234*H234</f>
        <v>7.91903</v>
      </c>
      <c r="S234" s="150">
        <v>0</v>
      </c>
      <c r="T234" s="15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52" t="s">
        <v>148</v>
      </c>
      <c r="AT234" s="152" t="s">
        <v>143</v>
      </c>
      <c r="AU234" s="152" t="s">
        <v>82</v>
      </c>
      <c r="AY234" s="19" t="s">
        <v>141</v>
      </c>
      <c r="BE234" s="153">
        <f>IF(N234="základní",J234,0)</f>
        <v>0</v>
      </c>
      <c r="BF234" s="153">
        <f>IF(N234="snížená",J234,0)</f>
        <v>0</v>
      </c>
      <c r="BG234" s="153">
        <f>IF(N234="zákl. přenesená",J234,0)</f>
        <v>0</v>
      </c>
      <c r="BH234" s="153">
        <f>IF(N234="sníž. přenesená",J234,0)</f>
        <v>0</v>
      </c>
      <c r="BI234" s="153">
        <f>IF(N234="nulová",J234,0)</f>
        <v>0</v>
      </c>
      <c r="BJ234" s="19" t="s">
        <v>80</v>
      </c>
      <c r="BK234" s="153">
        <f>ROUND(I234*H234,2)</f>
        <v>0</v>
      </c>
      <c r="BL234" s="19" t="s">
        <v>148</v>
      </c>
      <c r="BM234" s="152" t="s">
        <v>1720</v>
      </c>
    </row>
    <row r="235" spans="1:47" s="2" customFormat="1" ht="11.25">
      <c r="A235" s="34"/>
      <c r="B235" s="35"/>
      <c r="C235" s="34"/>
      <c r="D235" s="154" t="s">
        <v>150</v>
      </c>
      <c r="E235" s="34"/>
      <c r="F235" s="155" t="s">
        <v>1721</v>
      </c>
      <c r="G235" s="34"/>
      <c r="H235" s="34"/>
      <c r="I235" s="156"/>
      <c r="J235" s="34"/>
      <c r="K235" s="34"/>
      <c r="L235" s="35"/>
      <c r="M235" s="157"/>
      <c r="N235" s="158"/>
      <c r="O235" s="55"/>
      <c r="P235" s="55"/>
      <c r="Q235" s="55"/>
      <c r="R235" s="55"/>
      <c r="S235" s="55"/>
      <c r="T235" s="56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9" t="s">
        <v>150</v>
      </c>
      <c r="AU235" s="19" t="s">
        <v>82</v>
      </c>
    </row>
    <row r="236" spans="2:51" s="13" customFormat="1" ht="11.25">
      <c r="B236" s="159"/>
      <c r="D236" s="160" t="s">
        <v>152</v>
      </c>
      <c r="E236" s="161" t="s">
        <v>3</v>
      </c>
      <c r="F236" s="162" t="s">
        <v>1722</v>
      </c>
      <c r="H236" s="163">
        <v>47</v>
      </c>
      <c r="I236" s="164"/>
      <c r="L236" s="159"/>
      <c r="M236" s="165"/>
      <c r="N236" s="166"/>
      <c r="O236" s="166"/>
      <c r="P236" s="166"/>
      <c r="Q236" s="166"/>
      <c r="R236" s="166"/>
      <c r="S236" s="166"/>
      <c r="T236" s="167"/>
      <c r="AT236" s="161" t="s">
        <v>152</v>
      </c>
      <c r="AU236" s="161" t="s">
        <v>82</v>
      </c>
      <c r="AV236" s="13" t="s">
        <v>82</v>
      </c>
      <c r="AW236" s="13" t="s">
        <v>33</v>
      </c>
      <c r="AX236" s="13" t="s">
        <v>80</v>
      </c>
      <c r="AY236" s="161" t="s">
        <v>141</v>
      </c>
    </row>
    <row r="237" spans="1:65" s="2" customFormat="1" ht="16.5" customHeight="1">
      <c r="A237" s="34"/>
      <c r="B237" s="140"/>
      <c r="C237" s="187" t="s">
        <v>725</v>
      </c>
      <c r="D237" s="187" t="s">
        <v>401</v>
      </c>
      <c r="E237" s="188" t="s">
        <v>1723</v>
      </c>
      <c r="F237" s="189" t="s">
        <v>1724</v>
      </c>
      <c r="G237" s="190" t="s">
        <v>207</v>
      </c>
      <c r="H237" s="191">
        <v>49.35</v>
      </c>
      <c r="I237" s="192"/>
      <c r="J237" s="193">
        <f>ROUND(I237*H237,2)</f>
        <v>0</v>
      </c>
      <c r="K237" s="189" t="s">
        <v>147</v>
      </c>
      <c r="L237" s="194"/>
      <c r="M237" s="195" t="s">
        <v>3</v>
      </c>
      <c r="N237" s="196" t="s">
        <v>43</v>
      </c>
      <c r="O237" s="55"/>
      <c r="P237" s="150">
        <f>O237*H237</f>
        <v>0</v>
      </c>
      <c r="Q237" s="150">
        <v>0.0258</v>
      </c>
      <c r="R237" s="150">
        <f>Q237*H237</f>
        <v>1.27323</v>
      </c>
      <c r="S237" s="150">
        <v>0</v>
      </c>
      <c r="T237" s="15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52" t="s">
        <v>189</v>
      </c>
      <c r="AT237" s="152" t="s">
        <v>401</v>
      </c>
      <c r="AU237" s="152" t="s">
        <v>82</v>
      </c>
      <c r="AY237" s="19" t="s">
        <v>141</v>
      </c>
      <c r="BE237" s="153">
        <f>IF(N237="základní",J237,0)</f>
        <v>0</v>
      </c>
      <c r="BF237" s="153">
        <f>IF(N237="snížená",J237,0)</f>
        <v>0</v>
      </c>
      <c r="BG237" s="153">
        <f>IF(N237="zákl. přenesená",J237,0)</f>
        <v>0</v>
      </c>
      <c r="BH237" s="153">
        <f>IF(N237="sníž. přenesená",J237,0)</f>
        <v>0</v>
      </c>
      <c r="BI237" s="153">
        <f>IF(N237="nulová",J237,0)</f>
        <v>0</v>
      </c>
      <c r="BJ237" s="19" t="s">
        <v>80</v>
      </c>
      <c r="BK237" s="153">
        <f>ROUND(I237*H237,2)</f>
        <v>0</v>
      </c>
      <c r="BL237" s="19" t="s">
        <v>148</v>
      </c>
      <c r="BM237" s="152" t="s">
        <v>1725</v>
      </c>
    </row>
    <row r="238" spans="2:51" s="13" customFormat="1" ht="11.25">
      <c r="B238" s="159"/>
      <c r="D238" s="160" t="s">
        <v>152</v>
      </c>
      <c r="F238" s="162" t="s">
        <v>1726</v>
      </c>
      <c r="H238" s="163">
        <v>49.35</v>
      </c>
      <c r="I238" s="164"/>
      <c r="L238" s="159"/>
      <c r="M238" s="165"/>
      <c r="N238" s="166"/>
      <c r="O238" s="166"/>
      <c r="P238" s="166"/>
      <c r="Q238" s="166"/>
      <c r="R238" s="166"/>
      <c r="S238" s="166"/>
      <c r="T238" s="167"/>
      <c r="AT238" s="161" t="s">
        <v>152</v>
      </c>
      <c r="AU238" s="161" t="s">
        <v>82</v>
      </c>
      <c r="AV238" s="13" t="s">
        <v>82</v>
      </c>
      <c r="AW238" s="13" t="s">
        <v>4</v>
      </c>
      <c r="AX238" s="13" t="s">
        <v>80</v>
      </c>
      <c r="AY238" s="161" t="s">
        <v>141</v>
      </c>
    </row>
    <row r="239" spans="1:65" s="2" customFormat="1" ht="24.2" customHeight="1">
      <c r="A239" s="34"/>
      <c r="B239" s="140"/>
      <c r="C239" s="141" t="s">
        <v>730</v>
      </c>
      <c r="D239" s="141" t="s">
        <v>143</v>
      </c>
      <c r="E239" s="142" t="s">
        <v>1727</v>
      </c>
      <c r="F239" s="143" t="s">
        <v>1728</v>
      </c>
      <c r="G239" s="144" t="s">
        <v>101</v>
      </c>
      <c r="H239" s="145">
        <v>2.35</v>
      </c>
      <c r="I239" s="146"/>
      <c r="J239" s="147">
        <f>ROUND(I239*H239,2)</f>
        <v>0</v>
      </c>
      <c r="K239" s="143" t="s">
        <v>147</v>
      </c>
      <c r="L239" s="35"/>
      <c r="M239" s="148" t="s">
        <v>3</v>
      </c>
      <c r="N239" s="149" t="s">
        <v>43</v>
      </c>
      <c r="O239" s="55"/>
      <c r="P239" s="150">
        <f>O239*H239</f>
        <v>0</v>
      </c>
      <c r="Q239" s="150">
        <v>2.25634</v>
      </c>
      <c r="R239" s="150">
        <f>Q239*H239</f>
        <v>5.302398999999999</v>
      </c>
      <c r="S239" s="150">
        <v>0</v>
      </c>
      <c r="T239" s="15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52" t="s">
        <v>148</v>
      </c>
      <c r="AT239" s="152" t="s">
        <v>143</v>
      </c>
      <c r="AU239" s="152" t="s">
        <v>82</v>
      </c>
      <c r="AY239" s="19" t="s">
        <v>141</v>
      </c>
      <c r="BE239" s="153">
        <f>IF(N239="základní",J239,0)</f>
        <v>0</v>
      </c>
      <c r="BF239" s="153">
        <f>IF(N239="snížená",J239,0)</f>
        <v>0</v>
      </c>
      <c r="BG239" s="153">
        <f>IF(N239="zákl. přenesená",J239,0)</f>
        <v>0</v>
      </c>
      <c r="BH239" s="153">
        <f>IF(N239="sníž. přenesená",J239,0)</f>
        <v>0</v>
      </c>
      <c r="BI239" s="153">
        <f>IF(N239="nulová",J239,0)</f>
        <v>0</v>
      </c>
      <c r="BJ239" s="19" t="s">
        <v>80</v>
      </c>
      <c r="BK239" s="153">
        <f>ROUND(I239*H239,2)</f>
        <v>0</v>
      </c>
      <c r="BL239" s="19" t="s">
        <v>148</v>
      </c>
      <c r="BM239" s="152" t="s">
        <v>1729</v>
      </c>
    </row>
    <row r="240" spans="1:47" s="2" customFormat="1" ht="11.25">
      <c r="A240" s="34"/>
      <c r="B240" s="35"/>
      <c r="C240" s="34"/>
      <c r="D240" s="154" t="s">
        <v>150</v>
      </c>
      <c r="E240" s="34"/>
      <c r="F240" s="155" t="s">
        <v>1730</v>
      </c>
      <c r="G240" s="34"/>
      <c r="H240" s="34"/>
      <c r="I240" s="156"/>
      <c r="J240" s="34"/>
      <c r="K240" s="34"/>
      <c r="L240" s="35"/>
      <c r="M240" s="157"/>
      <c r="N240" s="158"/>
      <c r="O240" s="55"/>
      <c r="P240" s="55"/>
      <c r="Q240" s="55"/>
      <c r="R240" s="55"/>
      <c r="S240" s="55"/>
      <c r="T240" s="56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9" t="s">
        <v>150</v>
      </c>
      <c r="AU240" s="19" t="s">
        <v>82</v>
      </c>
    </row>
    <row r="241" spans="2:51" s="13" customFormat="1" ht="11.25">
      <c r="B241" s="159"/>
      <c r="D241" s="160" t="s">
        <v>152</v>
      </c>
      <c r="E241" s="161" t="s">
        <v>3</v>
      </c>
      <c r="F241" s="162" t="s">
        <v>1731</v>
      </c>
      <c r="H241" s="163">
        <v>2.35</v>
      </c>
      <c r="I241" s="164"/>
      <c r="L241" s="159"/>
      <c r="M241" s="165"/>
      <c r="N241" s="166"/>
      <c r="O241" s="166"/>
      <c r="P241" s="166"/>
      <c r="Q241" s="166"/>
      <c r="R241" s="166"/>
      <c r="S241" s="166"/>
      <c r="T241" s="167"/>
      <c r="AT241" s="161" t="s">
        <v>152</v>
      </c>
      <c r="AU241" s="161" t="s">
        <v>82</v>
      </c>
      <c r="AV241" s="13" t="s">
        <v>82</v>
      </c>
      <c r="AW241" s="13" t="s">
        <v>33</v>
      </c>
      <c r="AX241" s="13" t="s">
        <v>72</v>
      </c>
      <c r="AY241" s="161" t="s">
        <v>141</v>
      </c>
    </row>
    <row r="242" spans="2:51" s="14" customFormat="1" ht="11.25">
      <c r="B242" s="169"/>
      <c r="D242" s="160" t="s">
        <v>152</v>
      </c>
      <c r="E242" s="170" t="s">
        <v>3</v>
      </c>
      <c r="F242" s="171" t="s">
        <v>219</v>
      </c>
      <c r="H242" s="172">
        <v>2.35</v>
      </c>
      <c r="I242" s="173"/>
      <c r="L242" s="169"/>
      <c r="M242" s="174"/>
      <c r="N242" s="175"/>
      <c r="O242" s="175"/>
      <c r="P242" s="175"/>
      <c r="Q242" s="175"/>
      <c r="R242" s="175"/>
      <c r="S242" s="175"/>
      <c r="T242" s="176"/>
      <c r="AT242" s="170" t="s">
        <v>152</v>
      </c>
      <c r="AU242" s="170" t="s">
        <v>82</v>
      </c>
      <c r="AV242" s="14" t="s">
        <v>148</v>
      </c>
      <c r="AW242" s="14" t="s">
        <v>33</v>
      </c>
      <c r="AX242" s="14" t="s">
        <v>80</v>
      </c>
      <c r="AY242" s="170" t="s">
        <v>141</v>
      </c>
    </row>
    <row r="243" spans="1:65" s="2" customFormat="1" ht="16.5" customHeight="1">
      <c r="A243" s="34"/>
      <c r="B243" s="140"/>
      <c r="C243" s="141" t="s">
        <v>736</v>
      </c>
      <c r="D243" s="141" t="s">
        <v>143</v>
      </c>
      <c r="E243" s="142" t="s">
        <v>1732</v>
      </c>
      <c r="F243" s="143" t="s">
        <v>1733</v>
      </c>
      <c r="G243" s="144" t="s">
        <v>101</v>
      </c>
      <c r="H243" s="145">
        <v>0.64</v>
      </c>
      <c r="I243" s="146"/>
      <c r="J243" s="147">
        <f>ROUND(I243*H243,2)</f>
        <v>0</v>
      </c>
      <c r="K243" s="143" t="s">
        <v>3</v>
      </c>
      <c r="L243" s="35"/>
      <c r="M243" s="148" t="s">
        <v>3</v>
      </c>
      <c r="N243" s="149" t="s">
        <v>43</v>
      </c>
      <c r="O243" s="55"/>
      <c r="P243" s="150">
        <f>O243*H243</f>
        <v>0</v>
      </c>
      <c r="Q243" s="150">
        <v>0</v>
      </c>
      <c r="R243" s="150">
        <f>Q243*H243</f>
        <v>0</v>
      </c>
      <c r="S243" s="150">
        <v>2.6</v>
      </c>
      <c r="T243" s="151">
        <f>S243*H243</f>
        <v>1.6640000000000001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52" t="s">
        <v>148</v>
      </c>
      <c r="AT243" s="152" t="s">
        <v>143</v>
      </c>
      <c r="AU243" s="152" t="s">
        <v>82</v>
      </c>
      <c r="AY243" s="19" t="s">
        <v>141</v>
      </c>
      <c r="BE243" s="153">
        <f>IF(N243="základní",J243,0)</f>
        <v>0</v>
      </c>
      <c r="BF243" s="153">
        <f>IF(N243="snížená",J243,0)</f>
        <v>0</v>
      </c>
      <c r="BG243" s="153">
        <f>IF(N243="zákl. přenesená",J243,0)</f>
        <v>0</v>
      </c>
      <c r="BH243" s="153">
        <f>IF(N243="sníž. přenesená",J243,0)</f>
        <v>0</v>
      </c>
      <c r="BI243" s="153">
        <f>IF(N243="nulová",J243,0)</f>
        <v>0</v>
      </c>
      <c r="BJ243" s="19" t="s">
        <v>80</v>
      </c>
      <c r="BK243" s="153">
        <f>ROUND(I243*H243,2)</f>
        <v>0</v>
      </c>
      <c r="BL243" s="19" t="s">
        <v>148</v>
      </c>
      <c r="BM243" s="152" t="s">
        <v>1734</v>
      </c>
    </row>
    <row r="244" spans="2:51" s="13" customFormat="1" ht="11.25">
      <c r="B244" s="159"/>
      <c r="D244" s="160" t="s">
        <v>152</v>
      </c>
      <c r="E244" s="161" t="s">
        <v>3</v>
      </c>
      <c r="F244" s="162" t="s">
        <v>1735</v>
      </c>
      <c r="H244" s="163">
        <v>0.64</v>
      </c>
      <c r="I244" s="164"/>
      <c r="L244" s="159"/>
      <c r="M244" s="165"/>
      <c r="N244" s="166"/>
      <c r="O244" s="166"/>
      <c r="P244" s="166"/>
      <c r="Q244" s="166"/>
      <c r="R244" s="166"/>
      <c r="S244" s="166"/>
      <c r="T244" s="167"/>
      <c r="AT244" s="161" t="s">
        <v>152</v>
      </c>
      <c r="AU244" s="161" t="s">
        <v>82</v>
      </c>
      <c r="AV244" s="13" t="s">
        <v>82</v>
      </c>
      <c r="AW244" s="13" t="s">
        <v>33</v>
      </c>
      <c r="AX244" s="13" t="s">
        <v>80</v>
      </c>
      <c r="AY244" s="161" t="s">
        <v>141</v>
      </c>
    </row>
    <row r="245" spans="1:65" s="2" customFormat="1" ht="33" customHeight="1">
      <c r="A245" s="34"/>
      <c r="B245" s="140"/>
      <c r="C245" s="141" t="s">
        <v>742</v>
      </c>
      <c r="D245" s="141" t="s">
        <v>143</v>
      </c>
      <c r="E245" s="142" t="s">
        <v>1736</v>
      </c>
      <c r="F245" s="143" t="s">
        <v>1737</v>
      </c>
      <c r="G245" s="144" t="s">
        <v>357</v>
      </c>
      <c r="H245" s="145">
        <v>38</v>
      </c>
      <c r="I245" s="146"/>
      <c r="J245" s="147">
        <f>ROUND(I245*H245,2)</f>
        <v>0</v>
      </c>
      <c r="K245" s="143" t="s">
        <v>147</v>
      </c>
      <c r="L245" s="35"/>
      <c r="M245" s="148" t="s">
        <v>3</v>
      </c>
      <c r="N245" s="149" t="s">
        <v>43</v>
      </c>
      <c r="O245" s="55"/>
      <c r="P245" s="150">
        <f>O245*H245</f>
        <v>0</v>
      </c>
      <c r="Q245" s="150">
        <v>0</v>
      </c>
      <c r="R245" s="150">
        <f>Q245*H245</f>
        <v>0</v>
      </c>
      <c r="S245" s="150">
        <v>0.168</v>
      </c>
      <c r="T245" s="151">
        <f>S245*H245</f>
        <v>6.384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52" t="s">
        <v>148</v>
      </c>
      <c r="AT245" s="152" t="s">
        <v>143</v>
      </c>
      <c r="AU245" s="152" t="s">
        <v>82</v>
      </c>
      <c r="AY245" s="19" t="s">
        <v>141</v>
      </c>
      <c r="BE245" s="153">
        <f>IF(N245="základní",J245,0)</f>
        <v>0</v>
      </c>
      <c r="BF245" s="153">
        <f>IF(N245="snížená",J245,0)</f>
        <v>0</v>
      </c>
      <c r="BG245" s="153">
        <f>IF(N245="zákl. přenesená",J245,0)</f>
        <v>0</v>
      </c>
      <c r="BH245" s="153">
        <f>IF(N245="sníž. přenesená",J245,0)</f>
        <v>0</v>
      </c>
      <c r="BI245" s="153">
        <f>IF(N245="nulová",J245,0)</f>
        <v>0</v>
      </c>
      <c r="BJ245" s="19" t="s">
        <v>80</v>
      </c>
      <c r="BK245" s="153">
        <f>ROUND(I245*H245,2)</f>
        <v>0</v>
      </c>
      <c r="BL245" s="19" t="s">
        <v>148</v>
      </c>
      <c r="BM245" s="152" t="s">
        <v>1738</v>
      </c>
    </row>
    <row r="246" spans="1:47" s="2" customFormat="1" ht="11.25">
      <c r="A246" s="34"/>
      <c r="B246" s="35"/>
      <c r="C246" s="34"/>
      <c r="D246" s="154" t="s">
        <v>150</v>
      </c>
      <c r="E246" s="34"/>
      <c r="F246" s="155" t="s">
        <v>1739</v>
      </c>
      <c r="G246" s="34"/>
      <c r="H246" s="34"/>
      <c r="I246" s="156"/>
      <c r="J246" s="34"/>
      <c r="K246" s="34"/>
      <c r="L246" s="35"/>
      <c r="M246" s="157"/>
      <c r="N246" s="158"/>
      <c r="O246" s="55"/>
      <c r="P246" s="55"/>
      <c r="Q246" s="55"/>
      <c r="R246" s="55"/>
      <c r="S246" s="55"/>
      <c r="T246" s="56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9" t="s">
        <v>150</v>
      </c>
      <c r="AU246" s="19" t="s">
        <v>82</v>
      </c>
    </row>
    <row r="247" spans="1:65" s="2" customFormat="1" ht="24.2" customHeight="1">
      <c r="A247" s="34"/>
      <c r="B247" s="140"/>
      <c r="C247" s="141" t="s">
        <v>747</v>
      </c>
      <c r="D247" s="141" t="s">
        <v>143</v>
      </c>
      <c r="E247" s="142" t="s">
        <v>1740</v>
      </c>
      <c r="F247" s="143" t="s">
        <v>1741</v>
      </c>
      <c r="G247" s="144" t="s">
        <v>207</v>
      </c>
      <c r="H247" s="145">
        <v>91.7</v>
      </c>
      <c r="I247" s="146"/>
      <c r="J247" s="147">
        <f>ROUND(I247*H247,2)</f>
        <v>0</v>
      </c>
      <c r="K247" s="143" t="s">
        <v>147</v>
      </c>
      <c r="L247" s="35"/>
      <c r="M247" s="148" t="s">
        <v>3</v>
      </c>
      <c r="N247" s="149" t="s">
        <v>43</v>
      </c>
      <c r="O247" s="55"/>
      <c r="P247" s="150">
        <f>O247*H247</f>
        <v>0</v>
      </c>
      <c r="Q247" s="150">
        <v>0</v>
      </c>
      <c r="R247" s="150">
        <f>Q247*H247</f>
        <v>0</v>
      </c>
      <c r="S247" s="150">
        <v>0.00248</v>
      </c>
      <c r="T247" s="151">
        <f>S247*H247</f>
        <v>0.227416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52" t="s">
        <v>148</v>
      </c>
      <c r="AT247" s="152" t="s">
        <v>143</v>
      </c>
      <c r="AU247" s="152" t="s">
        <v>82</v>
      </c>
      <c r="AY247" s="19" t="s">
        <v>141</v>
      </c>
      <c r="BE247" s="153">
        <f>IF(N247="základní",J247,0)</f>
        <v>0</v>
      </c>
      <c r="BF247" s="153">
        <f>IF(N247="snížená",J247,0)</f>
        <v>0</v>
      </c>
      <c r="BG247" s="153">
        <f>IF(N247="zákl. přenesená",J247,0)</f>
        <v>0</v>
      </c>
      <c r="BH247" s="153">
        <f>IF(N247="sníž. přenesená",J247,0)</f>
        <v>0</v>
      </c>
      <c r="BI247" s="153">
        <f>IF(N247="nulová",J247,0)</f>
        <v>0</v>
      </c>
      <c r="BJ247" s="19" t="s">
        <v>80</v>
      </c>
      <c r="BK247" s="153">
        <f>ROUND(I247*H247,2)</f>
        <v>0</v>
      </c>
      <c r="BL247" s="19" t="s">
        <v>148</v>
      </c>
      <c r="BM247" s="152" t="s">
        <v>1742</v>
      </c>
    </row>
    <row r="248" spans="1:47" s="2" customFormat="1" ht="11.25">
      <c r="A248" s="34"/>
      <c r="B248" s="35"/>
      <c r="C248" s="34"/>
      <c r="D248" s="154" t="s">
        <v>150</v>
      </c>
      <c r="E248" s="34"/>
      <c r="F248" s="155" t="s">
        <v>1743</v>
      </c>
      <c r="G248" s="34"/>
      <c r="H248" s="34"/>
      <c r="I248" s="156"/>
      <c r="J248" s="34"/>
      <c r="K248" s="34"/>
      <c r="L248" s="35"/>
      <c r="M248" s="157"/>
      <c r="N248" s="158"/>
      <c r="O248" s="55"/>
      <c r="P248" s="55"/>
      <c r="Q248" s="55"/>
      <c r="R248" s="55"/>
      <c r="S248" s="55"/>
      <c r="T248" s="56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9" t="s">
        <v>150</v>
      </c>
      <c r="AU248" s="19" t="s">
        <v>82</v>
      </c>
    </row>
    <row r="249" spans="2:51" s="13" customFormat="1" ht="11.25">
      <c r="B249" s="159"/>
      <c r="D249" s="160" t="s">
        <v>152</v>
      </c>
      <c r="E249" s="161" t="s">
        <v>3</v>
      </c>
      <c r="F249" s="162" t="s">
        <v>1744</v>
      </c>
      <c r="H249" s="163">
        <v>91.7</v>
      </c>
      <c r="I249" s="164"/>
      <c r="L249" s="159"/>
      <c r="M249" s="165"/>
      <c r="N249" s="166"/>
      <c r="O249" s="166"/>
      <c r="P249" s="166"/>
      <c r="Q249" s="166"/>
      <c r="R249" s="166"/>
      <c r="S249" s="166"/>
      <c r="T249" s="167"/>
      <c r="AT249" s="161" t="s">
        <v>152</v>
      </c>
      <c r="AU249" s="161" t="s">
        <v>82</v>
      </c>
      <c r="AV249" s="13" t="s">
        <v>82</v>
      </c>
      <c r="AW249" s="13" t="s">
        <v>33</v>
      </c>
      <c r="AX249" s="13" t="s">
        <v>80</v>
      </c>
      <c r="AY249" s="161" t="s">
        <v>141</v>
      </c>
    </row>
    <row r="250" spans="1:65" s="2" customFormat="1" ht="24.2" customHeight="1">
      <c r="A250" s="34"/>
      <c r="B250" s="140"/>
      <c r="C250" s="141" t="s">
        <v>753</v>
      </c>
      <c r="D250" s="141" t="s">
        <v>143</v>
      </c>
      <c r="E250" s="142" t="s">
        <v>1745</v>
      </c>
      <c r="F250" s="143" t="s">
        <v>1746</v>
      </c>
      <c r="G250" s="144" t="s">
        <v>357</v>
      </c>
      <c r="H250" s="145">
        <v>1</v>
      </c>
      <c r="I250" s="146"/>
      <c r="J250" s="147">
        <f>ROUND(I250*H250,2)</f>
        <v>0</v>
      </c>
      <c r="K250" s="143" t="s">
        <v>147</v>
      </c>
      <c r="L250" s="35"/>
      <c r="M250" s="148" t="s">
        <v>3</v>
      </c>
      <c r="N250" s="149" t="s">
        <v>43</v>
      </c>
      <c r="O250" s="55"/>
      <c r="P250" s="150">
        <f>O250*H250</f>
        <v>0</v>
      </c>
      <c r="Q250" s="150">
        <v>0</v>
      </c>
      <c r="R250" s="150">
        <f>Q250*H250</f>
        <v>0</v>
      </c>
      <c r="S250" s="150">
        <v>0.21</v>
      </c>
      <c r="T250" s="151">
        <f>S250*H250</f>
        <v>0.21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52" t="s">
        <v>148</v>
      </c>
      <c r="AT250" s="152" t="s">
        <v>143</v>
      </c>
      <c r="AU250" s="152" t="s">
        <v>82</v>
      </c>
      <c r="AY250" s="19" t="s">
        <v>141</v>
      </c>
      <c r="BE250" s="153">
        <f>IF(N250="základní",J250,0)</f>
        <v>0</v>
      </c>
      <c r="BF250" s="153">
        <f>IF(N250="snížená",J250,0)</f>
        <v>0</v>
      </c>
      <c r="BG250" s="153">
        <f>IF(N250="zákl. přenesená",J250,0)</f>
        <v>0</v>
      </c>
      <c r="BH250" s="153">
        <f>IF(N250="sníž. přenesená",J250,0)</f>
        <v>0</v>
      </c>
      <c r="BI250" s="153">
        <f>IF(N250="nulová",J250,0)</f>
        <v>0</v>
      </c>
      <c r="BJ250" s="19" t="s">
        <v>80</v>
      </c>
      <c r="BK250" s="153">
        <f>ROUND(I250*H250,2)</f>
        <v>0</v>
      </c>
      <c r="BL250" s="19" t="s">
        <v>148</v>
      </c>
      <c r="BM250" s="152" t="s">
        <v>1747</v>
      </c>
    </row>
    <row r="251" spans="1:47" s="2" customFormat="1" ht="11.25">
      <c r="A251" s="34"/>
      <c r="B251" s="35"/>
      <c r="C251" s="34"/>
      <c r="D251" s="154" t="s">
        <v>150</v>
      </c>
      <c r="E251" s="34"/>
      <c r="F251" s="155" t="s">
        <v>1748</v>
      </c>
      <c r="G251" s="34"/>
      <c r="H251" s="34"/>
      <c r="I251" s="156"/>
      <c r="J251" s="34"/>
      <c r="K251" s="34"/>
      <c r="L251" s="35"/>
      <c r="M251" s="157"/>
      <c r="N251" s="158"/>
      <c r="O251" s="55"/>
      <c r="P251" s="55"/>
      <c r="Q251" s="55"/>
      <c r="R251" s="55"/>
      <c r="S251" s="55"/>
      <c r="T251" s="56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9" t="s">
        <v>150</v>
      </c>
      <c r="AU251" s="19" t="s">
        <v>82</v>
      </c>
    </row>
    <row r="252" spans="2:63" s="12" customFormat="1" ht="22.9" customHeight="1">
      <c r="B252" s="127"/>
      <c r="D252" s="128" t="s">
        <v>71</v>
      </c>
      <c r="E252" s="138" t="s">
        <v>282</v>
      </c>
      <c r="F252" s="138" t="s">
        <v>283</v>
      </c>
      <c r="I252" s="130"/>
      <c r="J252" s="139">
        <f>BK252</f>
        <v>0</v>
      </c>
      <c r="L252" s="127"/>
      <c r="M252" s="132"/>
      <c r="N252" s="133"/>
      <c r="O252" s="133"/>
      <c r="P252" s="134">
        <f>SUM(P253:P260)</f>
        <v>0</v>
      </c>
      <c r="Q252" s="133"/>
      <c r="R252" s="134">
        <f>SUM(R253:R260)</f>
        <v>0</v>
      </c>
      <c r="S252" s="133"/>
      <c r="T252" s="135">
        <f>SUM(T253:T260)</f>
        <v>0</v>
      </c>
      <c r="AR252" s="128" t="s">
        <v>80</v>
      </c>
      <c r="AT252" s="136" t="s">
        <v>71</v>
      </c>
      <c r="AU252" s="136" t="s">
        <v>80</v>
      </c>
      <c r="AY252" s="128" t="s">
        <v>141</v>
      </c>
      <c r="BK252" s="137">
        <f>SUM(BK253:BK260)</f>
        <v>0</v>
      </c>
    </row>
    <row r="253" spans="1:65" s="2" customFormat="1" ht="33" customHeight="1">
      <c r="A253" s="34"/>
      <c r="B253" s="140"/>
      <c r="C253" s="141" t="s">
        <v>759</v>
      </c>
      <c r="D253" s="141" t="s">
        <v>143</v>
      </c>
      <c r="E253" s="142" t="s">
        <v>290</v>
      </c>
      <c r="F253" s="143" t="s">
        <v>291</v>
      </c>
      <c r="G253" s="144" t="s">
        <v>286</v>
      </c>
      <c r="H253" s="145">
        <v>11.221</v>
      </c>
      <c r="I253" s="146"/>
      <c r="J253" s="147">
        <f>ROUND(I253*H253,2)</f>
        <v>0</v>
      </c>
      <c r="K253" s="143" t="s">
        <v>147</v>
      </c>
      <c r="L253" s="35"/>
      <c r="M253" s="148" t="s">
        <v>3</v>
      </c>
      <c r="N253" s="149" t="s">
        <v>43</v>
      </c>
      <c r="O253" s="55"/>
      <c r="P253" s="150">
        <f>O253*H253</f>
        <v>0</v>
      </c>
      <c r="Q253" s="150">
        <v>0</v>
      </c>
      <c r="R253" s="150">
        <f>Q253*H253</f>
        <v>0</v>
      </c>
      <c r="S253" s="150">
        <v>0</v>
      </c>
      <c r="T253" s="151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52" t="s">
        <v>148</v>
      </c>
      <c r="AT253" s="152" t="s">
        <v>143</v>
      </c>
      <c r="AU253" s="152" t="s">
        <v>82</v>
      </c>
      <c r="AY253" s="19" t="s">
        <v>141</v>
      </c>
      <c r="BE253" s="153">
        <f>IF(N253="základní",J253,0)</f>
        <v>0</v>
      </c>
      <c r="BF253" s="153">
        <f>IF(N253="snížená",J253,0)</f>
        <v>0</v>
      </c>
      <c r="BG253" s="153">
        <f>IF(N253="zákl. přenesená",J253,0)</f>
        <v>0</v>
      </c>
      <c r="BH253" s="153">
        <f>IF(N253="sníž. přenesená",J253,0)</f>
        <v>0</v>
      </c>
      <c r="BI253" s="153">
        <f>IF(N253="nulová",J253,0)</f>
        <v>0</v>
      </c>
      <c r="BJ253" s="19" t="s">
        <v>80</v>
      </c>
      <c r="BK253" s="153">
        <f>ROUND(I253*H253,2)</f>
        <v>0</v>
      </c>
      <c r="BL253" s="19" t="s">
        <v>148</v>
      </c>
      <c r="BM253" s="152" t="s">
        <v>1749</v>
      </c>
    </row>
    <row r="254" spans="1:47" s="2" customFormat="1" ht="11.25">
      <c r="A254" s="34"/>
      <c r="B254" s="35"/>
      <c r="C254" s="34"/>
      <c r="D254" s="154" t="s">
        <v>150</v>
      </c>
      <c r="E254" s="34"/>
      <c r="F254" s="155" t="s">
        <v>293</v>
      </c>
      <c r="G254" s="34"/>
      <c r="H254" s="34"/>
      <c r="I254" s="156"/>
      <c r="J254" s="34"/>
      <c r="K254" s="34"/>
      <c r="L254" s="35"/>
      <c r="M254" s="157"/>
      <c r="N254" s="158"/>
      <c r="O254" s="55"/>
      <c r="P254" s="55"/>
      <c r="Q254" s="55"/>
      <c r="R254" s="55"/>
      <c r="S254" s="55"/>
      <c r="T254" s="56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9" t="s">
        <v>150</v>
      </c>
      <c r="AU254" s="19" t="s">
        <v>82</v>
      </c>
    </row>
    <row r="255" spans="1:65" s="2" customFormat="1" ht="44.25" customHeight="1">
      <c r="A255" s="34"/>
      <c r="B255" s="140"/>
      <c r="C255" s="141" t="s">
        <v>764</v>
      </c>
      <c r="D255" s="141" t="s">
        <v>143</v>
      </c>
      <c r="E255" s="142" t="s">
        <v>295</v>
      </c>
      <c r="F255" s="143" t="s">
        <v>296</v>
      </c>
      <c r="G255" s="144" t="s">
        <v>286</v>
      </c>
      <c r="H255" s="145">
        <v>67.326</v>
      </c>
      <c r="I255" s="146"/>
      <c r="J255" s="147">
        <f>ROUND(I255*H255,2)</f>
        <v>0</v>
      </c>
      <c r="K255" s="143" t="s">
        <v>147</v>
      </c>
      <c r="L255" s="35"/>
      <c r="M255" s="148" t="s">
        <v>3</v>
      </c>
      <c r="N255" s="149" t="s">
        <v>43</v>
      </c>
      <c r="O255" s="55"/>
      <c r="P255" s="150">
        <f>O255*H255</f>
        <v>0</v>
      </c>
      <c r="Q255" s="150">
        <v>0</v>
      </c>
      <c r="R255" s="150">
        <f>Q255*H255</f>
        <v>0</v>
      </c>
      <c r="S255" s="150">
        <v>0</v>
      </c>
      <c r="T255" s="151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52" t="s">
        <v>148</v>
      </c>
      <c r="AT255" s="152" t="s">
        <v>143</v>
      </c>
      <c r="AU255" s="152" t="s">
        <v>82</v>
      </c>
      <c r="AY255" s="19" t="s">
        <v>141</v>
      </c>
      <c r="BE255" s="153">
        <f>IF(N255="základní",J255,0)</f>
        <v>0</v>
      </c>
      <c r="BF255" s="153">
        <f>IF(N255="snížená",J255,0)</f>
        <v>0</v>
      </c>
      <c r="BG255" s="153">
        <f>IF(N255="zákl. přenesená",J255,0)</f>
        <v>0</v>
      </c>
      <c r="BH255" s="153">
        <f>IF(N255="sníž. přenesená",J255,0)</f>
        <v>0</v>
      </c>
      <c r="BI255" s="153">
        <f>IF(N255="nulová",J255,0)</f>
        <v>0</v>
      </c>
      <c r="BJ255" s="19" t="s">
        <v>80</v>
      </c>
      <c r="BK255" s="153">
        <f>ROUND(I255*H255,2)</f>
        <v>0</v>
      </c>
      <c r="BL255" s="19" t="s">
        <v>148</v>
      </c>
      <c r="BM255" s="152" t="s">
        <v>1750</v>
      </c>
    </row>
    <row r="256" spans="1:47" s="2" customFormat="1" ht="11.25">
      <c r="A256" s="34"/>
      <c r="B256" s="35"/>
      <c r="C256" s="34"/>
      <c r="D256" s="154" t="s">
        <v>150</v>
      </c>
      <c r="E256" s="34"/>
      <c r="F256" s="155" t="s">
        <v>298</v>
      </c>
      <c r="G256" s="34"/>
      <c r="H256" s="34"/>
      <c r="I256" s="156"/>
      <c r="J256" s="34"/>
      <c r="K256" s="34"/>
      <c r="L256" s="35"/>
      <c r="M256" s="157"/>
      <c r="N256" s="158"/>
      <c r="O256" s="55"/>
      <c r="P256" s="55"/>
      <c r="Q256" s="55"/>
      <c r="R256" s="55"/>
      <c r="S256" s="55"/>
      <c r="T256" s="56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9" t="s">
        <v>150</v>
      </c>
      <c r="AU256" s="19" t="s">
        <v>82</v>
      </c>
    </row>
    <row r="257" spans="1:47" s="2" customFormat="1" ht="19.5">
      <c r="A257" s="34"/>
      <c r="B257" s="35"/>
      <c r="C257" s="34"/>
      <c r="D257" s="160" t="s">
        <v>200</v>
      </c>
      <c r="E257" s="34"/>
      <c r="F257" s="168" t="s">
        <v>1751</v>
      </c>
      <c r="G257" s="34"/>
      <c r="H257" s="34"/>
      <c r="I257" s="156"/>
      <c r="J257" s="34"/>
      <c r="K257" s="34"/>
      <c r="L257" s="35"/>
      <c r="M257" s="157"/>
      <c r="N257" s="158"/>
      <c r="O257" s="55"/>
      <c r="P257" s="55"/>
      <c r="Q257" s="55"/>
      <c r="R257" s="55"/>
      <c r="S257" s="55"/>
      <c r="T257" s="56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9" t="s">
        <v>200</v>
      </c>
      <c r="AU257" s="19" t="s">
        <v>82</v>
      </c>
    </row>
    <row r="258" spans="2:51" s="13" customFormat="1" ht="11.25">
      <c r="B258" s="159"/>
      <c r="D258" s="160" t="s">
        <v>152</v>
      </c>
      <c r="F258" s="162" t="s">
        <v>1752</v>
      </c>
      <c r="H258" s="163">
        <v>67.326</v>
      </c>
      <c r="I258" s="164"/>
      <c r="L258" s="159"/>
      <c r="M258" s="165"/>
      <c r="N258" s="166"/>
      <c r="O258" s="166"/>
      <c r="P258" s="166"/>
      <c r="Q258" s="166"/>
      <c r="R258" s="166"/>
      <c r="S258" s="166"/>
      <c r="T258" s="167"/>
      <c r="AT258" s="161" t="s">
        <v>152</v>
      </c>
      <c r="AU258" s="161" t="s">
        <v>82</v>
      </c>
      <c r="AV258" s="13" t="s">
        <v>82</v>
      </c>
      <c r="AW258" s="13" t="s">
        <v>4</v>
      </c>
      <c r="AX258" s="13" t="s">
        <v>80</v>
      </c>
      <c r="AY258" s="161" t="s">
        <v>141</v>
      </c>
    </row>
    <row r="259" spans="1:65" s="2" customFormat="1" ht="44.25" customHeight="1">
      <c r="A259" s="34"/>
      <c r="B259" s="140"/>
      <c r="C259" s="141" t="s">
        <v>771</v>
      </c>
      <c r="D259" s="141" t="s">
        <v>143</v>
      </c>
      <c r="E259" s="142" t="s">
        <v>1753</v>
      </c>
      <c r="F259" s="143" t="s">
        <v>1754</v>
      </c>
      <c r="G259" s="144" t="s">
        <v>286</v>
      </c>
      <c r="H259" s="145">
        <v>11.221</v>
      </c>
      <c r="I259" s="146"/>
      <c r="J259" s="147">
        <f>ROUND(I259*H259,2)</f>
        <v>0</v>
      </c>
      <c r="K259" s="143" t="s">
        <v>147</v>
      </c>
      <c r="L259" s="35"/>
      <c r="M259" s="148" t="s">
        <v>3</v>
      </c>
      <c r="N259" s="149" t="s">
        <v>43</v>
      </c>
      <c r="O259" s="55"/>
      <c r="P259" s="150">
        <f>O259*H259</f>
        <v>0</v>
      </c>
      <c r="Q259" s="150">
        <v>0</v>
      </c>
      <c r="R259" s="150">
        <f>Q259*H259</f>
        <v>0</v>
      </c>
      <c r="S259" s="150">
        <v>0</v>
      </c>
      <c r="T259" s="151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2" t="s">
        <v>148</v>
      </c>
      <c r="AT259" s="152" t="s">
        <v>143</v>
      </c>
      <c r="AU259" s="152" t="s">
        <v>82</v>
      </c>
      <c r="AY259" s="19" t="s">
        <v>141</v>
      </c>
      <c r="BE259" s="153">
        <f>IF(N259="základní",J259,0)</f>
        <v>0</v>
      </c>
      <c r="BF259" s="153">
        <f>IF(N259="snížená",J259,0)</f>
        <v>0</v>
      </c>
      <c r="BG259" s="153">
        <f>IF(N259="zákl. přenesená",J259,0)</f>
        <v>0</v>
      </c>
      <c r="BH259" s="153">
        <f>IF(N259="sníž. přenesená",J259,0)</f>
        <v>0</v>
      </c>
      <c r="BI259" s="153">
        <f>IF(N259="nulová",J259,0)</f>
        <v>0</v>
      </c>
      <c r="BJ259" s="19" t="s">
        <v>80</v>
      </c>
      <c r="BK259" s="153">
        <f>ROUND(I259*H259,2)</f>
        <v>0</v>
      </c>
      <c r="BL259" s="19" t="s">
        <v>148</v>
      </c>
      <c r="BM259" s="152" t="s">
        <v>1755</v>
      </c>
    </row>
    <row r="260" spans="1:47" s="2" customFormat="1" ht="11.25">
      <c r="A260" s="34"/>
      <c r="B260" s="35"/>
      <c r="C260" s="34"/>
      <c r="D260" s="154" t="s">
        <v>150</v>
      </c>
      <c r="E260" s="34"/>
      <c r="F260" s="155" t="s">
        <v>1756</v>
      </c>
      <c r="G260" s="34"/>
      <c r="H260" s="34"/>
      <c r="I260" s="156"/>
      <c r="J260" s="34"/>
      <c r="K260" s="34"/>
      <c r="L260" s="35"/>
      <c r="M260" s="157"/>
      <c r="N260" s="158"/>
      <c r="O260" s="55"/>
      <c r="P260" s="55"/>
      <c r="Q260" s="55"/>
      <c r="R260" s="55"/>
      <c r="S260" s="55"/>
      <c r="T260" s="56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9" t="s">
        <v>150</v>
      </c>
      <c r="AU260" s="19" t="s">
        <v>82</v>
      </c>
    </row>
    <row r="261" spans="2:63" s="12" customFormat="1" ht="22.9" customHeight="1">
      <c r="B261" s="127"/>
      <c r="D261" s="128" t="s">
        <v>71</v>
      </c>
      <c r="E261" s="138" t="s">
        <v>1757</v>
      </c>
      <c r="F261" s="138" t="s">
        <v>814</v>
      </c>
      <c r="I261" s="130"/>
      <c r="J261" s="139">
        <f>BK261</f>
        <v>0</v>
      </c>
      <c r="L261" s="127"/>
      <c r="M261" s="132"/>
      <c r="N261" s="133"/>
      <c r="O261" s="133"/>
      <c r="P261" s="134">
        <f>SUM(P262:P263)</f>
        <v>0</v>
      </c>
      <c r="Q261" s="133"/>
      <c r="R261" s="134">
        <f>SUM(R262:R263)</f>
        <v>0</v>
      </c>
      <c r="S261" s="133"/>
      <c r="T261" s="135">
        <f>SUM(T262:T263)</f>
        <v>0</v>
      </c>
      <c r="AR261" s="128" t="s">
        <v>80</v>
      </c>
      <c r="AT261" s="136" t="s">
        <v>71</v>
      </c>
      <c r="AU261" s="136" t="s">
        <v>80</v>
      </c>
      <c r="AY261" s="128" t="s">
        <v>141</v>
      </c>
      <c r="BK261" s="137">
        <f>SUM(BK262:BK263)</f>
        <v>0</v>
      </c>
    </row>
    <row r="262" spans="1:65" s="2" customFormat="1" ht="55.5" customHeight="1">
      <c r="A262" s="34"/>
      <c r="B262" s="140"/>
      <c r="C262" s="141" t="s">
        <v>779</v>
      </c>
      <c r="D262" s="141" t="s">
        <v>143</v>
      </c>
      <c r="E262" s="142" t="s">
        <v>1758</v>
      </c>
      <c r="F262" s="143" t="s">
        <v>1759</v>
      </c>
      <c r="G262" s="144" t="s">
        <v>286</v>
      </c>
      <c r="H262" s="145">
        <v>117.861</v>
      </c>
      <c r="I262" s="146"/>
      <c r="J262" s="147">
        <f>ROUND(I262*H262,2)</f>
        <v>0</v>
      </c>
      <c r="K262" s="143" t="s">
        <v>147</v>
      </c>
      <c r="L262" s="35"/>
      <c r="M262" s="148" t="s">
        <v>3</v>
      </c>
      <c r="N262" s="149" t="s">
        <v>43</v>
      </c>
      <c r="O262" s="55"/>
      <c r="P262" s="150">
        <f>O262*H262</f>
        <v>0</v>
      </c>
      <c r="Q262" s="150">
        <v>0</v>
      </c>
      <c r="R262" s="150">
        <f>Q262*H262</f>
        <v>0</v>
      </c>
      <c r="S262" s="150">
        <v>0</v>
      </c>
      <c r="T262" s="151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52" t="s">
        <v>148</v>
      </c>
      <c r="AT262" s="152" t="s">
        <v>143</v>
      </c>
      <c r="AU262" s="152" t="s">
        <v>82</v>
      </c>
      <c r="AY262" s="19" t="s">
        <v>141</v>
      </c>
      <c r="BE262" s="153">
        <f>IF(N262="základní",J262,0)</f>
        <v>0</v>
      </c>
      <c r="BF262" s="153">
        <f>IF(N262="snížená",J262,0)</f>
        <v>0</v>
      </c>
      <c r="BG262" s="153">
        <f>IF(N262="zákl. přenesená",J262,0)</f>
        <v>0</v>
      </c>
      <c r="BH262" s="153">
        <f>IF(N262="sníž. přenesená",J262,0)</f>
        <v>0</v>
      </c>
      <c r="BI262" s="153">
        <f>IF(N262="nulová",J262,0)</f>
        <v>0</v>
      </c>
      <c r="BJ262" s="19" t="s">
        <v>80</v>
      </c>
      <c r="BK262" s="153">
        <f>ROUND(I262*H262,2)</f>
        <v>0</v>
      </c>
      <c r="BL262" s="19" t="s">
        <v>148</v>
      </c>
      <c r="BM262" s="152" t="s">
        <v>1760</v>
      </c>
    </row>
    <row r="263" spans="1:47" s="2" customFormat="1" ht="11.25">
      <c r="A263" s="34"/>
      <c r="B263" s="35"/>
      <c r="C263" s="34"/>
      <c r="D263" s="154" t="s">
        <v>150</v>
      </c>
      <c r="E263" s="34"/>
      <c r="F263" s="155" t="s">
        <v>1761</v>
      </c>
      <c r="G263" s="34"/>
      <c r="H263" s="34"/>
      <c r="I263" s="156"/>
      <c r="J263" s="34"/>
      <c r="K263" s="34"/>
      <c r="L263" s="35"/>
      <c r="M263" s="206"/>
      <c r="N263" s="207"/>
      <c r="O263" s="208"/>
      <c r="P263" s="208"/>
      <c r="Q263" s="208"/>
      <c r="R263" s="208"/>
      <c r="S263" s="208"/>
      <c r="T263" s="209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9" t="s">
        <v>150</v>
      </c>
      <c r="AU263" s="19" t="s">
        <v>82</v>
      </c>
    </row>
    <row r="264" spans="1:31" s="2" customFormat="1" ht="6.95" customHeight="1">
      <c r="A264" s="34"/>
      <c r="B264" s="44"/>
      <c r="C264" s="45"/>
      <c r="D264" s="45"/>
      <c r="E264" s="45"/>
      <c r="F264" s="45"/>
      <c r="G264" s="45"/>
      <c r="H264" s="45"/>
      <c r="I264" s="45"/>
      <c r="J264" s="45"/>
      <c r="K264" s="45"/>
      <c r="L264" s="35"/>
      <c r="M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</row>
  </sheetData>
  <autoFilter ref="C86:K263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113151111"/>
    <hyperlink ref="F94" r:id="rId2" display="https://podminky.urs.cz/item/CS_URS_2023_01/113152112"/>
    <hyperlink ref="F97" r:id="rId3" display="https://podminky.urs.cz/item/CS_URS_2023_01/122251102"/>
    <hyperlink ref="F100" r:id="rId4" display="https://podminky.urs.cz/item/CS_URS_2023_01/132151101"/>
    <hyperlink ref="F106" r:id="rId5" display="https://podminky.urs.cz/item/CS_URS_2023_01/162351103"/>
    <hyperlink ref="F109" r:id="rId6" display="https://podminky.urs.cz/item/CS_URS_2023_01/162451106"/>
    <hyperlink ref="F112" r:id="rId7" display="https://podminky.urs.cz/item/CS_URS_2023_01/167151111"/>
    <hyperlink ref="F115" r:id="rId8" display="https://podminky.urs.cz/item/CS_URS_2023_01/175151201"/>
    <hyperlink ref="F122" r:id="rId9" display="https://podminky.urs.cz/item/CS_URS_2023_01/181951111"/>
    <hyperlink ref="F125" r:id="rId10" display="https://podminky.urs.cz/item/CS_URS_2023_01/182111111"/>
    <hyperlink ref="F130" r:id="rId11" display="https://podminky.urs.cz/item/CS_URS_2023_01/182311123"/>
    <hyperlink ref="F133" r:id="rId12" display="https://podminky.urs.cz/item/CS_URS_2023_01/182351123"/>
    <hyperlink ref="F136" r:id="rId13" display="https://podminky.urs.cz/item/CS_URS_2023_01/183405211"/>
    <hyperlink ref="F142" r:id="rId14" display="https://podminky.urs.cz/item/CS_URS_2023_01/211571112"/>
    <hyperlink ref="F145" r:id="rId15" display="https://podminky.urs.cz/item/CS_URS_2023_01/212750101"/>
    <hyperlink ref="F150" r:id="rId16" display="https://podminky.urs.cz/item/CS_URS_2023_01/271532213"/>
    <hyperlink ref="F153" r:id="rId17" display="https://podminky.urs.cz/item/CS_URS_2023_01/271532212"/>
    <hyperlink ref="F156" r:id="rId18" display="https://podminky.urs.cz/item/CS_URS_2023_01/274313811"/>
    <hyperlink ref="F161" r:id="rId19" display="https://podminky.urs.cz/item/CS_URS_2023_01/274351111"/>
    <hyperlink ref="F166" r:id="rId20" display="https://podminky.urs.cz/item/CS_URS_2023_01/291111111"/>
    <hyperlink ref="F169" r:id="rId21" display="https://podminky.urs.cz/item/CS_URS_2023_01/291211111R"/>
    <hyperlink ref="F176" r:id="rId22" display="https://podminky.urs.cz/item/CS_URS_2023_01/327211113"/>
    <hyperlink ref="F179" r:id="rId23" display="https://podminky.urs.cz/item/CS_URS_2023_01/327211911"/>
    <hyperlink ref="F181" r:id="rId24" display="https://podminky.urs.cz/item/CS_URS_2023_01/327323126"/>
    <hyperlink ref="F186" r:id="rId25" display="https://podminky.urs.cz/item/CS_URS_2023_01/327361040"/>
    <hyperlink ref="F189" r:id="rId26" display="https://podminky.urs.cz/item/CS_URS_2023_01/338121123"/>
    <hyperlink ref="F195" r:id="rId27" display="https://podminky.urs.cz/item/CS_URS_2023_01/338171123"/>
    <hyperlink ref="F199" r:id="rId28" display="https://podminky.urs.cz/item/CS_URS_2023_01/348101220"/>
    <hyperlink ref="F203" r:id="rId29" display="https://podminky.urs.cz/item/CS_URS_2023_01/348121122"/>
    <hyperlink ref="F207" r:id="rId30" display="https://podminky.urs.cz/item/CS_URS_2023_01/348401120"/>
    <hyperlink ref="F211" r:id="rId31" display="https://podminky.urs.cz/item/CS_URS_2023_01/348401350"/>
    <hyperlink ref="F214" r:id="rId32" display="https://podminky.urs.cz/item/CS_URS_2023_01/348401360"/>
    <hyperlink ref="F218" r:id="rId33" display="https://podminky.urs.cz/item/CS_URS_2023_01/564730101"/>
    <hyperlink ref="F221" r:id="rId34" display="https://podminky.urs.cz/item/CS_URS_2023_01/564771101"/>
    <hyperlink ref="F223" r:id="rId35" display="https://podminky.urs.cz/item/CS_URS_2023_01/591211111"/>
    <hyperlink ref="F227" r:id="rId36" display="https://podminky.urs.cz/item/CS_URS_2023_01/564740101"/>
    <hyperlink ref="F229" r:id="rId37" display="https://podminky.urs.cz/item/CS_URS_2023_01/596811220"/>
    <hyperlink ref="F235" r:id="rId38" display="https://podminky.urs.cz/item/CS_URS_2023_01/916231113"/>
    <hyperlink ref="F240" r:id="rId39" display="https://podminky.urs.cz/item/CS_URS_2023_01/916991121"/>
    <hyperlink ref="F246" r:id="rId40" display="https://podminky.urs.cz/item/CS_URS_2023_01/966052121"/>
    <hyperlink ref="F248" r:id="rId41" display="https://podminky.urs.cz/item/CS_URS_2023_01/966071822"/>
    <hyperlink ref="F251" r:id="rId42" display="https://podminky.urs.cz/item/CS_URS_2023_01/966073811"/>
    <hyperlink ref="F254" r:id="rId43" display="https://podminky.urs.cz/item/CS_URS_2023_01/997013501"/>
    <hyperlink ref="F256" r:id="rId44" display="https://podminky.urs.cz/item/CS_URS_2023_01/997013509"/>
    <hyperlink ref="F260" r:id="rId45" display="https://podminky.urs.cz/item/CS_URS_2023_01/997013601"/>
    <hyperlink ref="F263" r:id="rId46" display="https://podminky.urs.cz/item/CS_URS_2023_01/9981531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40" t="s">
        <v>6</v>
      </c>
      <c r="M2" s="325"/>
      <c r="N2" s="325"/>
      <c r="O2" s="325"/>
      <c r="P2" s="325"/>
      <c r="Q2" s="325"/>
      <c r="R2" s="325"/>
      <c r="S2" s="325"/>
      <c r="T2" s="325"/>
      <c r="U2" s="325"/>
      <c r="V2" s="325"/>
      <c r="AT2" s="19" t="s">
        <v>91</v>
      </c>
      <c r="AZ2" s="90" t="s">
        <v>1762</v>
      </c>
      <c r="BA2" s="90" t="s">
        <v>1763</v>
      </c>
      <c r="BB2" s="90" t="s">
        <v>101</v>
      </c>
      <c r="BC2" s="90" t="s">
        <v>1764</v>
      </c>
      <c r="BD2" s="90" t="s">
        <v>82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  <c r="AZ3" s="90" t="s">
        <v>1765</v>
      </c>
      <c r="BA3" s="90" t="s">
        <v>1766</v>
      </c>
      <c r="BB3" s="90" t="s">
        <v>207</v>
      </c>
      <c r="BC3" s="90" t="s">
        <v>1767</v>
      </c>
      <c r="BD3" s="90" t="s">
        <v>82</v>
      </c>
    </row>
    <row r="4" spans="2:56" s="1" customFormat="1" ht="24.95" customHeight="1">
      <c r="B4" s="22"/>
      <c r="D4" s="23" t="s">
        <v>106</v>
      </c>
      <c r="L4" s="22"/>
      <c r="M4" s="91" t="s">
        <v>11</v>
      </c>
      <c r="AT4" s="19" t="s">
        <v>4</v>
      </c>
      <c r="AZ4" s="90" t="s">
        <v>1768</v>
      </c>
      <c r="BA4" s="90" t="s">
        <v>1769</v>
      </c>
      <c r="BB4" s="90" t="s">
        <v>101</v>
      </c>
      <c r="BC4" s="90" t="s">
        <v>1770</v>
      </c>
      <c r="BD4" s="90" t="s">
        <v>82</v>
      </c>
    </row>
    <row r="5" spans="2:56" s="1" customFormat="1" ht="6.95" customHeight="1">
      <c r="B5" s="22"/>
      <c r="L5" s="22"/>
      <c r="AZ5" s="90" t="s">
        <v>1771</v>
      </c>
      <c r="BA5" s="90" t="s">
        <v>1772</v>
      </c>
      <c r="BB5" s="90" t="s">
        <v>207</v>
      </c>
      <c r="BC5" s="90" t="s">
        <v>1773</v>
      </c>
      <c r="BD5" s="90" t="s">
        <v>82</v>
      </c>
    </row>
    <row r="6" spans="2:56" s="1" customFormat="1" ht="12" customHeight="1">
      <c r="B6" s="22"/>
      <c r="D6" s="29" t="s">
        <v>17</v>
      </c>
      <c r="L6" s="22"/>
      <c r="AZ6" s="90" t="s">
        <v>1774</v>
      </c>
      <c r="BA6" s="90" t="s">
        <v>1775</v>
      </c>
      <c r="BB6" s="90" t="s">
        <v>207</v>
      </c>
      <c r="BC6" s="90" t="s">
        <v>1776</v>
      </c>
      <c r="BD6" s="90" t="s">
        <v>82</v>
      </c>
    </row>
    <row r="7" spans="2:56" s="1" customFormat="1" ht="16.5" customHeight="1">
      <c r="B7" s="22"/>
      <c r="E7" s="341" t="str">
        <f>'Rekapitulace stavby'!K6</f>
        <v>Hrdlořezy, vodojem - stavební úpravy - oprava 30.1.</v>
      </c>
      <c r="F7" s="342"/>
      <c r="G7" s="342"/>
      <c r="H7" s="342"/>
      <c r="L7" s="22"/>
      <c r="AZ7" s="90" t="s">
        <v>1777</v>
      </c>
      <c r="BA7" s="90" t="s">
        <v>1778</v>
      </c>
      <c r="BB7" s="90" t="s">
        <v>207</v>
      </c>
      <c r="BC7" s="90" t="s">
        <v>1779</v>
      </c>
      <c r="BD7" s="90" t="s">
        <v>82</v>
      </c>
    </row>
    <row r="8" spans="1:56" s="2" customFormat="1" ht="12" customHeight="1">
      <c r="A8" s="34"/>
      <c r="B8" s="35"/>
      <c r="C8" s="34"/>
      <c r="D8" s="29" t="s">
        <v>107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90" t="s">
        <v>1780</v>
      </c>
      <c r="BA8" s="90" t="s">
        <v>1781</v>
      </c>
      <c r="BB8" s="90" t="s">
        <v>101</v>
      </c>
      <c r="BC8" s="90" t="s">
        <v>1782</v>
      </c>
      <c r="BD8" s="90" t="s">
        <v>82</v>
      </c>
    </row>
    <row r="9" spans="1:56" s="2" customFormat="1" ht="16.5" customHeight="1">
      <c r="A9" s="34"/>
      <c r="B9" s="35"/>
      <c r="C9" s="34"/>
      <c r="D9" s="34"/>
      <c r="E9" s="303" t="s">
        <v>1783</v>
      </c>
      <c r="F9" s="343"/>
      <c r="G9" s="343"/>
      <c r="H9" s="343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90" t="s">
        <v>1784</v>
      </c>
      <c r="BA9" s="90" t="s">
        <v>1785</v>
      </c>
      <c r="BB9" s="90" t="s">
        <v>207</v>
      </c>
      <c r="BC9" s="90" t="s">
        <v>233</v>
      </c>
      <c r="BD9" s="90" t="s">
        <v>82</v>
      </c>
    </row>
    <row r="10" spans="1:56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90" t="s">
        <v>1786</v>
      </c>
      <c r="BA10" s="90" t="s">
        <v>1787</v>
      </c>
      <c r="BB10" s="90" t="s">
        <v>207</v>
      </c>
      <c r="BC10" s="90" t="s">
        <v>1788</v>
      </c>
      <c r="BD10" s="90" t="s">
        <v>82</v>
      </c>
    </row>
    <row r="11" spans="1:56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90" t="s">
        <v>49</v>
      </c>
      <c r="BA11" s="90" t="s">
        <v>1789</v>
      </c>
      <c r="BB11" s="90" t="s">
        <v>101</v>
      </c>
      <c r="BC11" s="90" t="s">
        <v>1790</v>
      </c>
      <c r="BD11" s="90" t="s">
        <v>82</v>
      </c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4. 1. 2023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4" t="str">
        <f>'Rekapitulace stavby'!E14</f>
        <v>Vyplň údaj</v>
      </c>
      <c r="F18" s="324"/>
      <c r="G18" s="324"/>
      <c r="H18" s="324"/>
      <c r="I18" s="29" t="s">
        <v>28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3"/>
      <c r="B27" s="94"/>
      <c r="C27" s="93"/>
      <c r="D27" s="93"/>
      <c r="E27" s="329" t="s">
        <v>3</v>
      </c>
      <c r="F27" s="329"/>
      <c r="G27" s="329"/>
      <c r="H27" s="329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6" t="s">
        <v>38</v>
      </c>
      <c r="E30" s="34"/>
      <c r="F30" s="34"/>
      <c r="G30" s="34"/>
      <c r="H30" s="34"/>
      <c r="I30" s="34"/>
      <c r="J30" s="68">
        <f>ROUND(J84,2)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42</v>
      </c>
      <c r="E33" s="29" t="s">
        <v>43</v>
      </c>
      <c r="F33" s="98">
        <f>ROUND((SUM(BE84:BE238)),2)</f>
        <v>0</v>
      </c>
      <c r="G33" s="34"/>
      <c r="H33" s="34"/>
      <c r="I33" s="99">
        <v>0.21</v>
      </c>
      <c r="J33" s="98">
        <f>ROUND(((SUM(BE84:BE238))*I33),2)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8">
        <f>ROUND((SUM(BF84:BF238)),2)</f>
        <v>0</v>
      </c>
      <c r="G34" s="34"/>
      <c r="H34" s="34"/>
      <c r="I34" s="99">
        <v>0.15</v>
      </c>
      <c r="J34" s="98">
        <f>ROUND(((SUM(BF84:BF238))*I34),2)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8">
        <f>ROUND((SUM(BG84:BG238)),2)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8">
        <f>ROUND((SUM(BH84:BH238)),2)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8">
        <f>ROUND((SUM(BI84:BI238)),2)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0"/>
      <c r="D39" s="101" t="s">
        <v>48</v>
      </c>
      <c r="E39" s="57"/>
      <c r="F39" s="57"/>
      <c r="G39" s="102" t="s">
        <v>49</v>
      </c>
      <c r="H39" s="103" t="s">
        <v>50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109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41" t="str">
        <f>E7</f>
        <v>Hrdlořezy, vodojem - stavební úpravy - oprava 30.1.</v>
      </c>
      <c r="F48" s="342"/>
      <c r="G48" s="342"/>
      <c r="H48" s="342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107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03" t="str">
        <f>E9</f>
        <v>06 - SO 06 - Venkovní potrubí a propojovací potrubí</v>
      </c>
      <c r="F50" s="343"/>
      <c r="G50" s="343"/>
      <c r="H50" s="343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Hrdlořezy</v>
      </c>
      <c r="G52" s="34"/>
      <c r="H52" s="34"/>
      <c r="I52" s="29" t="s">
        <v>23</v>
      </c>
      <c r="J52" s="52" t="str">
        <f>IF(J12="","",J12)</f>
        <v>4. 1. 2023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15" customHeight="1">
      <c r="A54" s="34"/>
      <c r="B54" s="35"/>
      <c r="C54" s="29" t="s">
        <v>25</v>
      </c>
      <c r="D54" s="34"/>
      <c r="E54" s="34"/>
      <c r="F54" s="27" t="str">
        <f>E15</f>
        <v>VaK Mladá Boleslav, a.s.</v>
      </c>
      <c r="G54" s="34"/>
      <c r="H54" s="34"/>
      <c r="I54" s="29" t="s">
        <v>31</v>
      </c>
      <c r="J54" s="32" t="str">
        <f>E21</f>
        <v>Vodohospodářské inženýrské služby,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Ing. Josef Němeček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110</v>
      </c>
      <c r="D57" s="100"/>
      <c r="E57" s="100"/>
      <c r="F57" s="100"/>
      <c r="G57" s="100"/>
      <c r="H57" s="100"/>
      <c r="I57" s="100"/>
      <c r="J57" s="107" t="s">
        <v>111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8" t="s">
        <v>70</v>
      </c>
      <c r="D59" s="34"/>
      <c r="E59" s="34"/>
      <c r="F59" s="34"/>
      <c r="G59" s="34"/>
      <c r="H59" s="34"/>
      <c r="I59" s="34"/>
      <c r="J59" s="68">
        <f>J84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112</v>
      </c>
    </row>
    <row r="60" spans="2:12" s="9" customFormat="1" ht="24.95" customHeight="1">
      <c r="B60" s="109"/>
      <c r="D60" s="110" t="s">
        <v>113</v>
      </c>
      <c r="E60" s="111"/>
      <c r="F60" s="111"/>
      <c r="G60" s="111"/>
      <c r="H60" s="111"/>
      <c r="I60" s="111"/>
      <c r="J60" s="112">
        <f>J85</f>
        <v>0</v>
      </c>
      <c r="L60" s="109"/>
    </row>
    <row r="61" spans="2:12" s="10" customFormat="1" ht="19.9" customHeight="1">
      <c r="B61" s="113"/>
      <c r="D61" s="114" t="s">
        <v>114</v>
      </c>
      <c r="E61" s="115"/>
      <c r="F61" s="115"/>
      <c r="G61" s="115"/>
      <c r="H61" s="115"/>
      <c r="I61" s="115"/>
      <c r="J61" s="116">
        <f>J86</f>
        <v>0</v>
      </c>
      <c r="L61" s="113"/>
    </row>
    <row r="62" spans="2:12" s="10" customFormat="1" ht="19.9" customHeight="1">
      <c r="B62" s="113"/>
      <c r="D62" s="114" t="s">
        <v>443</v>
      </c>
      <c r="E62" s="115"/>
      <c r="F62" s="115"/>
      <c r="G62" s="115"/>
      <c r="H62" s="115"/>
      <c r="I62" s="115"/>
      <c r="J62" s="116">
        <f>J132</f>
        <v>0</v>
      </c>
      <c r="L62" s="113"/>
    </row>
    <row r="63" spans="2:12" s="10" customFormat="1" ht="19.9" customHeight="1">
      <c r="B63" s="113"/>
      <c r="D63" s="114" t="s">
        <v>115</v>
      </c>
      <c r="E63" s="115"/>
      <c r="F63" s="115"/>
      <c r="G63" s="115"/>
      <c r="H63" s="115"/>
      <c r="I63" s="115"/>
      <c r="J63" s="116">
        <f>J144</f>
        <v>0</v>
      </c>
      <c r="L63" s="113"/>
    </row>
    <row r="64" spans="2:12" s="10" customFormat="1" ht="19.9" customHeight="1">
      <c r="B64" s="113"/>
      <c r="D64" s="114" t="s">
        <v>1487</v>
      </c>
      <c r="E64" s="115"/>
      <c r="F64" s="115"/>
      <c r="G64" s="115"/>
      <c r="H64" s="115"/>
      <c r="I64" s="115"/>
      <c r="J64" s="116">
        <f>J236</f>
        <v>0</v>
      </c>
      <c r="L64" s="113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9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92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92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126</v>
      </c>
      <c r="D71" s="34"/>
      <c r="E71" s="34"/>
      <c r="F71" s="34"/>
      <c r="G71" s="34"/>
      <c r="H71" s="34"/>
      <c r="I71" s="34"/>
      <c r="J71" s="34"/>
      <c r="K71" s="34"/>
      <c r="L71" s="92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2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34"/>
      <c r="J73" s="34"/>
      <c r="K73" s="34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41" t="str">
        <f>E7</f>
        <v>Hrdlořezy, vodojem - stavební úpravy - oprava 30.1.</v>
      </c>
      <c r="F74" s="342"/>
      <c r="G74" s="342"/>
      <c r="H74" s="342"/>
      <c r="I74" s="34"/>
      <c r="J74" s="34"/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107</v>
      </c>
      <c r="D75" s="34"/>
      <c r="E75" s="34"/>
      <c r="F75" s="34"/>
      <c r="G75" s="34"/>
      <c r="H75" s="34"/>
      <c r="I75" s="34"/>
      <c r="J75" s="34"/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4"/>
      <c r="D76" s="34"/>
      <c r="E76" s="303" t="str">
        <f>E9</f>
        <v>06 - SO 06 - Venkovní potrubí a propojovací potrubí</v>
      </c>
      <c r="F76" s="343"/>
      <c r="G76" s="343"/>
      <c r="H76" s="343"/>
      <c r="I76" s="34"/>
      <c r="J76" s="34"/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4"/>
      <c r="E78" s="34"/>
      <c r="F78" s="27" t="str">
        <f>F12</f>
        <v>Hrdlořezy</v>
      </c>
      <c r="G78" s="34"/>
      <c r="H78" s="34"/>
      <c r="I78" s="29" t="s">
        <v>23</v>
      </c>
      <c r="J78" s="52" t="str">
        <f>IF(J12="","",J12)</f>
        <v>4. 1. 2023</v>
      </c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40.15" customHeight="1">
      <c r="A80" s="34"/>
      <c r="B80" s="35"/>
      <c r="C80" s="29" t="s">
        <v>25</v>
      </c>
      <c r="D80" s="34"/>
      <c r="E80" s="34"/>
      <c r="F80" s="27" t="str">
        <f>E15</f>
        <v>VaK Mladá Boleslav, a.s.</v>
      </c>
      <c r="G80" s="34"/>
      <c r="H80" s="34"/>
      <c r="I80" s="29" t="s">
        <v>31</v>
      </c>
      <c r="J80" s="32" t="str">
        <f>E21</f>
        <v>Vodohospodářské inženýrské služby, a.s.</v>
      </c>
      <c r="K80" s="34"/>
      <c r="L80" s="92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29</v>
      </c>
      <c r="D81" s="34"/>
      <c r="E81" s="34"/>
      <c r="F81" s="27" t="str">
        <f>IF(E18="","",E18)</f>
        <v>Vyplň údaj</v>
      </c>
      <c r="G81" s="34"/>
      <c r="H81" s="34"/>
      <c r="I81" s="29" t="s">
        <v>34</v>
      </c>
      <c r="J81" s="32" t="str">
        <f>E24</f>
        <v>Ing. Josef Němeček</v>
      </c>
      <c r="K81" s="34"/>
      <c r="L81" s="9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17"/>
      <c r="B83" s="118"/>
      <c r="C83" s="119" t="s">
        <v>127</v>
      </c>
      <c r="D83" s="120" t="s">
        <v>57</v>
      </c>
      <c r="E83" s="120" t="s">
        <v>53</v>
      </c>
      <c r="F83" s="120" t="s">
        <v>54</v>
      </c>
      <c r="G83" s="120" t="s">
        <v>128</v>
      </c>
      <c r="H83" s="120" t="s">
        <v>129</v>
      </c>
      <c r="I83" s="120" t="s">
        <v>130</v>
      </c>
      <c r="J83" s="120" t="s">
        <v>111</v>
      </c>
      <c r="K83" s="121" t="s">
        <v>131</v>
      </c>
      <c r="L83" s="122"/>
      <c r="M83" s="59" t="s">
        <v>3</v>
      </c>
      <c r="N83" s="60" t="s">
        <v>42</v>
      </c>
      <c r="O83" s="60" t="s">
        <v>132</v>
      </c>
      <c r="P83" s="60" t="s">
        <v>133</v>
      </c>
      <c r="Q83" s="60" t="s">
        <v>134</v>
      </c>
      <c r="R83" s="60" t="s">
        <v>135</v>
      </c>
      <c r="S83" s="60" t="s">
        <v>136</v>
      </c>
      <c r="T83" s="61" t="s">
        <v>137</v>
      </c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</row>
    <row r="84" spans="1:63" s="2" customFormat="1" ht="22.9" customHeight="1">
      <c r="A84" s="34"/>
      <c r="B84" s="35"/>
      <c r="C84" s="66" t="s">
        <v>138</v>
      </c>
      <c r="D84" s="34"/>
      <c r="E84" s="34"/>
      <c r="F84" s="34"/>
      <c r="G84" s="34"/>
      <c r="H84" s="34"/>
      <c r="I84" s="34"/>
      <c r="J84" s="123">
        <f>BK84</f>
        <v>0</v>
      </c>
      <c r="K84" s="34"/>
      <c r="L84" s="35"/>
      <c r="M84" s="62"/>
      <c r="N84" s="53"/>
      <c r="O84" s="63"/>
      <c r="P84" s="124">
        <f>P85</f>
        <v>0</v>
      </c>
      <c r="Q84" s="63"/>
      <c r="R84" s="124">
        <f>R85</f>
        <v>3.99539316</v>
      </c>
      <c r="S84" s="63"/>
      <c r="T84" s="125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71</v>
      </c>
      <c r="AU84" s="19" t="s">
        <v>112</v>
      </c>
      <c r="BK84" s="126">
        <f>BK85</f>
        <v>0</v>
      </c>
    </row>
    <row r="85" spans="2:63" s="12" customFormat="1" ht="25.9" customHeight="1">
      <c r="B85" s="127"/>
      <c r="D85" s="128" t="s">
        <v>71</v>
      </c>
      <c r="E85" s="129" t="s">
        <v>139</v>
      </c>
      <c r="F85" s="129" t="s">
        <v>140</v>
      </c>
      <c r="I85" s="130"/>
      <c r="J85" s="131">
        <f>BK85</f>
        <v>0</v>
      </c>
      <c r="L85" s="127"/>
      <c r="M85" s="132"/>
      <c r="N85" s="133"/>
      <c r="O85" s="133"/>
      <c r="P85" s="134">
        <f>P86+P132+P144+P236</f>
        <v>0</v>
      </c>
      <c r="Q85" s="133"/>
      <c r="R85" s="134">
        <f>R86+R132+R144+R236</f>
        <v>3.99539316</v>
      </c>
      <c r="S85" s="133"/>
      <c r="T85" s="135">
        <f>T86+T132+T144+T236</f>
        <v>0</v>
      </c>
      <c r="AR85" s="128" t="s">
        <v>80</v>
      </c>
      <c r="AT85" s="136" t="s">
        <v>71</v>
      </c>
      <c r="AU85" s="136" t="s">
        <v>72</v>
      </c>
      <c r="AY85" s="128" t="s">
        <v>141</v>
      </c>
      <c r="BK85" s="137">
        <f>BK86+BK132+BK144+BK236</f>
        <v>0</v>
      </c>
    </row>
    <row r="86" spans="2:63" s="12" customFormat="1" ht="22.9" customHeight="1">
      <c r="B86" s="127"/>
      <c r="D86" s="128" t="s">
        <v>71</v>
      </c>
      <c r="E86" s="138" t="s">
        <v>80</v>
      </c>
      <c r="F86" s="138" t="s">
        <v>142</v>
      </c>
      <c r="I86" s="130"/>
      <c r="J86" s="139">
        <f>BK86</f>
        <v>0</v>
      </c>
      <c r="L86" s="127"/>
      <c r="M86" s="132"/>
      <c r="N86" s="133"/>
      <c r="O86" s="133"/>
      <c r="P86" s="134">
        <f>SUM(P87:P131)</f>
        <v>0</v>
      </c>
      <c r="Q86" s="133"/>
      <c r="R86" s="134">
        <f>SUM(R87:R131)</f>
        <v>0.1392</v>
      </c>
      <c r="S86" s="133"/>
      <c r="T86" s="135">
        <f>SUM(T87:T131)</f>
        <v>0</v>
      </c>
      <c r="AR86" s="128" t="s">
        <v>80</v>
      </c>
      <c r="AT86" s="136" t="s">
        <v>71</v>
      </c>
      <c r="AU86" s="136" t="s">
        <v>80</v>
      </c>
      <c r="AY86" s="128" t="s">
        <v>141</v>
      </c>
      <c r="BK86" s="137">
        <f>SUM(BK87:BK131)</f>
        <v>0</v>
      </c>
    </row>
    <row r="87" spans="1:65" s="2" customFormat="1" ht="24.2" customHeight="1">
      <c r="A87" s="34"/>
      <c r="B87" s="140"/>
      <c r="C87" s="141" t="s">
        <v>80</v>
      </c>
      <c r="D87" s="141" t="s">
        <v>143</v>
      </c>
      <c r="E87" s="142" t="s">
        <v>160</v>
      </c>
      <c r="F87" s="143" t="s">
        <v>161</v>
      </c>
      <c r="G87" s="144" t="s">
        <v>146</v>
      </c>
      <c r="H87" s="145">
        <v>75.915</v>
      </c>
      <c r="I87" s="146"/>
      <c r="J87" s="147">
        <f>ROUND(I87*H87,2)</f>
        <v>0</v>
      </c>
      <c r="K87" s="143" t="s">
        <v>147</v>
      </c>
      <c r="L87" s="35"/>
      <c r="M87" s="148" t="s">
        <v>3</v>
      </c>
      <c r="N87" s="149" t="s">
        <v>43</v>
      </c>
      <c r="O87" s="55"/>
      <c r="P87" s="150">
        <f>O87*H87</f>
        <v>0</v>
      </c>
      <c r="Q87" s="150">
        <v>0</v>
      </c>
      <c r="R87" s="150">
        <f>Q87*H87</f>
        <v>0</v>
      </c>
      <c r="S87" s="150">
        <v>0</v>
      </c>
      <c r="T87" s="151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2" t="s">
        <v>148</v>
      </c>
      <c r="AT87" s="152" t="s">
        <v>143</v>
      </c>
      <c r="AU87" s="152" t="s">
        <v>82</v>
      </c>
      <c r="AY87" s="19" t="s">
        <v>141</v>
      </c>
      <c r="BE87" s="153">
        <f>IF(N87="základní",J87,0)</f>
        <v>0</v>
      </c>
      <c r="BF87" s="153">
        <f>IF(N87="snížená",J87,0)</f>
        <v>0</v>
      </c>
      <c r="BG87" s="153">
        <f>IF(N87="zákl. přenesená",J87,0)</f>
        <v>0</v>
      </c>
      <c r="BH87" s="153">
        <f>IF(N87="sníž. přenesená",J87,0)</f>
        <v>0</v>
      </c>
      <c r="BI87" s="153">
        <f>IF(N87="nulová",J87,0)</f>
        <v>0</v>
      </c>
      <c r="BJ87" s="19" t="s">
        <v>80</v>
      </c>
      <c r="BK87" s="153">
        <f>ROUND(I87*H87,2)</f>
        <v>0</v>
      </c>
      <c r="BL87" s="19" t="s">
        <v>148</v>
      </c>
      <c r="BM87" s="152" t="s">
        <v>1791</v>
      </c>
    </row>
    <row r="88" spans="1:47" s="2" customFormat="1" ht="11.25">
      <c r="A88" s="34"/>
      <c r="B88" s="35"/>
      <c r="C88" s="34"/>
      <c r="D88" s="154" t="s">
        <v>150</v>
      </c>
      <c r="E88" s="34"/>
      <c r="F88" s="155" t="s">
        <v>163</v>
      </c>
      <c r="G88" s="34"/>
      <c r="H88" s="34"/>
      <c r="I88" s="156"/>
      <c r="J88" s="34"/>
      <c r="K88" s="34"/>
      <c r="L88" s="35"/>
      <c r="M88" s="157"/>
      <c r="N88" s="158"/>
      <c r="O88" s="55"/>
      <c r="P88" s="55"/>
      <c r="Q88" s="55"/>
      <c r="R88" s="55"/>
      <c r="S88" s="55"/>
      <c r="T88" s="56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150</v>
      </c>
      <c r="AU88" s="19" t="s">
        <v>82</v>
      </c>
    </row>
    <row r="89" spans="2:51" s="13" customFormat="1" ht="11.25">
      <c r="B89" s="159"/>
      <c r="D89" s="160" t="s">
        <v>152</v>
      </c>
      <c r="E89" s="161" t="s">
        <v>3</v>
      </c>
      <c r="F89" s="162" t="s">
        <v>1792</v>
      </c>
      <c r="H89" s="163">
        <v>67.5</v>
      </c>
      <c r="I89" s="164"/>
      <c r="L89" s="159"/>
      <c r="M89" s="165"/>
      <c r="N89" s="166"/>
      <c r="O89" s="166"/>
      <c r="P89" s="166"/>
      <c r="Q89" s="166"/>
      <c r="R89" s="166"/>
      <c r="S89" s="166"/>
      <c r="T89" s="167"/>
      <c r="AT89" s="161" t="s">
        <v>152</v>
      </c>
      <c r="AU89" s="161" t="s">
        <v>82</v>
      </c>
      <c r="AV89" s="13" t="s">
        <v>82</v>
      </c>
      <c r="AW89" s="13" t="s">
        <v>33</v>
      </c>
      <c r="AX89" s="13" t="s">
        <v>72</v>
      </c>
      <c r="AY89" s="161" t="s">
        <v>141</v>
      </c>
    </row>
    <row r="90" spans="2:51" s="13" customFormat="1" ht="11.25">
      <c r="B90" s="159"/>
      <c r="D90" s="160" t="s">
        <v>152</v>
      </c>
      <c r="E90" s="161" t="s">
        <v>3</v>
      </c>
      <c r="F90" s="162" t="s">
        <v>1793</v>
      </c>
      <c r="H90" s="163">
        <v>8.415</v>
      </c>
      <c r="I90" s="164"/>
      <c r="L90" s="159"/>
      <c r="M90" s="165"/>
      <c r="N90" s="166"/>
      <c r="O90" s="166"/>
      <c r="P90" s="166"/>
      <c r="Q90" s="166"/>
      <c r="R90" s="166"/>
      <c r="S90" s="166"/>
      <c r="T90" s="167"/>
      <c r="AT90" s="161" t="s">
        <v>152</v>
      </c>
      <c r="AU90" s="161" t="s">
        <v>82</v>
      </c>
      <c r="AV90" s="13" t="s">
        <v>82</v>
      </c>
      <c r="AW90" s="13" t="s">
        <v>33</v>
      </c>
      <c r="AX90" s="13" t="s">
        <v>72</v>
      </c>
      <c r="AY90" s="161" t="s">
        <v>141</v>
      </c>
    </row>
    <row r="91" spans="2:51" s="14" customFormat="1" ht="11.25">
      <c r="B91" s="169"/>
      <c r="D91" s="160" t="s">
        <v>152</v>
      </c>
      <c r="E91" s="170" t="s">
        <v>1786</v>
      </c>
      <c r="F91" s="171" t="s">
        <v>219</v>
      </c>
      <c r="H91" s="172">
        <v>75.91499999999999</v>
      </c>
      <c r="I91" s="173"/>
      <c r="L91" s="169"/>
      <c r="M91" s="174"/>
      <c r="N91" s="175"/>
      <c r="O91" s="175"/>
      <c r="P91" s="175"/>
      <c r="Q91" s="175"/>
      <c r="R91" s="175"/>
      <c r="S91" s="175"/>
      <c r="T91" s="176"/>
      <c r="AT91" s="170" t="s">
        <v>152</v>
      </c>
      <c r="AU91" s="170" t="s">
        <v>82</v>
      </c>
      <c r="AV91" s="14" t="s">
        <v>148</v>
      </c>
      <c r="AW91" s="14" t="s">
        <v>33</v>
      </c>
      <c r="AX91" s="14" t="s">
        <v>80</v>
      </c>
      <c r="AY91" s="170" t="s">
        <v>141</v>
      </c>
    </row>
    <row r="92" spans="1:65" s="2" customFormat="1" ht="55.5" customHeight="1">
      <c r="A92" s="34"/>
      <c r="B92" s="140"/>
      <c r="C92" s="141" t="s">
        <v>82</v>
      </c>
      <c r="D92" s="141" t="s">
        <v>143</v>
      </c>
      <c r="E92" s="142" t="s">
        <v>1794</v>
      </c>
      <c r="F92" s="143" t="s">
        <v>1795</v>
      </c>
      <c r="G92" s="144" t="s">
        <v>101</v>
      </c>
      <c r="H92" s="145">
        <v>60.053</v>
      </c>
      <c r="I92" s="146"/>
      <c r="J92" s="147">
        <f>ROUND(I92*H92,2)</f>
        <v>0</v>
      </c>
      <c r="K92" s="143" t="s">
        <v>147</v>
      </c>
      <c r="L92" s="35"/>
      <c r="M92" s="148" t="s">
        <v>3</v>
      </c>
      <c r="N92" s="149" t="s">
        <v>43</v>
      </c>
      <c r="O92" s="55"/>
      <c r="P92" s="150">
        <f>O92*H92</f>
        <v>0</v>
      </c>
      <c r="Q92" s="150">
        <v>0</v>
      </c>
      <c r="R92" s="150">
        <f>Q92*H92</f>
        <v>0</v>
      </c>
      <c r="S92" s="150">
        <v>0</v>
      </c>
      <c r="T92" s="151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2" t="s">
        <v>148</v>
      </c>
      <c r="AT92" s="152" t="s">
        <v>143</v>
      </c>
      <c r="AU92" s="152" t="s">
        <v>82</v>
      </c>
      <c r="AY92" s="19" t="s">
        <v>141</v>
      </c>
      <c r="BE92" s="153">
        <f>IF(N92="základní",J92,0)</f>
        <v>0</v>
      </c>
      <c r="BF92" s="153">
        <f>IF(N92="snížená",J92,0)</f>
        <v>0</v>
      </c>
      <c r="BG92" s="153">
        <f>IF(N92="zákl. přenesená",J92,0)</f>
        <v>0</v>
      </c>
      <c r="BH92" s="153">
        <f>IF(N92="sníž. přenesená",J92,0)</f>
        <v>0</v>
      </c>
      <c r="BI92" s="153">
        <f>IF(N92="nulová",J92,0)</f>
        <v>0</v>
      </c>
      <c r="BJ92" s="19" t="s">
        <v>80</v>
      </c>
      <c r="BK92" s="153">
        <f>ROUND(I92*H92,2)</f>
        <v>0</v>
      </c>
      <c r="BL92" s="19" t="s">
        <v>148</v>
      </c>
      <c r="BM92" s="152" t="s">
        <v>1796</v>
      </c>
    </row>
    <row r="93" spans="1:47" s="2" customFormat="1" ht="11.25">
      <c r="A93" s="34"/>
      <c r="B93" s="35"/>
      <c r="C93" s="34"/>
      <c r="D93" s="154" t="s">
        <v>150</v>
      </c>
      <c r="E93" s="34"/>
      <c r="F93" s="155" t="s">
        <v>1797</v>
      </c>
      <c r="G93" s="34"/>
      <c r="H93" s="34"/>
      <c r="I93" s="156"/>
      <c r="J93" s="34"/>
      <c r="K93" s="34"/>
      <c r="L93" s="35"/>
      <c r="M93" s="157"/>
      <c r="N93" s="158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150</v>
      </c>
      <c r="AU93" s="19" t="s">
        <v>82</v>
      </c>
    </row>
    <row r="94" spans="2:51" s="13" customFormat="1" ht="11.25">
      <c r="B94" s="159"/>
      <c r="D94" s="160" t="s">
        <v>152</v>
      </c>
      <c r="E94" s="161" t="s">
        <v>3</v>
      </c>
      <c r="F94" s="162" t="s">
        <v>1798</v>
      </c>
      <c r="H94" s="163">
        <v>60.053</v>
      </c>
      <c r="I94" s="164"/>
      <c r="L94" s="159"/>
      <c r="M94" s="165"/>
      <c r="N94" s="166"/>
      <c r="O94" s="166"/>
      <c r="P94" s="166"/>
      <c r="Q94" s="166"/>
      <c r="R94" s="166"/>
      <c r="S94" s="166"/>
      <c r="T94" s="167"/>
      <c r="AT94" s="161" t="s">
        <v>152</v>
      </c>
      <c r="AU94" s="161" t="s">
        <v>82</v>
      </c>
      <c r="AV94" s="13" t="s">
        <v>82</v>
      </c>
      <c r="AW94" s="13" t="s">
        <v>33</v>
      </c>
      <c r="AX94" s="13" t="s">
        <v>80</v>
      </c>
      <c r="AY94" s="161" t="s">
        <v>141</v>
      </c>
    </row>
    <row r="95" spans="1:65" s="2" customFormat="1" ht="49.15" customHeight="1">
      <c r="A95" s="34"/>
      <c r="B95" s="140"/>
      <c r="C95" s="141" t="s">
        <v>159</v>
      </c>
      <c r="D95" s="141" t="s">
        <v>143</v>
      </c>
      <c r="E95" s="142" t="s">
        <v>1799</v>
      </c>
      <c r="F95" s="143" t="s">
        <v>1800</v>
      </c>
      <c r="G95" s="144" t="s">
        <v>101</v>
      </c>
      <c r="H95" s="145">
        <v>60.053</v>
      </c>
      <c r="I95" s="146"/>
      <c r="J95" s="147">
        <f>ROUND(I95*H95,2)</f>
        <v>0</v>
      </c>
      <c r="K95" s="143" t="s">
        <v>147</v>
      </c>
      <c r="L95" s="35"/>
      <c r="M95" s="148" t="s">
        <v>3</v>
      </c>
      <c r="N95" s="149" t="s">
        <v>43</v>
      </c>
      <c r="O95" s="55"/>
      <c r="P95" s="150">
        <f>O95*H95</f>
        <v>0</v>
      </c>
      <c r="Q95" s="150">
        <v>0</v>
      </c>
      <c r="R95" s="150">
        <f>Q95*H95</f>
        <v>0</v>
      </c>
      <c r="S95" s="150">
        <v>0</v>
      </c>
      <c r="T95" s="151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2" t="s">
        <v>148</v>
      </c>
      <c r="AT95" s="152" t="s">
        <v>143</v>
      </c>
      <c r="AU95" s="152" t="s">
        <v>82</v>
      </c>
      <c r="AY95" s="19" t="s">
        <v>141</v>
      </c>
      <c r="BE95" s="153">
        <f>IF(N95="základní",J95,0)</f>
        <v>0</v>
      </c>
      <c r="BF95" s="153">
        <f>IF(N95="snížená",J95,0)</f>
        <v>0</v>
      </c>
      <c r="BG95" s="153">
        <f>IF(N95="zákl. přenesená",J95,0)</f>
        <v>0</v>
      </c>
      <c r="BH95" s="153">
        <f>IF(N95="sníž. přenesená",J95,0)</f>
        <v>0</v>
      </c>
      <c r="BI95" s="153">
        <f>IF(N95="nulová",J95,0)</f>
        <v>0</v>
      </c>
      <c r="BJ95" s="19" t="s">
        <v>80</v>
      </c>
      <c r="BK95" s="153">
        <f>ROUND(I95*H95,2)</f>
        <v>0</v>
      </c>
      <c r="BL95" s="19" t="s">
        <v>148</v>
      </c>
      <c r="BM95" s="152" t="s">
        <v>1801</v>
      </c>
    </row>
    <row r="96" spans="1:47" s="2" customFormat="1" ht="11.25">
      <c r="A96" s="34"/>
      <c r="B96" s="35"/>
      <c r="C96" s="34"/>
      <c r="D96" s="154" t="s">
        <v>150</v>
      </c>
      <c r="E96" s="34"/>
      <c r="F96" s="155" t="s">
        <v>1802</v>
      </c>
      <c r="G96" s="34"/>
      <c r="H96" s="34"/>
      <c r="I96" s="156"/>
      <c r="J96" s="34"/>
      <c r="K96" s="34"/>
      <c r="L96" s="35"/>
      <c r="M96" s="157"/>
      <c r="N96" s="158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150</v>
      </c>
      <c r="AU96" s="19" t="s">
        <v>82</v>
      </c>
    </row>
    <row r="97" spans="2:51" s="13" customFormat="1" ht="11.25">
      <c r="B97" s="159"/>
      <c r="D97" s="160" t="s">
        <v>152</v>
      </c>
      <c r="E97" s="161" t="s">
        <v>3</v>
      </c>
      <c r="F97" s="162" t="s">
        <v>1803</v>
      </c>
      <c r="H97" s="163">
        <v>108</v>
      </c>
      <c r="I97" s="164"/>
      <c r="L97" s="159"/>
      <c r="M97" s="165"/>
      <c r="N97" s="166"/>
      <c r="O97" s="166"/>
      <c r="P97" s="166"/>
      <c r="Q97" s="166"/>
      <c r="R97" s="166"/>
      <c r="S97" s="166"/>
      <c r="T97" s="167"/>
      <c r="AT97" s="161" t="s">
        <v>152</v>
      </c>
      <c r="AU97" s="161" t="s">
        <v>82</v>
      </c>
      <c r="AV97" s="13" t="s">
        <v>82</v>
      </c>
      <c r="AW97" s="13" t="s">
        <v>33</v>
      </c>
      <c r="AX97" s="13" t="s">
        <v>72</v>
      </c>
      <c r="AY97" s="161" t="s">
        <v>141</v>
      </c>
    </row>
    <row r="98" spans="2:51" s="13" customFormat="1" ht="11.25">
      <c r="B98" s="159"/>
      <c r="D98" s="160" t="s">
        <v>152</v>
      </c>
      <c r="E98" s="161" t="s">
        <v>3</v>
      </c>
      <c r="F98" s="162" t="s">
        <v>1804</v>
      </c>
      <c r="H98" s="163">
        <v>13.464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152</v>
      </c>
      <c r="AU98" s="161" t="s">
        <v>82</v>
      </c>
      <c r="AV98" s="13" t="s">
        <v>82</v>
      </c>
      <c r="AW98" s="13" t="s">
        <v>33</v>
      </c>
      <c r="AX98" s="13" t="s">
        <v>72</v>
      </c>
      <c r="AY98" s="161" t="s">
        <v>141</v>
      </c>
    </row>
    <row r="99" spans="2:51" s="13" customFormat="1" ht="11.25">
      <c r="B99" s="159"/>
      <c r="D99" s="160" t="s">
        <v>152</v>
      </c>
      <c r="E99" s="161" t="s">
        <v>3</v>
      </c>
      <c r="F99" s="162" t="s">
        <v>1805</v>
      </c>
      <c r="H99" s="163">
        <v>13.824</v>
      </c>
      <c r="I99" s="164"/>
      <c r="L99" s="159"/>
      <c r="M99" s="165"/>
      <c r="N99" s="166"/>
      <c r="O99" s="166"/>
      <c r="P99" s="166"/>
      <c r="Q99" s="166"/>
      <c r="R99" s="166"/>
      <c r="S99" s="166"/>
      <c r="T99" s="167"/>
      <c r="AT99" s="161" t="s">
        <v>152</v>
      </c>
      <c r="AU99" s="161" t="s">
        <v>82</v>
      </c>
      <c r="AV99" s="13" t="s">
        <v>82</v>
      </c>
      <c r="AW99" s="13" t="s">
        <v>33</v>
      </c>
      <c r="AX99" s="13" t="s">
        <v>72</v>
      </c>
      <c r="AY99" s="161" t="s">
        <v>141</v>
      </c>
    </row>
    <row r="100" spans="2:51" s="13" customFormat="1" ht="11.25">
      <c r="B100" s="159"/>
      <c r="D100" s="160" t="s">
        <v>152</v>
      </c>
      <c r="E100" s="161" t="s">
        <v>3</v>
      </c>
      <c r="F100" s="162" t="s">
        <v>1806</v>
      </c>
      <c r="H100" s="163">
        <v>-15.183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152</v>
      </c>
      <c r="AU100" s="161" t="s">
        <v>82</v>
      </c>
      <c r="AV100" s="13" t="s">
        <v>82</v>
      </c>
      <c r="AW100" s="13" t="s">
        <v>33</v>
      </c>
      <c r="AX100" s="13" t="s">
        <v>72</v>
      </c>
      <c r="AY100" s="161" t="s">
        <v>141</v>
      </c>
    </row>
    <row r="101" spans="2:51" s="14" customFormat="1" ht="11.25">
      <c r="B101" s="169"/>
      <c r="D101" s="160" t="s">
        <v>152</v>
      </c>
      <c r="E101" s="170" t="s">
        <v>49</v>
      </c>
      <c r="F101" s="171" t="s">
        <v>219</v>
      </c>
      <c r="H101" s="172">
        <v>120.105</v>
      </c>
      <c r="I101" s="173"/>
      <c r="L101" s="169"/>
      <c r="M101" s="174"/>
      <c r="N101" s="175"/>
      <c r="O101" s="175"/>
      <c r="P101" s="175"/>
      <c r="Q101" s="175"/>
      <c r="R101" s="175"/>
      <c r="S101" s="175"/>
      <c r="T101" s="176"/>
      <c r="AT101" s="170" t="s">
        <v>152</v>
      </c>
      <c r="AU101" s="170" t="s">
        <v>82</v>
      </c>
      <c r="AV101" s="14" t="s">
        <v>148</v>
      </c>
      <c r="AW101" s="14" t="s">
        <v>33</v>
      </c>
      <c r="AX101" s="14" t="s">
        <v>72</v>
      </c>
      <c r="AY101" s="170" t="s">
        <v>141</v>
      </c>
    </row>
    <row r="102" spans="2:51" s="13" customFormat="1" ht="11.25">
      <c r="B102" s="159"/>
      <c r="D102" s="160" t="s">
        <v>152</v>
      </c>
      <c r="E102" s="161" t="s">
        <v>3</v>
      </c>
      <c r="F102" s="162" t="s">
        <v>1798</v>
      </c>
      <c r="H102" s="163">
        <v>60.053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152</v>
      </c>
      <c r="AU102" s="161" t="s">
        <v>82</v>
      </c>
      <c r="AV102" s="13" t="s">
        <v>82</v>
      </c>
      <c r="AW102" s="13" t="s">
        <v>33</v>
      </c>
      <c r="AX102" s="13" t="s">
        <v>80</v>
      </c>
      <c r="AY102" s="161" t="s">
        <v>141</v>
      </c>
    </row>
    <row r="103" spans="1:65" s="2" customFormat="1" ht="37.9" customHeight="1">
      <c r="A103" s="34"/>
      <c r="B103" s="140"/>
      <c r="C103" s="141" t="s">
        <v>148</v>
      </c>
      <c r="D103" s="141" t="s">
        <v>143</v>
      </c>
      <c r="E103" s="142" t="s">
        <v>1807</v>
      </c>
      <c r="F103" s="143" t="s">
        <v>1808</v>
      </c>
      <c r="G103" s="144" t="s">
        <v>146</v>
      </c>
      <c r="H103" s="145">
        <v>240</v>
      </c>
      <c r="I103" s="146"/>
      <c r="J103" s="147">
        <f>ROUND(I103*H103,2)</f>
        <v>0</v>
      </c>
      <c r="K103" s="143" t="s">
        <v>147</v>
      </c>
      <c r="L103" s="35"/>
      <c r="M103" s="148" t="s">
        <v>3</v>
      </c>
      <c r="N103" s="149" t="s">
        <v>43</v>
      </c>
      <c r="O103" s="55"/>
      <c r="P103" s="150">
        <f>O103*H103</f>
        <v>0</v>
      </c>
      <c r="Q103" s="150">
        <v>0.00058</v>
      </c>
      <c r="R103" s="150">
        <f>Q103*H103</f>
        <v>0.1392</v>
      </c>
      <c r="S103" s="150">
        <v>0</v>
      </c>
      <c r="T103" s="151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2" t="s">
        <v>148</v>
      </c>
      <c r="AT103" s="152" t="s">
        <v>143</v>
      </c>
      <c r="AU103" s="152" t="s">
        <v>82</v>
      </c>
      <c r="AY103" s="19" t="s">
        <v>141</v>
      </c>
      <c r="BE103" s="153">
        <f>IF(N103="základní",J103,0)</f>
        <v>0</v>
      </c>
      <c r="BF103" s="153">
        <f>IF(N103="snížená",J103,0)</f>
        <v>0</v>
      </c>
      <c r="BG103" s="153">
        <f>IF(N103="zákl. přenesená",J103,0)</f>
        <v>0</v>
      </c>
      <c r="BH103" s="153">
        <f>IF(N103="sníž. přenesená",J103,0)</f>
        <v>0</v>
      </c>
      <c r="BI103" s="153">
        <f>IF(N103="nulová",J103,0)</f>
        <v>0</v>
      </c>
      <c r="BJ103" s="19" t="s">
        <v>80</v>
      </c>
      <c r="BK103" s="153">
        <f>ROUND(I103*H103,2)</f>
        <v>0</v>
      </c>
      <c r="BL103" s="19" t="s">
        <v>148</v>
      </c>
      <c r="BM103" s="152" t="s">
        <v>1809</v>
      </c>
    </row>
    <row r="104" spans="1:47" s="2" customFormat="1" ht="11.25">
      <c r="A104" s="34"/>
      <c r="B104" s="35"/>
      <c r="C104" s="34"/>
      <c r="D104" s="154" t="s">
        <v>150</v>
      </c>
      <c r="E104" s="34"/>
      <c r="F104" s="155" t="s">
        <v>1810</v>
      </c>
      <c r="G104" s="34"/>
      <c r="H104" s="34"/>
      <c r="I104" s="156"/>
      <c r="J104" s="34"/>
      <c r="K104" s="34"/>
      <c r="L104" s="35"/>
      <c r="M104" s="157"/>
      <c r="N104" s="158"/>
      <c r="O104" s="55"/>
      <c r="P104" s="55"/>
      <c r="Q104" s="55"/>
      <c r="R104" s="55"/>
      <c r="S104" s="55"/>
      <c r="T104" s="5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9" t="s">
        <v>150</v>
      </c>
      <c r="AU104" s="19" t="s">
        <v>82</v>
      </c>
    </row>
    <row r="105" spans="2:51" s="13" customFormat="1" ht="11.25">
      <c r="B105" s="159"/>
      <c r="D105" s="160" t="s">
        <v>152</v>
      </c>
      <c r="E105" s="161" t="s">
        <v>3</v>
      </c>
      <c r="F105" s="162" t="s">
        <v>1811</v>
      </c>
      <c r="H105" s="163">
        <v>240</v>
      </c>
      <c r="I105" s="164"/>
      <c r="L105" s="159"/>
      <c r="M105" s="165"/>
      <c r="N105" s="166"/>
      <c r="O105" s="166"/>
      <c r="P105" s="166"/>
      <c r="Q105" s="166"/>
      <c r="R105" s="166"/>
      <c r="S105" s="166"/>
      <c r="T105" s="167"/>
      <c r="AT105" s="161" t="s">
        <v>152</v>
      </c>
      <c r="AU105" s="161" t="s">
        <v>82</v>
      </c>
      <c r="AV105" s="13" t="s">
        <v>82</v>
      </c>
      <c r="AW105" s="13" t="s">
        <v>33</v>
      </c>
      <c r="AX105" s="13" t="s">
        <v>80</v>
      </c>
      <c r="AY105" s="161" t="s">
        <v>141</v>
      </c>
    </row>
    <row r="106" spans="2:51" s="13" customFormat="1" ht="11.25">
      <c r="B106" s="159"/>
      <c r="D106" s="160" t="s">
        <v>152</v>
      </c>
      <c r="E106" s="161" t="s">
        <v>1765</v>
      </c>
      <c r="F106" s="162" t="s">
        <v>1812</v>
      </c>
      <c r="H106" s="163">
        <v>1.6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152</v>
      </c>
      <c r="AU106" s="161" t="s">
        <v>82</v>
      </c>
      <c r="AV106" s="13" t="s">
        <v>82</v>
      </c>
      <c r="AW106" s="13" t="s">
        <v>33</v>
      </c>
      <c r="AX106" s="13" t="s">
        <v>72</v>
      </c>
      <c r="AY106" s="161" t="s">
        <v>141</v>
      </c>
    </row>
    <row r="107" spans="1:65" s="2" customFormat="1" ht="37.9" customHeight="1">
      <c r="A107" s="34"/>
      <c r="B107" s="140"/>
      <c r="C107" s="141" t="s">
        <v>169</v>
      </c>
      <c r="D107" s="141" t="s">
        <v>143</v>
      </c>
      <c r="E107" s="142" t="s">
        <v>1813</v>
      </c>
      <c r="F107" s="143" t="s">
        <v>1814</v>
      </c>
      <c r="G107" s="144" t="s">
        <v>146</v>
      </c>
      <c r="H107" s="145">
        <v>240</v>
      </c>
      <c r="I107" s="146"/>
      <c r="J107" s="147">
        <f>ROUND(I107*H107,2)</f>
        <v>0</v>
      </c>
      <c r="K107" s="143" t="s">
        <v>147</v>
      </c>
      <c r="L107" s="35"/>
      <c r="M107" s="148" t="s">
        <v>3</v>
      </c>
      <c r="N107" s="149" t="s">
        <v>43</v>
      </c>
      <c r="O107" s="55"/>
      <c r="P107" s="150">
        <f>O107*H107</f>
        <v>0</v>
      </c>
      <c r="Q107" s="150">
        <v>0</v>
      </c>
      <c r="R107" s="150">
        <f>Q107*H107</f>
        <v>0</v>
      </c>
      <c r="S107" s="150">
        <v>0</v>
      </c>
      <c r="T107" s="151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2" t="s">
        <v>148</v>
      </c>
      <c r="AT107" s="152" t="s">
        <v>143</v>
      </c>
      <c r="AU107" s="152" t="s">
        <v>82</v>
      </c>
      <c r="AY107" s="19" t="s">
        <v>141</v>
      </c>
      <c r="BE107" s="153">
        <f>IF(N107="základní",J107,0)</f>
        <v>0</v>
      </c>
      <c r="BF107" s="153">
        <f>IF(N107="snížená",J107,0)</f>
        <v>0</v>
      </c>
      <c r="BG107" s="153">
        <f>IF(N107="zákl. přenesená",J107,0)</f>
        <v>0</v>
      </c>
      <c r="BH107" s="153">
        <f>IF(N107="sníž. přenesená",J107,0)</f>
        <v>0</v>
      </c>
      <c r="BI107" s="153">
        <f>IF(N107="nulová",J107,0)</f>
        <v>0</v>
      </c>
      <c r="BJ107" s="19" t="s">
        <v>80</v>
      </c>
      <c r="BK107" s="153">
        <f>ROUND(I107*H107,2)</f>
        <v>0</v>
      </c>
      <c r="BL107" s="19" t="s">
        <v>148</v>
      </c>
      <c r="BM107" s="152" t="s">
        <v>1815</v>
      </c>
    </row>
    <row r="108" spans="1:47" s="2" customFormat="1" ht="11.25">
      <c r="A108" s="34"/>
      <c r="B108" s="35"/>
      <c r="C108" s="34"/>
      <c r="D108" s="154" t="s">
        <v>150</v>
      </c>
      <c r="E108" s="34"/>
      <c r="F108" s="155" t="s">
        <v>1816</v>
      </c>
      <c r="G108" s="34"/>
      <c r="H108" s="34"/>
      <c r="I108" s="156"/>
      <c r="J108" s="34"/>
      <c r="K108" s="34"/>
      <c r="L108" s="35"/>
      <c r="M108" s="157"/>
      <c r="N108" s="158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150</v>
      </c>
      <c r="AU108" s="19" t="s">
        <v>82</v>
      </c>
    </row>
    <row r="109" spans="1:65" s="2" customFormat="1" ht="62.65" customHeight="1">
      <c r="A109" s="34"/>
      <c r="B109" s="140"/>
      <c r="C109" s="141" t="s">
        <v>176</v>
      </c>
      <c r="D109" s="141" t="s">
        <v>143</v>
      </c>
      <c r="E109" s="142" t="s">
        <v>190</v>
      </c>
      <c r="F109" s="143" t="s">
        <v>191</v>
      </c>
      <c r="G109" s="144" t="s">
        <v>101</v>
      </c>
      <c r="H109" s="145">
        <v>30.366</v>
      </c>
      <c r="I109" s="146"/>
      <c r="J109" s="147">
        <f>ROUND(I109*H109,2)</f>
        <v>0</v>
      </c>
      <c r="K109" s="143" t="s">
        <v>147</v>
      </c>
      <c r="L109" s="35"/>
      <c r="M109" s="148" t="s">
        <v>3</v>
      </c>
      <c r="N109" s="149" t="s">
        <v>43</v>
      </c>
      <c r="O109" s="55"/>
      <c r="P109" s="150">
        <f>O109*H109</f>
        <v>0</v>
      </c>
      <c r="Q109" s="150">
        <v>0</v>
      </c>
      <c r="R109" s="150">
        <f>Q109*H109</f>
        <v>0</v>
      </c>
      <c r="S109" s="150">
        <v>0</v>
      </c>
      <c r="T109" s="151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2" t="s">
        <v>148</v>
      </c>
      <c r="AT109" s="152" t="s">
        <v>143</v>
      </c>
      <c r="AU109" s="152" t="s">
        <v>82</v>
      </c>
      <c r="AY109" s="19" t="s">
        <v>141</v>
      </c>
      <c r="BE109" s="153">
        <f>IF(N109="základní",J109,0)</f>
        <v>0</v>
      </c>
      <c r="BF109" s="153">
        <f>IF(N109="snížená",J109,0)</f>
        <v>0</v>
      </c>
      <c r="BG109" s="153">
        <f>IF(N109="zákl. přenesená",J109,0)</f>
        <v>0</v>
      </c>
      <c r="BH109" s="153">
        <f>IF(N109="sníž. přenesená",J109,0)</f>
        <v>0</v>
      </c>
      <c r="BI109" s="153">
        <f>IF(N109="nulová",J109,0)</f>
        <v>0</v>
      </c>
      <c r="BJ109" s="19" t="s">
        <v>80</v>
      </c>
      <c r="BK109" s="153">
        <f>ROUND(I109*H109,2)</f>
        <v>0</v>
      </c>
      <c r="BL109" s="19" t="s">
        <v>148</v>
      </c>
      <c r="BM109" s="152" t="s">
        <v>1817</v>
      </c>
    </row>
    <row r="110" spans="1:47" s="2" customFormat="1" ht="11.25">
      <c r="A110" s="34"/>
      <c r="B110" s="35"/>
      <c r="C110" s="34"/>
      <c r="D110" s="154" t="s">
        <v>150</v>
      </c>
      <c r="E110" s="34"/>
      <c r="F110" s="155" t="s">
        <v>193</v>
      </c>
      <c r="G110" s="34"/>
      <c r="H110" s="34"/>
      <c r="I110" s="156"/>
      <c r="J110" s="34"/>
      <c r="K110" s="34"/>
      <c r="L110" s="35"/>
      <c r="M110" s="157"/>
      <c r="N110" s="158"/>
      <c r="O110" s="55"/>
      <c r="P110" s="55"/>
      <c r="Q110" s="55"/>
      <c r="R110" s="55"/>
      <c r="S110" s="55"/>
      <c r="T110" s="56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9" t="s">
        <v>150</v>
      </c>
      <c r="AU110" s="19" t="s">
        <v>82</v>
      </c>
    </row>
    <row r="111" spans="1:47" s="2" customFormat="1" ht="19.5">
      <c r="A111" s="34"/>
      <c r="B111" s="35"/>
      <c r="C111" s="34"/>
      <c r="D111" s="160" t="s">
        <v>200</v>
      </c>
      <c r="E111" s="34"/>
      <c r="F111" s="168" t="s">
        <v>1818</v>
      </c>
      <c r="G111" s="34"/>
      <c r="H111" s="34"/>
      <c r="I111" s="156"/>
      <c r="J111" s="34"/>
      <c r="K111" s="34"/>
      <c r="L111" s="35"/>
      <c r="M111" s="157"/>
      <c r="N111" s="158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200</v>
      </c>
      <c r="AU111" s="19" t="s">
        <v>82</v>
      </c>
    </row>
    <row r="112" spans="2:51" s="13" customFormat="1" ht="11.25">
      <c r="B112" s="159"/>
      <c r="D112" s="160" t="s">
        <v>152</v>
      </c>
      <c r="E112" s="161" t="s">
        <v>3</v>
      </c>
      <c r="F112" s="162" t="s">
        <v>1819</v>
      </c>
      <c r="H112" s="163">
        <v>30.366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152</v>
      </c>
      <c r="AU112" s="161" t="s">
        <v>82</v>
      </c>
      <c r="AV112" s="13" t="s">
        <v>82</v>
      </c>
      <c r="AW112" s="13" t="s">
        <v>33</v>
      </c>
      <c r="AX112" s="13" t="s">
        <v>80</v>
      </c>
      <c r="AY112" s="161" t="s">
        <v>141</v>
      </c>
    </row>
    <row r="113" spans="1:65" s="2" customFormat="1" ht="44.25" customHeight="1">
      <c r="A113" s="34"/>
      <c r="B113" s="140"/>
      <c r="C113" s="141" t="s">
        <v>182</v>
      </c>
      <c r="D113" s="141" t="s">
        <v>143</v>
      </c>
      <c r="E113" s="142" t="s">
        <v>1820</v>
      </c>
      <c r="F113" s="143" t="s">
        <v>1821</v>
      </c>
      <c r="G113" s="144" t="s">
        <v>101</v>
      </c>
      <c r="H113" s="145">
        <v>83.036</v>
      </c>
      <c r="I113" s="146"/>
      <c r="J113" s="147">
        <f>ROUND(I113*H113,2)</f>
        <v>0</v>
      </c>
      <c r="K113" s="143" t="s">
        <v>147</v>
      </c>
      <c r="L113" s="35"/>
      <c r="M113" s="148" t="s">
        <v>3</v>
      </c>
      <c r="N113" s="149" t="s">
        <v>43</v>
      </c>
      <c r="O113" s="55"/>
      <c r="P113" s="150">
        <f>O113*H113</f>
        <v>0</v>
      </c>
      <c r="Q113" s="150">
        <v>0</v>
      </c>
      <c r="R113" s="150">
        <f>Q113*H113</f>
        <v>0</v>
      </c>
      <c r="S113" s="150">
        <v>0</v>
      </c>
      <c r="T113" s="151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2" t="s">
        <v>148</v>
      </c>
      <c r="AT113" s="152" t="s">
        <v>143</v>
      </c>
      <c r="AU113" s="152" t="s">
        <v>82</v>
      </c>
      <c r="AY113" s="19" t="s">
        <v>141</v>
      </c>
      <c r="BE113" s="153">
        <f>IF(N113="základní",J113,0)</f>
        <v>0</v>
      </c>
      <c r="BF113" s="153">
        <f>IF(N113="snížená",J113,0)</f>
        <v>0</v>
      </c>
      <c r="BG113" s="153">
        <f>IF(N113="zákl. přenesená",J113,0)</f>
        <v>0</v>
      </c>
      <c r="BH113" s="153">
        <f>IF(N113="sníž. přenesená",J113,0)</f>
        <v>0</v>
      </c>
      <c r="BI113" s="153">
        <f>IF(N113="nulová",J113,0)</f>
        <v>0</v>
      </c>
      <c r="BJ113" s="19" t="s">
        <v>80</v>
      </c>
      <c r="BK113" s="153">
        <f>ROUND(I113*H113,2)</f>
        <v>0</v>
      </c>
      <c r="BL113" s="19" t="s">
        <v>148</v>
      </c>
      <c r="BM113" s="152" t="s">
        <v>1822</v>
      </c>
    </row>
    <row r="114" spans="1:47" s="2" customFormat="1" ht="11.25">
      <c r="A114" s="34"/>
      <c r="B114" s="35"/>
      <c r="C114" s="34"/>
      <c r="D114" s="154" t="s">
        <v>150</v>
      </c>
      <c r="E114" s="34"/>
      <c r="F114" s="155" t="s">
        <v>1823</v>
      </c>
      <c r="G114" s="34"/>
      <c r="H114" s="34"/>
      <c r="I114" s="156"/>
      <c r="J114" s="34"/>
      <c r="K114" s="34"/>
      <c r="L114" s="35"/>
      <c r="M114" s="157"/>
      <c r="N114" s="158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150</v>
      </c>
      <c r="AU114" s="19" t="s">
        <v>82</v>
      </c>
    </row>
    <row r="115" spans="2:51" s="13" customFormat="1" ht="11.25">
      <c r="B115" s="159"/>
      <c r="D115" s="160" t="s">
        <v>152</v>
      </c>
      <c r="E115" s="161" t="s">
        <v>3</v>
      </c>
      <c r="F115" s="162" t="s">
        <v>1824</v>
      </c>
      <c r="H115" s="163">
        <v>120.105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152</v>
      </c>
      <c r="AU115" s="161" t="s">
        <v>82</v>
      </c>
      <c r="AV115" s="13" t="s">
        <v>82</v>
      </c>
      <c r="AW115" s="13" t="s">
        <v>33</v>
      </c>
      <c r="AX115" s="13" t="s">
        <v>72</v>
      </c>
      <c r="AY115" s="161" t="s">
        <v>141</v>
      </c>
    </row>
    <row r="116" spans="2:51" s="13" customFormat="1" ht="11.25">
      <c r="B116" s="159"/>
      <c r="D116" s="160" t="s">
        <v>152</v>
      </c>
      <c r="E116" s="161" t="s">
        <v>3</v>
      </c>
      <c r="F116" s="162" t="s">
        <v>1825</v>
      </c>
      <c r="H116" s="163">
        <v>-36.39</v>
      </c>
      <c r="I116" s="164"/>
      <c r="L116" s="159"/>
      <c r="M116" s="165"/>
      <c r="N116" s="166"/>
      <c r="O116" s="166"/>
      <c r="P116" s="166"/>
      <c r="Q116" s="166"/>
      <c r="R116" s="166"/>
      <c r="S116" s="166"/>
      <c r="T116" s="167"/>
      <c r="AT116" s="161" t="s">
        <v>152</v>
      </c>
      <c r="AU116" s="161" t="s">
        <v>82</v>
      </c>
      <c r="AV116" s="13" t="s">
        <v>82</v>
      </c>
      <c r="AW116" s="13" t="s">
        <v>33</v>
      </c>
      <c r="AX116" s="13" t="s">
        <v>72</v>
      </c>
      <c r="AY116" s="161" t="s">
        <v>141</v>
      </c>
    </row>
    <row r="117" spans="2:51" s="13" customFormat="1" ht="11.25">
      <c r="B117" s="159"/>
      <c r="D117" s="160" t="s">
        <v>152</v>
      </c>
      <c r="E117" s="161" t="s">
        <v>3</v>
      </c>
      <c r="F117" s="162" t="s">
        <v>1826</v>
      </c>
      <c r="H117" s="163">
        <v>-0.679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152</v>
      </c>
      <c r="AU117" s="161" t="s">
        <v>82</v>
      </c>
      <c r="AV117" s="13" t="s">
        <v>82</v>
      </c>
      <c r="AW117" s="13" t="s">
        <v>33</v>
      </c>
      <c r="AX117" s="13" t="s">
        <v>72</v>
      </c>
      <c r="AY117" s="161" t="s">
        <v>141</v>
      </c>
    </row>
    <row r="118" spans="2:51" s="14" customFormat="1" ht="11.25">
      <c r="B118" s="169"/>
      <c r="D118" s="160" t="s">
        <v>152</v>
      </c>
      <c r="E118" s="170" t="s">
        <v>1481</v>
      </c>
      <c r="F118" s="171" t="s">
        <v>219</v>
      </c>
      <c r="H118" s="172">
        <v>83.036</v>
      </c>
      <c r="I118" s="173"/>
      <c r="L118" s="169"/>
      <c r="M118" s="174"/>
      <c r="N118" s="175"/>
      <c r="O118" s="175"/>
      <c r="P118" s="175"/>
      <c r="Q118" s="175"/>
      <c r="R118" s="175"/>
      <c r="S118" s="175"/>
      <c r="T118" s="176"/>
      <c r="AT118" s="170" t="s">
        <v>152</v>
      </c>
      <c r="AU118" s="170" t="s">
        <v>82</v>
      </c>
      <c r="AV118" s="14" t="s">
        <v>148</v>
      </c>
      <c r="AW118" s="14" t="s">
        <v>33</v>
      </c>
      <c r="AX118" s="14" t="s">
        <v>80</v>
      </c>
      <c r="AY118" s="170" t="s">
        <v>141</v>
      </c>
    </row>
    <row r="119" spans="1:65" s="2" customFormat="1" ht="66.75" customHeight="1">
      <c r="A119" s="34"/>
      <c r="B119" s="140"/>
      <c r="C119" s="141" t="s">
        <v>189</v>
      </c>
      <c r="D119" s="141" t="s">
        <v>143</v>
      </c>
      <c r="E119" s="142" t="s">
        <v>1827</v>
      </c>
      <c r="F119" s="143" t="s">
        <v>1828</v>
      </c>
      <c r="G119" s="144" t="s">
        <v>101</v>
      </c>
      <c r="H119" s="145">
        <v>28.285</v>
      </c>
      <c r="I119" s="146"/>
      <c r="J119" s="147">
        <f>ROUND(I119*H119,2)</f>
        <v>0</v>
      </c>
      <c r="K119" s="143" t="s">
        <v>147</v>
      </c>
      <c r="L119" s="35"/>
      <c r="M119" s="148" t="s">
        <v>3</v>
      </c>
      <c r="N119" s="149" t="s">
        <v>43</v>
      </c>
      <c r="O119" s="55"/>
      <c r="P119" s="150">
        <f>O119*H119</f>
        <v>0</v>
      </c>
      <c r="Q119" s="150">
        <v>0</v>
      </c>
      <c r="R119" s="150">
        <f>Q119*H119</f>
        <v>0</v>
      </c>
      <c r="S119" s="150">
        <v>0</v>
      </c>
      <c r="T119" s="151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2" t="s">
        <v>148</v>
      </c>
      <c r="AT119" s="152" t="s">
        <v>143</v>
      </c>
      <c r="AU119" s="152" t="s">
        <v>82</v>
      </c>
      <c r="AY119" s="19" t="s">
        <v>141</v>
      </c>
      <c r="BE119" s="153">
        <f>IF(N119="základní",J119,0)</f>
        <v>0</v>
      </c>
      <c r="BF119" s="153">
        <f>IF(N119="snížená",J119,0)</f>
        <v>0</v>
      </c>
      <c r="BG119" s="153">
        <f>IF(N119="zákl. přenesená",J119,0)</f>
        <v>0</v>
      </c>
      <c r="BH119" s="153">
        <f>IF(N119="sníž. přenesená",J119,0)</f>
        <v>0</v>
      </c>
      <c r="BI119" s="153">
        <f>IF(N119="nulová",J119,0)</f>
        <v>0</v>
      </c>
      <c r="BJ119" s="19" t="s">
        <v>80</v>
      </c>
      <c r="BK119" s="153">
        <f>ROUND(I119*H119,2)</f>
        <v>0</v>
      </c>
      <c r="BL119" s="19" t="s">
        <v>148</v>
      </c>
      <c r="BM119" s="152" t="s">
        <v>1829</v>
      </c>
    </row>
    <row r="120" spans="1:47" s="2" customFormat="1" ht="11.25">
      <c r="A120" s="34"/>
      <c r="B120" s="35"/>
      <c r="C120" s="34"/>
      <c r="D120" s="154" t="s">
        <v>150</v>
      </c>
      <c r="E120" s="34"/>
      <c r="F120" s="155" t="s">
        <v>1830</v>
      </c>
      <c r="G120" s="34"/>
      <c r="H120" s="34"/>
      <c r="I120" s="156"/>
      <c r="J120" s="34"/>
      <c r="K120" s="34"/>
      <c r="L120" s="35"/>
      <c r="M120" s="157"/>
      <c r="N120" s="158"/>
      <c r="O120" s="55"/>
      <c r="P120" s="55"/>
      <c r="Q120" s="55"/>
      <c r="R120" s="55"/>
      <c r="S120" s="55"/>
      <c r="T120" s="56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9" t="s">
        <v>150</v>
      </c>
      <c r="AU120" s="19" t="s">
        <v>82</v>
      </c>
    </row>
    <row r="121" spans="2:51" s="13" customFormat="1" ht="11.25">
      <c r="B121" s="159"/>
      <c r="D121" s="160" t="s">
        <v>152</v>
      </c>
      <c r="E121" s="161" t="s">
        <v>3</v>
      </c>
      <c r="F121" s="162" t="s">
        <v>1831</v>
      </c>
      <c r="H121" s="163">
        <v>18</v>
      </c>
      <c r="I121" s="164"/>
      <c r="L121" s="159"/>
      <c r="M121" s="165"/>
      <c r="N121" s="166"/>
      <c r="O121" s="166"/>
      <c r="P121" s="166"/>
      <c r="Q121" s="166"/>
      <c r="R121" s="166"/>
      <c r="S121" s="166"/>
      <c r="T121" s="167"/>
      <c r="AT121" s="161" t="s">
        <v>152</v>
      </c>
      <c r="AU121" s="161" t="s">
        <v>82</v>
      </c>
      <c r="AV121" s="13" t="s">
        <v>82</v>
      </c>
      <c r="AW121" s="13" t="s">
        <v>33</v>
      </c>
      <c r="AX121" s="13" t="s">
        <v>72</v>
      </c>
      <c r="AY121" s="161" t="s">
        <v>141</v>
      </c>
    </row>
    <row r="122" spans="2:51" s="13" customFormat="1" ht="11.25">
      <c r="B122" s="159"/>
      <c r="D122" s="160" t="s">
        <v>152</v>
      </c>
      <c r="E122" s="161" t="s">
        <v>3</v>
      </c>
      <c r="F122" s="162" t="s">
        <v>1832</v>
      </c>
      <c r="H122" s="163">
        <v>10.285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152</v>
      </c>
      <c r="AU122" s="161" t="s">
        <v>82</v>
      </c>
      <c r="AV122" s="13" t="s">
        <v>82</v>
      </c>
      <c r="AW122" s="13" t="s">
        <v>33</v>
      </c>
      <c r="AX122" s="13" t="s">
        <v>72</v>
      </c>
      <c r="AY122" s="161" t="s">
        <v>141</v>
      </c>
    </row>
    <row r="123" spans="2:51" s="14" customFormat="1" ht="11.25">
      <c r="B123" s="169"/>
      <c r="D123" s="160" t="s">
        <v>152</v>
      </c>
      <c r="E123" s="170" t="s">
        <v>1780</v>
      </c>
      <c r="F123" s="171" t="s">
        <v>219</v>
      </c>
      <c r="H123" s="172">
        <v>28.285</v>
      </c>
      <c r="I123" s="173"/>
      <c r="L123" s="169"/>
      <c r="M123" s="174"/>
      <c r="N123" s="175"/>
      <c r="O123" s="175"/>
      <c r="P123" s="175"/>
      <c r="Q123" s="175"/>
      <c r="R123" s="175"/>
      <c r="S123" s="175"/>
      <c r="T123" s="176"/>
      <c r="AT123" s="170" t="s">
        <v>152</v>
      </c>
      <c r="AU123" s="170" t="s">
        <v>82</v>
      </c>
      <c r="AV123" s="14" t="s">
        <v>148</v>
      </c>
      <c r="AW123" s="14" t="s">
        <v>33</v>
      </c>
      <c r="AX123" s="14" t="s">
        <v>80</v>
      </c>
      <c r="AY123" s="170" t="s">
        <v>141</v>
      </c>
    </row>
    <row r="124" spans="1:65" s="2" customFormat="1" ht="16.5" customHeight="1">
      <c r="A124" s="34"/>
      <c r="B124" s="140"/>
      <c r="C124" s="187" t="s">
        <v>195</v>
      </c>
      <c r="D124" s="187" t="s">
        <v>401</v>
      </c>
      <c r="E124" s="188" t="s">
        <v>1833</v>
      </c>
      <c r="F124" s="189" t="s">
        <v>1834</v>
      </c>
      <c r="G124" s="190" t="s">
        <v>286</v>
      </c>
      <c r="H124" s="191">
        <v>50.913</v>
      </c>
      <c r="I124" s="192"/>
      <c r="J124" s="193">
        <f>ROUND(I124*H124,2)</f>
        <v>0</v>
      </c>
      <c r="K124" s="189" t="s">
        <v>147</v>
      </c>
      <c r="L124" s="194"/>
      <c r="M124" s="195" t="s">
        <v>3</v>
      </c>
      <c r="N124" s="196" t="s">
        <v>43</v>
      </c>
      <c r="O124" s="55"/>
      <c r="P124" s="150">
        <f>O124*H124</f>
        <v>0</v>
      </c>
      <c r="Q124" s="150">
        <v>0</v>
      </c>
      <c r="R124" s="150">
        <f>Q124*H124</f>
        <v>0</v>
      </c>
      <c r="S124" s="150">
        <v>0</v>
      </c>
      <c r="T124" s="151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2" t="s">
        <v>189</v>
      </c>
      <c r="AT124" s="152" t="s">
        <v>401</v>
      </c>
      <c r="AU124" s="152" t="s">
        <v>82</v>
      </c>
      <c r="AY124" s="19" t="s">
        <v>141</v>
      </c>
      <c r="BE124" s="153">
        <f>IF(N124="základní",J124,0)</f>
        <v>0</v>
      </c>
      <c r="BF124" s="153">
        <f>IF(N124="snížená",J124,0)</f>
        <v>0</v>
      </c>
      <c r="BG124" s="153">
        <f>IF(N124="zákl. přenesená",J124,0)</f>
        <v>0</v>
      </c>
      <c r="BH124" s="153">
        <f>IF(N124="sníž. přenesená",J124,0)</f>
        <v>0</v>
      </c>
      <c r="BI124" s="153">
        <f>IF(N124="nulová",J124,0)</f>
        <v>0</v>
      </c>
      <c r="BJ124" s="19" t="s">
        <v>80</v>
      </c>
      <c r="BK124" s="153">
        <f>ROUND(I124*H124,2)</f>
        <v>0</v>
      </c>
      <c r="BL124" s="19" t="s">
        <v>148</v>
      </c>
      <c r="BM124" s="152" t="s">
        <v>1835</v>
      </c>
    </row>
    <row r="125" spans="2:51" s="13" customFormat="1" ht="11.25">
      <c r="B125" s="159"/>
      <c r="D125" s="160" t="s">
        <v>152</v>
      </c>
      <c r="F125" s="162" t="s">
        <v>1836</v>
      </c>
      <c r="H125" s="163">
        <v>50.913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152</v>
      </c>
      <c r="AU125" s="161" t="s">
        <v>82</v>
      </c>
      <c r="AV125" s="13" t="s">
        <v>82</v>
      </c>
      <c r="AW125" s="13" t="s">
        <v>4</v>
      </c>
      <c r="AX125" s="13" t="s">
        <v>80</v>
      </c>
      <c r="AY125" s="161" t="s">
        <v>141</v>
      </c>
    </row>
    <row r="126" spans="1:65" s="2" customFormat="1" ht="37.9" customHeight="1">
      <c r="A126" s="34"/>
      <c r="B126" s="140"/>
      <c r="C126" s="141" t="s">
        <v>204</v>
      </c>
      <c r="D126" s="141" t="s">
        <v>143</v>
      </c>
      <c r="E126" s="142" t="s">
        <v>1837</v>
      </c>
      <c r="F126" s="143" t="s">
        <v>1838</v>
      </c>
      <c r="G126" s="144" t="s">
        <v>146</v>
      </c>
      <c r="H126" s="145">
        <v>75.915</v>
      </c>
      <c r="I126" s="146"/>
      <c r="J126" s="147">
        <f>ROUND(I126*H126,2)</f>
        <v>0</v>
      </c>
      <c r="K126" s="143" t="s">
        <v>147</v>
      </c>
      <c r="L126" s="35"/>
      <c r="M126" s="148" t="s">
        <v>3</v>
      </c>
      <c r="N126" s="149" t="s">
        <v>43</v>
      </c>
      <c r="O126" s="55"/>
      <c r="P126" s="150">
        <f>O126*H126</f>
        <v>0</v>
      </c>
      <c r="Q126" s="150">
        <v>0</v>
      </c>
      <c r="R126" s="150">
        <f>Q126*H126</f>
        <v>0</v>
      </c>
      <c r="S126" s="150">
        <v>0</v>
      </c>
      <c r="T126" s="15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2" t="s">
        <v>148</v>
      </c>
      <c r="AT126" s="152" t="s">
        <v>143</v>
      </c>
      <c r="AU126" s="152" t="s">
        <v>82</v>
      </c>
      <c r="AY126" s="19" t="s">
        <v>141</v>
      </c>
      <c r="BE126" s="153">
        <f>IF(N126="základní",J126,0)</f>
        <v>0</v>
      </c>
      <c r="BF126" s="153">
        <f>IF(N126="snížená",J126,0)</f>
        <v>0</v>
      </c>
      <c r="BG126" s="153">
        <f>IF(N126="zákl. přenesená",J126,0)</f>
        <v>0</v>
      </c>
      <c r="BH126" s="153">
        <f>IF(N126="sníž. přenesená",J126,0)</f>
        <v>0</v>
      </c>
      <c r="BI126" s="153">
        <f>IF(N126="nulová",J126,0)</f>
        <v>0</v>
      </c>
      <c r="BJ126" s="19" t="s">
        <v>80</v>
      </c>
      <c r="BK126" s="153">
        <f>ROUND(I126*H126,2)</f>
        <v>0</v>
      </c>
      <c r="BL126" s="19" t="s">
        <v>148</v>
      </c>
      <c r="BM126" s="152" t="s">
        <v>1839</v>
      </c>
    </row>
    <row r="127" spans="1:47" s="2" customFormat="1" ht="11.25">
      <c r="A127" s="34"/>
      <c r="B127" s="35"/>
      <c r="C127" s="34"/>
      <c r="D127" s="154" t="s">
        <v>150</v>
      </c>
      <c r="E127" s="34"/>
      <c r="F127" s="155" t="s">
        <v>1840</v>
      </c>
      <c r="G127" s="34"/>
      <c r="H127" s="34"/>
      <c r="I127" s="156"/>
      <c r="J127" s="34"/>
      <c r="K127" s="34"/>
      <c r="L127" s="35"/>
      <c r="M127" s="157"/>
      <c r="N127" s="158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150</v>
      </c>
      <c r="AU127" s="19" t="s">
        <v>82</v>
      </c>
    </row>
    <row r="128" spans="2:51" s="13" customFormat="1" ht="11.25">
      <c r="B128" s="159"/>
      <c r="D128" s="160" t="s">
        <v>152</v>
      </c>
      <c r="E128" s="161" t="s">
        <v>3</v>
      </c>
      <c r="F128" s="162" t="s">
        <v>1841</v>
      </c>
      <c r="H128" s="163">
        <v>75.915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152</v>
      </c>
      <c r="AU128" s="161" t="s">
        <v>82</v>
      </c>
      <c r="AV128" s="13" t="s">
        <v>82</v>
      </c>
      <c r="AW128" s="13" t="s">
        <v>33</v>
      </c>
      <c r="AX128" s="13" t="s">
        <v>80</v>
      </c>
      <c r="AY128" s="161" t="s">
        <v>141</v>
      </c>
    </row>
    <row r="129" spans="1:65" s="2" customFormat="1" ht="16.5" customHeight="1">
      <c r="A129" s="34"/>
      <c r="B129" s="140"/>
      <c r="C129" s="141" t="s">
        <v>212</v>
      </c>
      <c r="D129" s="141" t="s">
        <v>143</v>
      </c>
      <c r="E129" s="142" t="s">
        <v>1842</v>
      </c>
      <c r="F129" s="143" t="s">
        <v>1843</v>
      </c>
      <c r="G129" s="144" t="s">
        <v>101</v>
      </c>
      <c r="H129" s="145">
        <v>120.105</v>
      </c>
      <c r="I129" s="146"/>
      <c r="J129" s="147">
        <f>ROUND(I129*H129,2)</f>
        <v>0</v>
      </c>
      <c r="K129" s="143" t="s">
        <v>3</v>
      </c>
      <c r="L129" s="35"/>
      <c r="M129" s="148" t="s">
        <v>3</v>
      </c>
      <c r="N129" s="149" t="s">
        <v>43</v>
      </c>
      <c r="O129" s="55"/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2" t="s">
        <v>148</v>
      </c>
      <c r="AT129" s="152" t="s">
        <v>143</v>
      </c>
      <c r="AU129" s="152" t="s">
        <v>82</v>
      </c>
      <c r="AY129" s="19" t="s">
        <v>141</v>
      </c>
      <c r="BE129" s="153">
        <f>IF(N129="základní",J129,0)</f>
        <v>0</v>
      </c>
      <c r="BF129" s="153">
        <f>IF(N129="snížená",J129,0)</f>
        <v>0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9" t="s">
        <v>80</v>
      </c>
      <c r="BK129" s="153">
        <f>ROUND(I129*H129,2)</f>
        <v>0</v>
      </c>
      <c r="BL129" s="19" t="s">
        <v>148</v>
      </c>
      <c r="BM129" s="152" t="s">
        <v>1844</v>
      </c>
    </row>
    <row r="130" spans="1:47" s="2" customFormat="1" ht="19.5">
      <c r="A130" s="34"/>
      <c r="B130" s="35"/>
      <c r="C130" s="34"/>
      <c r="D130" s="160" t="s">
        <v>200</v>
      </c>
      <c r="E130" s="34"/>
      <c r="F130" s="168" t="s">
        <v>1845</v>
      </c>
      <c r="G130" s="34"/>
      <c r="H130" s="34"/>
      <c r="I130" s="156"/>
      <c r="J130" s="34"/>
      <c r="K130" s="34"/>
      <c r="L130" s="35"/>
      <c r="M130" s="157"/>
      <c r="N130" s="158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200</v>
      </c>
      <c r="AU130" s="19" t="s">
        <v>82</v>
      </c>
    </row>
    <row r="131" spans="2:51" s="13" customFormat="1" ht="11.25">
      <c r="B131" s="159"/>
      <c r="D131" s="160" t="s">
        <v>152</v>
      </c>
      <c r="E131" s="161" t="s">
        <v>3</v>
      </c>
      <c r="F131" s="162" t="s">
        <v>1846</v>
      </c>
      <c r="H131" s="163">
        <v>120.105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152</v>
      </c>
      <c r="AU131" s="161" t="s">
        <v>82</v>
      </c>
      <c r="AV131" s="13" t="s">
        <v>82</v>
      </c>
      <c r="AW131" s="13" t="s">
        <v>33</v>
      </c>
      <c r="AX131" s="13" t="s">
        <v>80</v>
      </c>
      <c r="AY131" s="161" t="s">
        <v>141</v>
      </c>
    </row>
    <row r="132" spans="2:63" s="12" customFormat="1" ht="22.9" customHeight="1">
      <c r="B132" s="127"/>
      <c r="D132" s="128" t="s">
        <v>71</v>
      </c>
      <c r="E132" s="138" t="s">
        <v>148</v>
      </c>
      <c r="F132" s="138" t="s">
        <v>592</v>
      </c>
      <c r="I132" s="130"/>
      <c r="J132" s="139">
        <f>BK132</f>
        <v>0</v>
      </c>
      <c r="L132" s="127"/>
      <c r="M132" s="132"/>
      <c r="N132" s="133"/>
      <c r="O132" s="133"/>
      <c r="P132" s="134">
        <f>SUM(P133:P143)</f>
        <v>0</v>
      </c>
      <c r="Q132" s="133"/>
      <c r="R132" s="134">
        <f>SUM(R133:R143)</f>
        <v>0.0437076</v>
      </c>
      <c r="S132" s="133"/>
      <c r="T132" s="135">
        <f>SUM(T133:T143)</f>
        <v>0</v>
      </c>
      <c r="AR132" s="128" t="s">
        <v>80</v>
      </c>
      <c r="AT132" s="136" t="s">
        <v>71</v>
      </c>
      <c r="AU132" s="136" t="s">
        <v>80</v>
      </c>
      <c r="AY132" s="128" t="s">
        <v>141</v>
      </c>
      <c r="BK132" s="137">
        <f>SUM(BK133:BK143)</f>
        <v>0</v>
      </c>
    </row>
    <row r="133" spans="1:65" s="2" customFormat="1" ht="33" customHeight="1">
      <c r="A133" s="34"/>
      <c r="B133" s="140"/>
      <c r="C133" s="141" t="s">
        <v>220</v>
      </c>
      <c r="D133" s="141" t="s">
        <v>143</v>
      </c>
      <c r="E133" s="142" t="s">
        <v>1847</v>
      </c>
      <c r="F133" s="143" t="s">
        <v>1848</v>
      </c>
      <c r="G133" s="144" t="s">
        <v>101</v>
      </c>
      <c r="H133" s="145">
        <v>7.592</v>
      </c>
      <c r="I133" s="146"/>
      <c r="J133" s="147">
        <f>ROUND(I133*H133,2)</f>
        <v>0</v>
      </c>
      <c r="K133" s="143" t="s">
        <v>147</v>
      </c>
      <c r="L133" s="35"/>
      <c r="M133" s="148" t="s">
        <v>3</v>
      </c>
      <c r="N133" s="149" t="s">
        <v>43</v>
      </c>
      <c r="O133" s="55"/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2" t="s">
        <v>148</v>
      </c>
      <c r="AT133" s="152" t="s">
        <v>143</v>
      </c>
      <c r="AU133" s="152" t="s">
        <v>82</v>
      </c>
      <c r="AY133" s="19" t="s">
        <v>141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9" t="s">
        <v>80</v>
      </c>
      <c r="BK133" s="153">
        <f>ROUND(I133*H133,2)</f>
        <v>0</v>
      </c>
      <c r="BL133" s="19" t="s">
        <v>148</v>
      </c>
      <c r="BM133" s="152" t="s">
        <v>1849</v>
      </c>
    </row>
    <row r="134" spans="1:47" s="2" customFormat="1" ht="11.25">
      <c r="A134" s="34"/>
      <c r="B134" s="35"/>
      <c r="C134" s="34"/>
      <c r="D134" s="154" t="s">
        <v>150</v>
      </c>
      <c r="E134" s="34"/>
      <c r="F134" s="155" t="s">
        <v>1850</v>
      </c>
      <c r="G134" s="34"/>
      <c r="H134" s="34"/>
      <c r="I134" s="156"/>
      <c r="J134" s="34"/>
      <c r="K134" s="34"/>
      <c r="L134" s="35"/>
      <c r="M134" s="157"/>
      <c r="N134" s="158"/>
      <c r="O134" s="55"/>
      <c r="P134" s="55"/>
      <c r="Q134" s="55"/>
      <c r="R134" s="55"/>
      <c r="S134" s="55"/>
      <c r="T134" s="5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9" t="s">
        <v>150</v>
      </c>
      <c r="AU134" s="19" t="s">
        <v>82</v>
      </c>
    </row>
    <row r="135" spans="2:51" s="13" customFormat="1" ht="11.25">
      <c r="B135" s="159"/>
      <c r="D135" s="160" t="s">
        <v>152</v>
      </c>
      <c r="E135" s="161" t="s">
        <v>3</v>
      </c>
      <c r="F135" s="162" t="s">
        <v>1851</v>
      </c>
      <c r="H135" s="163">
        <v>7.592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152</v>
      </c>
      <c r="AU135" s="161" t="s">
        <v>82</v>
      </c>
      <c r="AV135" s="13" t="s">
        <v>82</v>
      </c>
      <c r="AW135" s="13" t="s">
        <v>33</v>
      </c>
      <c r="AX135" s="13" t="s">
        <v>72</v>
      </c>
      <c r="AY135" s="161" t="s">
        <v>141</v>
      </c>
    </row>
    <row r="136" spans="2:51" s="14" customFormat="1" ht="11.25">
      <c r="B136" s="169"/>
      <c r="D136" s="160" t="s">
        <v>152</v>
      </c>
      <c r="E136" s="170" t="s">
        <v>1768</v>
      </c>
      <c r="F136" s="171" t="s">
        <v>219</v>
      </c>
      <c r="H136" s="172">
        <v>7.592</v>
      </c>
      <c r="I136" s="173"/>
      <c r="L136" s="169"/>
      <c r="M136" s="174"/>
      <c r="N136" s="175"/>
      <c r="O136" s="175"/>
      <c r="P136" s="175"/>
      <c r="Q136" s="175"/>
      <c r="R136" s="175"/>
      <c r="S136" s="175"/>
      <c r="T136" s="176"/>
      <c r="AT136" s="170" t="s">
        <v>152</v>
      </c>
      <c r="AU136" s="170" t="s">
        <v>82</v>
      </c>
      <c r="AV136" s="14" t="s">
        <v>148</v>
      </c>
      <c r="AW136" s="14" t="s">
        <v>33</v>
      </c>
      <c r="AX136" s="14" t="s">
        <v>80</v>
      </c>
      <c r="AY136" s="170" t="s">
        <v>141</v>
      </c>
    </row>
    <row r="137" spans="1:65" s="2" customFormat="1" ht="33" customHeight="1">
      <c r="A137" s="34"/>
      <c r="B137" s="140"/>
      <c r="C137" s="141" t="s">
        <v>226</v>
      </c>
      <c r="D137" s="141" t="s">
        <v>143</v>
      </c>
      <c r="E137" s="142" t="s">
        <v>1852</v>
      </c>
      <c r="F137" s="143" t="s">
        <v>1853</v>
      </c>
      <c r="G137" s="144" t="s">
        <v>101</v>
      </c>
      <c r="H137" s="145">
        <v>0.513</v>
      </c>
      <c r="I137" s="146"/>
      <c r="J137" s="147">
        <f>ROUND(I137*H137,2)</f>
        <v>0</v>
      </c>
      <c r="K137" s="143" t="s">
        <v>1854</v>
      </c>
      <c r="L137" s="35"/>
      <c r="M137" s="148" t="s">
        <v>3</v>
      </c>
      <c r="N137" s="149" t="s">
        <v>43</v>
      </c>
      <c r="O137" s="55"/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2" t="s">
        <v>148</v>
      </c>
      <c r="AT137" s="152" t="s">
        <v>143</v>
      </c>
      <c r="AU137" s="152" t="s">
        <v>82</v>
      </c>
      <c r="AY137" s="19" t="s">
        <v>141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9" t="s">
        <v>80</v>
      </c>
      <c r="BK137" s="153">
        <f>ROUND(I137*H137,2)</f>
        <v>0</v>
      </c>
      <c r="BL137" s="19" t="s">
        <v>148</v>
      </c>
      <c r="BM137" s="152" t="s">
        <v>1855</v>
      </c>
    </row>
    <row r="138" spans="1:47" s="2" customFormat="1" ht="11.25">
      <c r="A138" s="34"/>
      <c r="B138" s="35"/>
      <c r="C138" s="34"/>
      <c r="D138" s="154" t="s">
        <v>150</v>
      </c>
      <c r="E138" s="34"/>
      <c r="F138" s="155" t="s">
        <v>1856</v>
      </c>
      <c r="G138" s="34"/>
      <c r="H138" s="34"/>
      <c r="I138" s="156"/>
      <c r="J138" s="34"/>
      <c r="K138" s="34"/>
      <c r="L138" s="35"/>
      <c r="M138" s="157"/>
      <c r="N138" s="158"/>
      <c r="O138" s="55"/>
      <c r="P138" s="55"/>
      <c r="Q138" s="55"/>
      <c r="R138" s="55"/>
      <c r="S138" s="55"/>
      <c r="T138" s="56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9" t="s">
        <v>150</v>
      </c>
      <c r="AU138" s="19" t="s">
        <v>82</v>
      </c>
    </row>
    <row r="139" spans="2:51" s="13" customFormat="1" ht="11.25">
      <c r="B139" s="159"/>
      <c r="D139" s="160" t="s">
        <v>152</v>
      </c>
      <c r="E139" s="161" t="s">
        <v>3</v>
      </c>
      <c r="F139" s="162" t="s">
        <v>1857</v>
      </c>
      <c r="H139" s="163">
        <v>0.513</v>
      </c>
      <c r="I139" s="164"/>
      <c r="L139" s="159"/>
      <c r="M139" s="165"/>
      <c r="N139" s="166"/>
      <c r="O139" s="166"/>
      <c r="P139" s="166"/>
      <c r="Q139" s="166"/>
      <c r="R139" s="166"/>
      <c r="S139" s="166"/>
      <c r="T139" s="167"/>
      <c r="AT139" s="161" t="s">
        <v>152</v>
      </c>
      <c r="AU139" s="161" t="s">
        <v>82</v>
      </c>
      <c r="AV139" s="13" t="s">
        <v>82</v>
      </c>
      <c r="AW139" s="13" t="s">
        <v>33</v>
      </c>
      <c r="AX139" s="13" t="s">
        <v>72</v>
      </c>
      <c r="AY139" s="161" t="s">
        <v>141</v>
      </c>
    </row>
    <row r="140" spans="2:51" s="14" customFormat="1" ht="11.25">
      <c r="B140" s="169"/>
      <c r="D140" s="160" t="s">
        <v>152</v>
      </c>
      <c r="E140" s="170" t="s">
        <v>1762</v>
      </c>
      <c r="F140" s="171" t="s">
        <v>1858</v>
      </c>
      <c r="H140" s="172">
        <v>0.513</v>
      </c>
      <c r="I140" s="173"/>
      <c r="L140" s="169"/>
      <c r="M140" s="174"/>
      <c r="N140" s="175"/>
      <c r="O140" s="175"/>
      <c r="P140" s="175"/>
      <c r="Q140" s="175"/>
      <c r="R140" s="175"/>
      <c r="S140" s="175"/>
      <c r="T140" s="176"/>
      <c r="AT140" s="170" t="s">
        <v>152</v>
      </c>
      <c r="AU140" s="170" t="s">
        <v>82</v>
      </c>
      <c r="AV140" s="14" t="s">
        <v>148</v>
      </c>
      <c r="AW140" s="14" t="s">
        <v>33</v>
      </c>
      <c r="AX140" s="14" t="s">
        <v>80</v>
      </c>
      <c r="AY140" s="170" t="s">
        <v>141</v>
      </c>
    </row>
    <row r="141" spans="1:65" s="2" customFormat="1" ht="24.2" customHeight="1">
      <c r="A141" s="34"/>
      <c r="B141" s="140"/>
      <c r="C141" s="141" t="s">
        <v>233</v>
      </c>
      <c r="D141" s="141" t="s">
        <v>143</v>
      </c>
      <c r="E141" s="142" t="s">
        <v>1859</v>
      </c>
      <c r="F141" s="143" t="s">
        <v>1860</v>
      </c>
      <c r="G141" s="144" t="s">
        <v>146</v>
      </c>
      <c r="H141" s="145">
        <v>6.84</v>
      </c>
      <c r="I141" s="146"/>
      <c r="J141" s="147">
        <f>ROUND(I141*H141,2)</f>
        <v>0</v>
      </c>
      <c r="K141" s="143" t="s">
        <v>3</v>
      </c>
      <c r="L141" s="35"/>
      <c r="M141" s="148" t="s">
        <v>3</v>
      </c>
      <c r="N141" s="149" t="s">
        <v>43</v>
      </c>
      <c r="O141" s="55"/>
      <c r="P141" s="150">
        <f>O141*H141</f>
        <v>0</v>
      </c>
      <c r="Q141" s="150">
        <v>0.00639</v>
      </c>
      <c r="R141" s="150">
        <f>Q141*H141</f>
        <v>0.0437076</v>
      </c>
      <c r="S141" s="150">
        <v>0</v>
      </c>
      <c r="T141" s="15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2" t="s">
        <v>148</v>
      </c>
      <c r="AT141" s="152" t="s">
        <v>143</v>
      </c>
      <c r="AU141" s="152" t="s">
        <v>82</v>
      </c>
      <c r="AY141" s="19" t="s">
        <v>141</v>
      </c>
      <c r="BE141" s="153">
        <f>IF(N141="základní",J141,0)</f>
        <v>0</v>
      </c>
      <c r="BF141" s="153">
        <f>IF(N141="snížená",J141,0)</f>
        <v>0</v>
      </c>
      <c r="BG141" s="153">
        <f>IF(N141="zákl. přenesená",J141,0)</f>
        <v>0</v>
      </c>
      <c r="BH141" s="153">
        <f>IF(N141="sníž. přenesená",J141,0)</f>
        <v>0</v>
      </c>
      <c r="BI141" s="153">
        <f>IF(N141="nulová",J141,0)</f>
        <v>0</v>
      </c>
      <c r="BJ141" s="19" t="s">
        <v>80</v>
      </c>
      <c r="BK141" s="153">
        <f>ROUND(I141*H141,2)</f>
        <v>0</v>
      </c>
      <c r="BL141" s="19" t="s">
        <v>148</v>
      </c>
      <c r="BM141" s="152" t="s">
        <v>1861</v>
      </c>
    </row>
    <row r="142" spans="2:51" s="13" customFormat="1" ht="11.25">
      <c r="B142" s="159"/>
      <c r="D142" s="160" t="s">
        <v>152</v>
      </c>
      <c r="E142" s="161" t="s">
        <v>3</v>
      </c>
      <c r="F142" s="162" t="s">
        <v>1862</v>
      </c>
      <c r="H142" s="163">
        <v>6.84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152</v>
      </c>
      <c r="AU142" s="161" t="s">
        <v>82</v>
      </c>
      <c r="AV142" s="13" t="s">
        <v>82</v>
      </c>
      <c r="AW142" s="13" t="s">
        <v>33</v>
      </c>
      <c r="AX142" s="13" t="s">
        <v>72</v>
      </c>
      <c r="AY142" s="161" t="s">
        <v>141</v>
      </c>
    </row>
    <row r="143" spans="2:51" s="14" customFormat="1" ht="11.25">
      <c r="B143" s="169"/>
      <c r="D143" s="160" t="s">
        <v>152</v>
      </c>
      <c r="E143" s="170" t="s">
        <v>3</v>
      </c>
      <c r="F143" s="171" t="s">
        <v>219</v>
      </c>
      <c r="H143" s="172">
        <v>6.84</v>
      </c>
      <c r="I143" s="173"/>
      <c r="L143" s="169"/>
      <c r="M143" s="174"/>
      <c r="N143" s="175"/>
      <c r="O143" s="175"/>
      <c r="P143" s="175"/>
      <c r="Q143" s="175"/>
      <c r="R143" s="175"/>
      <c r="S143" s="175"/>
      <c r="T143" s="176"/>
      <c r="AT143" s="170" t="s">
        <v>152</v>
      </c>
      <c r="AU143" s="170" t="s">
        <v>82</v>
      </c>
      <c r="AV143" s="14" t="s">
        <v>148</v>
      </c>
      <c r="AW143" s="14" t="s">
        <v>33</v>
      </c>
      <c r="AX143" s="14" t="s">
        <v>80</v>
      </c>
      <c r="AY143" s="170" t="s">
        <v>141</v>
      </c>
    </row>
    <row r="144" spans="2:63" s="12" customFormat="1" ht="22.9" customHeight="1">
      <c r="B144" s="127"/>
      <c r="D144" s="128" t="s">
        <v>71</v>
      </c>
      <c r="E144" s="138" t="s">
        <v>189</v>
      </c>
      <c r="F144" s="138" t="s">
        <v>203</v>
      </c>
      <c r="I144" s="130"/>
      <c r="J144" s="139">
        <f>BK144</f>
        <v>0</v>
      </c>
      <c r="L144" s="127"/>
      <c r="M144" s="132"/>
      <c r="N144" s="133"/>
      <c r="O144" s="133"/>
      <c r="P144" s="134">
        <f>SUM(P145:P235)</f>
        <v>0</v>
      </c>
      <c r="Q144" s="133"/>
      <c r="R144" s="134">
        <f>SUM(R145:R235)</f>
        <v>3.81248556</v>
      </c>
      <c r="S144" s="133"/>
      <c r="T144" s="135">
        <f>SUM(T145:T235)</f>
        <v>0</v>
      </c>
      <c r="AR144" s="128" t="s">
        <v>80</v>
      </c>
      <c r="AT144" s="136" t="s">
        <v>71</v>
      </c>
      <c r="AU144" s="136" t="s">
        <v>80</v>
      </c>
      <c r="AY144" s="128" t="s">
        <v>141</v>
      </c>
      <c r="BK144" s="137">
        <f>SUM(BK145:BK235)</f>
        <v>0</v>
      </c>
    </row>
    <row r="145" spans="1:65" s="2" customFormat="1" ht="24.2" customHeight="1">
      <c r="A145" s="34"/>
      <c r="B145" s="140"/>
      <c r="C145" s="141" t="s">
        <v>9</v>
      </c>
      <c r="D145" s="141" t="s">
        <v>143</v>
      </c>
      <c r="E145" s="142" t="s">
        <v>1863</v>
      </c>
      <c r="F145" s="143" t="s">
        <v>1864</v>
      </c>
      <c r="G145" s="144" t="s">
        <v>357</v>
      </c>
      <c r="H145" s="145">
        <v>1</v>
      </c>
      <c r="I145" s="146"/>
      <c r="J145" s="147">
        <f>ROUND(I145*H145,2)</f>
        <v>0</v>
      </c>
      <c r="K145" s="143" t="s">
        <v>147</v>
      </c>
      <c r="L145" s="35"/>
      <c r="M145" s="148" t="s">
        <v>3</v>
      </c>
      <c r="N145" s="149" t="s">
        <v>43</v>
      </c>
      <c r="O145" s="55"/>
      <c r="P145" s="150">
        <f>O145*H145</f>
        <v>0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2" t="s">
        <v>148</v>
      </c>
      <c r="AT145" s="152" t="s">
        <v>143</v>
      </c>
      <c r="AU145" s="152" t="s">
        <v>82</v>
      </c>
      <c r="AY145" s="19" t="s">
        <v>141</v>
      </c>
      <c r="BE145" s="153">
        <f>IF(N145="základní",J145,0)</f>
        <v>0</v>
      </c>
      <c r="BF145" s="153">
        <f>IF(N145="snížená",J145,0)</f>
        <v>0</v>
      </c>
      <c r="BG145" s="153">
        <f>IF(N145="zákl. přenesená",J145,0)</f>
        <v>0</v>
      </c>
      <c r="BH145" s="153">
        <f>IF(N145="sníž. přenesená",J145,0)</f>
        <v>0</v>
      </c>
      <c r="BI145" s="153">
        <f>IF(N145="nulová",J145,0)</f>
        <v>0</v>
      </c>
      <c r="BJ145" s="19" t="s">
        <v>80</v>
      </c>
      <c r="BK145" s="153">
        <f>ROUND(I145*H145,2)</f>
        <v>0</v>
      </c>
      <c r="BL145" s="19" t="s">
        <v>148</v>
      </c>
      <c r="BM145" s="152" t="s">
        <v>1865</v>
      </c>
    </row>
    <row r="146" spans="1:47" s="2" customFormat="1" ht="11.25">
      <c r="A146" s="34"/>
      <c r="B146" s="35"/>
      <c r="C146" s="34"/>
      <c r="D146" s="154" t="s">
        <v>150</v>
      </c>
      <c r="E146" s="34"/>
      <c r="F146" s="155" t="s">
        <v>1866</v>
      </c>
      <c r="G146" s="34"/>
      <c r="H146" s="34"/>
      <c r="I146" s="156"/>
      <c r="J146" s="34"/>
      <c r="K146" s="34"/>
      <c r="L146" s="35"/>
      <c r="M146" s="157"/>
      <c r="N146" s="158"/>
      <c r="O146" s="55"/>
      <c r="P146" s="55"/>
      <c r="Q146" s="55"/>
      <c r="R146" s="55"/>
      <c r="S146" s="55"/>
      <c r="T146" s="5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150</v>
      </c>
      <c r="AU146" s="19" t="s">
        <v>82</v>
      </c>
    </row>
    <row r="147" spans="1:65" s="2" customFormat="1" ht="33" customHeight="1">
      <c r="A147" s="34"/>
      <c r="B147" s="140"/>
      <c r="C147" s="141" t="s">
        <v>246</v>
      </c>
      <c r="D147" s="141" t="s">
        <v>143</v>
      </c>
      <c r="E147" s="142" t="s">
        <v>1867</v>
      </c>
      <c r="F147" s="143" t="s">
        <v>1868</v>
      </c>
      <c r="G147" s="144" t="s">
        <v>207</v>
      </c>
      <c r="H147" s="145">
        <v>51.5</v>
      </c>
      <c r="I147" s="146"/>
      <c r="J147" s="147">
        <f>ROUND(I147*H147,2)</f>
        <v>0</v>
      </c>
      <c r="K147" s="143" t="s">
        <v>147</v>
      </c>
      <c r="L147" s="35"/>
      <c r="M147" s="148" t="s">
        <v>3</v>
      </c>
      <c r="N147" s="149" t="s">
        <v>43</v>
      </c>
      <c r="O147" s="55"/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2" t="s">
        <v>148</v>
      </c>
      <c r="AT147" s="152" t="s">
        <v>143</v>
      </c>
      <c r="AU147" s="152" t="s">
        <v>82</v>
      </c>
      <c r="AY147" s="19" t="s">
        <v>141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19" t="s">
        <v>80</v>
      </c>
      <c r="BK147" s="153">
        <f>ROUND(I147*H147,2)</f>
        <v>0</v>
      </c>
      <c r="BL147" s="19" t="s">
        <v>148</v>
      </c>
      <c r="BM147" s="152" t="s">
        <v>1869</v>
      </c>
    </row>
    <row r="148" spans="1:47" s="2" customFormat="1" ht="11.25">
      <c r="A148" s="34"/>
      <c r="B148" s="35"/>
      <c r="C148" s="34"/>
      <c r="D148" s="154" t="s">
        <v>150</v>
      </c>
      <c r="E148" s="34"/>
      <c r="F148" s="155" t="s">
        <v>1870</v>
      </c>
      <c r="G148" s="34"/>
      <c r="H148" s="34"/>
      <c r="I148" s="156"/>
      <c r="J148" s="34"/>
      <c r="K148" s="34"/>
      <c r="L148" s="35"/>
      <c r="M148" s="157"/>
      <c r="N148" s="158"/>
      <c r="O148" s="55"/>
      <c r="P148" s="55"/>
      <c r="Q148" s="55"/>
      <c r="R148" s="55"/>
      <c r="S148" s="55"/>
      <c r="T148" s="5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150</v>
      </c>
      <c r="AU148" s="19" t="s">
        <v>82</v>
      </c>
    </row>
    <row r="149" spans="2:51" s="13" customFormat="1" ht="11.25">
      <c r="B149" s="159"/>
      <c r="D149" s="160" t="s">
        <v>152</v>
      </c>
      <c r="E149" s="161" t="s">
        <v>1777</v>
      </c>
      <c r="F149" s="162" t="s">
        <v>1871</v>
      </c>
      <c r="H149" s="163">
        <v>51.5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152</v>
      </c>
      <c r="AU149" s="161" t="s">
        <v>82</v>
      </c>
      <c r="AV149" s="13" t="s">
        <v>82</v>
      </c>
      <c r="AW149" s="13" t="s">
        <v>33</v>
      </c>
      <c r="AX149" s="13" t="s">
        <v>80</v>
      </c>
      <c r="AY149" s="161" t="s">
        <v>141</v>
      </c>
    </row>
    <row r="150" spans="1:65" s="2" customFormat="1" ht="24.2" customHeight="1">
      <c r="A150" s="34"/>
      <c r="B150" s="140"/>
      <c r="C150" s="187" t="s">
        <v>252</v>
      </c>
      <c r="D150" s="187" t="s">
        <v>401</v>
      </c>
      <c r="E150" s="188" t="s">
        <v>1872</v>
      </c>
      <c r="F150" s="189" t="s">
        <v>1873</v>
      </c>
      <c r="G150" s="190" t="s">
        <v>207</v>
      </c>
      <c r="H150" s="191">
        <v>52.015</v>
      </c>
      <c r="I150" s="192"/>
      <c r="J150" s="193">
        <f>ROUND(I150*H150,2)</f>
        <v>0</v>
      </c>
      <c r="K150" s="189" t="s">
        <v>147</v>
      </c>
      <c r="L150" s="194"/>
      <c r="M150" s="195" t="s">
        <v>3</v>
      </c>
      <c r="N150" s="196" t="s">
        <v>43</v>
      </c>
      <c r="O150" s="55"/>
      <c r="P150" s="150">
        <f>O150*H150</f>
        <v>0</v>
      </c>
      <c r="Q150" s="150">
        <v>0.01306</v>
      </c>
      <c r="R150" s="150">
        <f>Q150*H150</f>
        <v>0.6793159000000001</v>
      </c>
      <c r="S150" s="150">
        <v>0</v>
      </c>
      <c r="T150" s="15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2" t="s">
        <v>189</v>
      </c>
      <c r="AT150" s="152" t="s">
        <v>401</v>
      </c>
      <c r="AU150" s="152" t="s">
        <v>82</v>
      </c>
      <c r="AY150" s="19" t="s">
        <v>141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19" t="s">
        <v>80</v>
      </c>
      <c r="BK150" s="153">
        <f>ROUND(I150*H150,2)</f>
        <v>0</v>
      </c>
      <c r="BL150" s="19" t="s">
        <v>148</v>
      </c>
      <c r="BM150" s="152" t="s">
        <v>1874</v>
      </c>
    </row>
    <row r="151" spans="2:51" s="13" customFormat="1" ht="11.25">
      <c r="B151" s="159"/>
      <c r="D151" s="160" t="s">
        <v>152</v>
      </c>
      <c r="F151" s="162" t="s">
        <v>1875</v>
      </c>
      <c r="H151" s="163">
        <v>52.015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152</v>
      </c>
      <c r="AU151" s="161" t="s">
        <v>82</v>
      </c>
      <c r="AV151" s="13" t="s">
        <v>82</v>
      </c>
      <c r="AW151" s="13" t="s">
        <v>4</v>
      </c>
      <c r="AX151" s="13" t="s">
        <v>80</v>
      </c>
      <c r="AY151" s="161" t="s">
        <v>141</v>
      </c>
    </row>
    <row r="152" spans="1:65" s="2" customFormat="1" ht="33" customHeight="1">
      <c r="A152" s="34"/>
      <c r="B152" s="140"/>
      <c r="C152" s="141" t="s">
        <v>258</v>
      </c>
      <c r="D152" s="141" t="s">
        <v>143</v>
      </c>
      <c r="E152" s="142" t="s">
        <v>1876</v>
      </c>
      <c r="F152" s="143" t="s">
        <v>1877</v>
      </c>
      <c r="G152" s="144" t="s">
        <v>207</v>
      </c>
      <c r="H152" s="145">
        <v>28.2</v>
      </c>
      <c r="I152" s="146"/>
      <c r="J152" s="147">
        <f>ROUND(I152*H152,2)</f>
        <v>0</v>
      </c>
      <c r="K152" s="143" t="s">
        <v>147</v>
      </c>
      <c r="L152" s="35"/>
      <c r="M152" s="148" t="s">
        <v>3</v>
      </c>
      <c r="N152" s="149" t="s">
        <v>43</v>
      </c>
      <c r="O152" s="55"/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2" t="s">
        <v>148</v>
      </c>
      <c r="AT152" s="152" t="s">
        <v>143</v>
      </c>
      <c r="AU152" s="152" t="s">
        <v>82</v>
      </c>
      <c r="AY152" s="19" t="s">
        <v>141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19" t="s">
        <v>80</v>
      </c>
      <c r="BK152" s="153">
        <f>ROUND(I152*H152,2)</f>
        <v>0</v>
      </c>
      <c r="BL152" s="19" t="s">
        <v>148</v>
      </c>
      <c r="BM152" s="152" t="s">
        <v>1878</v>
      </c>
    </row>
    <row r="153" spans="1:47" s="2" customFormat="1" ht="11.25">
      <c r="A153" s="34"/>
      <c r="B153" s="35"/>
      <c r="C153" s="34"/>
      <c r="D153" s="154" t="s">
        <v>150</v>
      </c>
      <c r="E153" s="34"/>
      <c r="F153" s="155" t="s">
        <v>1879</v>
      </c>
      <c r="G153" s="34"/>
      <c r="H153" s="34"/>
      <c r="I153" s="156"/>
      <c r="J153" s="34"/>
      <c r="K153" s="34"/>
      <c r="L153" s="35"/>
      <c r="M153" s="157"/>
      <c r="N153" s="158"/>
      <c r="O153" s="55"/>
      <c r="P153" s="55"/>
      <c r="Q153" s="55"/>
      <c r="R153" s="55"/>
      <c r="S153" s="55"/>
      <c r="T153" s="56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150</v>
      </c>
      <c r="AU153" s="19" t="s">
        <v>82</v>
      </c>
    </row>
    <row r="154" spans="2:51" s="13" customFormat="1" ht="11.25">
      <c r="B154" s="159"/>
      <c r="D154" s="160" t="s">
        <v>152</v>
      </c>
      <c r="E154" s="161" t="s">
        <v>1771</v>
      </c>
      <c r="F154" s="162" t="s">
        <v>1880</v>
      </c>
      <c r="H154" s="163">
        <v>18.7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152</v>
      </c>
      <c r="AU154" s="161" t="s">
        <v>82</v>
      </c>
      <c r="AV154" s="13" t="s">
        <v>82</v>
      </c>
      <c r="AW154" s="13" t="s">
        <v>33</v>
      </c>
      <c r="AX154" s="13" t="s">
        <v>72</v>
      </c>
      <c r="AY154" s="161" t="s">
        <v>141</v>
      </c>
    </row>
    <row r="155" spans="2:51" s="13" customFormat="1" ht="11.25">
      <c r="B155" s="159"/>
      <c r="D155" s="160" t="s">
        <v>152</v>
      </c>
      <c r="E155" s="161" t="s">
        <v>1774</v>
      </c>
      <c r="F155" s="162" t="s">
        <v>1881</v>
      </c>
      <c r="H155" s="163">
        <v>9.5</v>
      </c>
      <c r="I155" s="164"/>
      <c r="L155" s="159"/>
      <c r="M155" s="165"/>
      <c r="N155" s="166"/>
      <c r="O155" s="166"/>
      <c r="P155" s="166"/>
      <c r="Q155" s="166"/>
      <c r="R155" s="166"/>
      <c r="S155" s="166"/>
      <c r="T155" s="167"/>
      <c r="AT155" s="161" t="s">
        <v>152</v>
      </c>
      <c r="AU155" s="161" t="s">
        <v>82</v>
      </c>
      <c r="AV155" s="13" t="s">
        <v>82</v>
      </c>
      <c r="AW155" s="13" t="s">
        <v>33</v>
      </c>
      <c r="AX155" s="13" t="s">
        <v>72</v>
      </c>
      <c r="AY155" s="161" t="s">
        <v>141</v>
      </c>
    </row>
    <row r="156" spans="2:51" s="14" customFormat="1" ht="11.25">
      <c r="B156" s="169"/>
      <c r="D156" s="160" t="s">
        <v>152</v>
      </c>
      <c r="E156" s="170" t="s">
        <v>3</v>
      </c>
      <c r="F156" s="171" t="s">
        <v>219</v>
      </c>
      <c r="H156" s="172">
        <v>28.2</v>
      </c>
      <c r="I156" s="173"/>
      <c r="L156" s="169"/>
      <c r="M156" s="174"/>
      <c r="N156" s="175"/>
      <c r="O156" s="175"/>
      <c r="P156" s="175"/>
      <c r="Q156" s="175"/>
      <c r="R156" s="175"/>
      <c r="S156" s="175"/>
      <c r="T156" s="176"/>
      <c r="AT156" s="170" t="s">
        <v>152</v>
      </c>
      <c r="AU156" s="170" t="s">
        <v>82</v>
      </c>
      <c r="AV156" s="14" t="s">
        <v>148</v>
      </c>
      <c r="AW156" s="14" t="s">
        <v>33</v>
      </c>
      <c r="AX156" s="14" t="s">
        <v>80</v>
      </c>
      <c r="AY156" s="170" t="s">
        <v>141</v>
      </c>
    </row>
    <row r="157" spans="1:65" s="2" customFormat="1" ht="24.2" customHeight="1">
      <c r="A157" s="34"/>
      <c r="B157" s="140"/>
      <c r="C157" s="187" t="s">
        <v>265</v>
      </c>
      <c r="D157" s="187" t="s">
        <v>401</v>
      </c>
      <c r="E157" s="188" t="s">
        <v>1882</v>
      </c>
      <c r="F157" s="189" t="s">
        <v>1883</v>
      </c>
      <c r="G157" s="190" t="s">
        <v>207</v>
      </c>
      <c r="H157" s="191">
        <v>28.482</v>
      </c>
      <c r="I157" s="192"/>
      <c r="J157" s="193">
        <f>ROUND(I157*H157,2)</f>
        <v>0</v>
      </c>
      <c r="K157" s="189" t="s">
        <v>147</v>
      </c>
      <c r="L157" s="194"/>
      <c r="M157" s="195" t="s">
        <v>3</v>
      </c>
      <c r="N157" s="196" t="s">
        <v>43</v>
      </c>
      <c r="O157" s="55"/>
      <c r="P157" s="150">
        <f>O157*H157</f>
        <v>0</v>
      </c>
      <c r="Q157" s="150">
        <v>0.01593</v>
      </c>
      <c r="R157" s="150">
        <f>Q157*H157</f>
        <v>0.45371826</v>
      </c>
      <c r="S157" s="150">
        <v>0</v>
      </c>
      <c r="T157" s="15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2" t="s">
        <v>189</v>
      </c>
      <c r="AT157" s="152" t="s">
        <v>401</v>
      </c>
      <c r="AU157" s="152" t="s">
        <v>82</v>
      </c>
      <c r="AY157" s="19" t="s">
        <v>141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9" t="s">
        <v>80</v>
      </c>
      <c r="BK157" s="153">
        <f>ROUND(I157*H157,2)</f>
        <v>0</v>
      </c>
      <c r="BL157" s="19" t="s">
        <v>148</v>
      </c>
      <c r="BM157" s="152" t="s">
        <v>1884</v>
      </c>
    </row>
    <row r="158" spans="2:51" s="13" customFormat="1" ht="11.25">
      <c r="B158" s="159"/>
      <c r="D158" s="160" t="s">
        <v>152</v>
      </c>
      <c r="F158" s="162" t="s">
        <v>1885</v>
      </c>
      <c r="H158" s="163">
        <v>28.482</v>
      </c>
      <c r="I158" s="164"/>
      <c r="L158" s="159"/>
      <c r="M158" s="165"/>
      <c r="N158" s="166"/>
      <c r="O158" s="166"/>
      <c r="P158" s="166"/>
      <c r="Q158" s="166"/>
      <c r="R158" s="166"/>
      <c r="S158" s="166"/>
      <c r="T158" s="167"/>
      <c r="AT158" s="161" t="s">
        <v>152</v>
      </c>
      <c r="AU158" s="161" t="s">
        <v>82</v>
      </c>
      <c r="AV158" s="13" t="s">
        <v>82</v>
      </c>
      <c r="AW158" s="13" t="s">
        <v>4</v>
      </c>
      <c r="AX158" s="13" t="s">
        <v>80</v>
      </c>
      <c r="AY158" s="161" t="s">
        <v>141</v>
      </c>
    </row>
    <row r="159" spans="1:65" s="2" customFormat="1" ht="44.25" customHeight="1">
      <c r="A159" s="34"/>
      <c r="B159" s="140"/>
      <c r="C159" s="141" t="s">
        <v>271</v>
      </c>
      <c r="D159" s="141" t="s">
        <v>143</v>
      </c>
      <c r="E159" s="142" t="s">
        <v>1886</v>
      </c>
      <c r="F159" s="143" t="s">
        <v>1887</v>
      </c>
      <c r="G159" s="144" t="s">
        <v>357</v>
      </c>
      <c r="H159" s="145">
        <v>3</v>
      </c>
      <c r="I159" s="146"/>
      <c r="J159" s="147">
        <f>ROUND(I159*H159,2)</f>
        <v>0</v>
      </c>
      <c r="K159" s="143" t="s">
        <v>147</v>
      </c>
      <c r="L159" s="35"/>
      <c r="M159" s="148" t="s">
        <v>3</v>
      </c>
      <c r="N159" s="149" t="s">
        <v>43</v>
      </c>
      <c r="O159" s="55"/>
      <c r="P159" s="150">
        <f>O159*H159</f>
        <v>0</v>
      </c>
      <c r="Q159" s="150">
        <v>0.00167</v>
      </c>
      <c r="R159" s="150">
        <f>Q159*H159</f>
        <v>0.0050100000000000006</v>
      </c>
      <c r="S159" s="150">
        <v>0</v>
      </c>
      <c r="T159" s="15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2" t="s">
        <v>148</v>
      </c>
      <c r="AT159" s="152" t="s">
        <v>143</v>
      </c>
      <c r="AU159" s="152" t="s">
        <v>82</v>
      </c>
      <c r="AY159" s="19" t="s">
        <v>141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9" t="s">
        <v>80</v>
      </c>
      <c r="BK159" s="153">
        <f>ROUND(I159*H159,2)</f>
        <v>0</v>
      </c>
      <c r="BL159" s="19" t="s">
        <v>148</v>
      </c>
      <c r="BM159" s="152" t="s">
        <v>1888</v>
      </c>
    </row>
    <row r="160" spans="1:47" s="2" customFormat="1" ht="11.25">
      <c r="A160" s="34"/>
      <c r="B160" s="35"/>
      <c r="C160" s="34"/>
      <c r="D160" s="154" t="s">
        <v>150</v>
      </c>
      <c r="E160" s="34"/>
      <c r="F160" s="155" t="s">
        <v>1889</v>
      </c>
      <c r="G160" s="34"/>
      <c r="H160" s="34"/>
      <c r="I160" s="156"/>
      <c r="J160" s="34"/>
      <c r="K160" s="34"/>
      <c r="L160" s="35"/>
      <c r="M160" s="157"/>
      <c r="N160" s="158"/>
      <c r="O160" s="55"/>
      <c r="P160" s="55"/>
      <c r="Q160" s="55"/>
      <c r="R160" s="55"/>
      <c r="S160" s="55"/>
      <c r="T160" s="56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9" t="s">
        <v>150</v>
      </c>
      <c r="AU160" s="19" t="s">
        <v>82</v>
      </c>
    </row>
    <row r="161" spans="1:65" s="2" customFormat="1" ht="21.75" customHeight="1">
      <c r="A161" s="34"/>
      <c r="B161" s="140"/>
      <c r="C161" s="187" t="s">
        <v>8</v>
      </c>
      <c r="D161" s="187" t="s">
        <v>401</v>
      </c>
      <c r="E161" s="188" t="s">
        <v>1890</v>
      </c>
      <c r="F161" s="189" t="s">
        <v>1891</v>
      </c>
      <c r="G161" s="190" t="s">
        <v>357</v>
      </c>
      <c r="H161" s="191">
        <v>1</v>
      </c>
      <c r="I161" s="192"/>
      <c r="J161" s="193">
        <f>ROUND(I161*H161,2)</f>
        <v>0</v>
      </c>
      <c r="K161" s="189" t="s">
        <v>3</v>
      </c>
      <c r="L161" s="194"/>
      <c r="M161" s="195" t="s">
        <v>3</v>
      </c>
      <c r="N161" s="196" t="s">
        <v>43</v>
      </c>
      <c r="O161" s="55"/>
      <c r="P161" s="150">
        <f>O161*H161</f>
        <v>0</v>
      </c>
      <c r="Q161" s="150">
        <v>0.0143</v>
      </c>
      <c r="R161" s="150">
        <f>Q161*H161</f>
        <v>0.0143</v>
      </c>
      <c r="S161" s="150">
        <v>0</v>
      </c>
      <c r="T161" s="15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2" t="s">
        <v>189</v>
      </c>
      <c r="AT161" s="152" t="s">
        <v>401</v>
      </c>
      <c r="AU161" s="152" t="s">
        <v>82</v>
      </c>
      <c r="AY161" s="19" t="s">
        <v>141</v>
      </c>
      <c r="BE161" s="153">
        <f>IF(N161="základní",J161,0)</f>
        <v>0</v>
      </c>
      <c r="BF161" s="153">
        <f>IF(N161="snížená",J161,0)</f>
        <v>0</v>
      </c>
      <c r="BG161" s="153">
        <f>IF(N161="zákl. přenesená",J161,0)</f>
        <v>0</v>
      </c>
      <c r="BH161" s="153">
        <f>IF(N161="sníž. přenesená",J161,0)</f>
        <v>0</v>
      </c>
      <c r="BI161" s="153">
        <f>IF(N161="nulová",J161,0)</f>
        <v>0</v>
      </c>
      <c r="BJ161" s="19" t="s">
        <v>80</v>
      </c>
      <c r="BK161" s="153">
        <f>ROUND(I161*H161,2)</f>
        <v>0</v>
      </c>
      <c r="BL161" s="19" t="s">
        <v>148</v>
      </c>
      <c r="BM161" s="152" t="s">
        <v>1892</v>
      </c>
    </row>
    <row r="162" spans="2:51" s="13" customFormat="1" ht="11.25">
      <c r="B162" s="159"/>
      <c r="D162" s="160" t="s">
        <v>152</v>
      </c>
      <c r="E162" s="161" t="s">
        <v>3</v>
      </c>
      <c r="F162" s="162" t="s">
        <v>1893</v>
      </c>
      <c r="H162" s="163">
        <v>1</v>
      </c>
      <c r="I162" s="164"/>
      <c r="L162" s="159"/>
      <c r="M162" s="165"/>
      <c r="N162" s="166"/>
      <c r="O162" s="166"/>
      <c r="P162" s="166"/>
      <c r="Q162" s="166"/>
      <c r="R162" s="166"/>
      <c r="S162" s="166"/>
      <c r="T162" s="167"/>
      <c r="AT162" s="161" t="s">
        <v>152</v>
      </c>
      <c r="AU162" s="161" t="s">
        <v>82</v>
      </c>
      <c r="AV162" s="13" t="s">
        <v>82</v>
      </c>
      <c r="AW162" s="13" t="s">
        <v>33</v>
      </c>
      <c r="AX162" s="13" t="s">
        <v>80</v>
      </c>
      <c r="AY162" s="161" t="s">
        <v>141</v>
      </c>
    </row>
    <row r="163" spans="1:65" s="2" customFormat="1" ht="24.2" customHeight="1">
      <c r="A163" s="34"/>
      <c r="B163" s="140"/>
      <c r="C163" s="187" t="s">
        <v>289</v>
      </c>
      <c r="D163" s="187" t="s">
        <v>401</v>
      </c>
      <c r="E163" s="188" t="s">
        <v>1894</v>
      </c>
      <c r="F163" s="189" t="s">
        <v>1895</v>
      </c>
      <c r="G163" s="190" t="s">
        <v>357</v>
      </c>
      <c r="H163" s="191">
        <v>2</v>
      </c>
      <c r="I163" s="192"/>
      <c r="J163" s="193">
        <f>ROUND(I163*H163,2)</f>
        <v>0</v>
      </c>
      <c r="K163" s="189" t="s">
        <v>147</v>
      </c>
      <c r="L163" s="194"/>
      <c r="M163" s="195" t="s">
        <v>3</v>
      </c>
      <c r="N163" s="196" t="s">
        <v>43</v>
      </c>
      <c r="O163" s="55"/>
      <c r="P163" s="150">
        <f>O163*H163</f>
        <v>0</v>
      </c>
      <c r="Q163" s="150">
        <v>0.0077</v>
      </c>
      <c r="R163" s="150">
        <f>Q163*H163</f>
        <v>0.0154</v>
      </c>
      <c r="S163" s="150">
        <v>0</v>
      </c>
      <c r="T163" s="15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2" t="s">
        <v>189</v>
      </c>
      <c r="AT163" s="152" t="s">
        <v>401</v>
      </c>
      <c r="AU163" s="152" t="s">
        <v>82</v>
      </c>
      <c r="AY163" s="19" t="s">
        <v>141</v>
      </c>
      <c r="BE163" s="153">
        <f>IF(N163="základní",J163,0)</f>
        <v>0</v>
      </c>
      <c r="BF163" s="153">
        <f>IF(N163="snížená",J163,0)</f>
        <v>0</v>
      </c>
      <c r="BG163" s="153">
        <f>IF(N163="zákl. přenesená",J163,0)</f>
        <v>0</v>
      </c>
      <c r="BH163" s="153">
        <f>IF(N163="sníž. přenesená",J163,0)</f>
        <v>0</v>
      </c>
      <c r="BI163" s="153">
        <f>IF(N163="nulová",J163,0)</f>
        <v>0</v>
      </c>
      <c r="BJ163" s="19" t="s">
        <v>80</v>
      </c>
      <c r="BK163" s="153">
        <f>ROUND(I163*H163,2)</f>
        <v>0</v>
      </c>
      <c r="BL163" s="19" t="s">
        <v>148</v>
      </c>
      <c r="BM163" s="152" t="s">
        <v>1896</v>
      </c>
    </row>
    <row r="164" spans="2:51" s="13" customFormat="1" ht="11.25">
      <c r="B164" s="159"/>
      <c r="D164" s="160" t="s">
        <v>152</v>
      </c>
      <c r="E164" s="161" t="s">
        <v>3</v>
      </c>
      <c r="F164" s="162" t="s">
        <v>1897</v>
      </c>
      <c r="H164" s="163">
        <v>2</v>
      </c>
      <c r="I164" s="164"/>
      <c r="L164" s="159"/>
      <c r="M164" s="165"/>
      <c r="N164" s="166"/>
      <c r="O164" s="166"/>
      <c r="P164" s="166"/>
      <c r="Q164" s="166"/>
      <c r="R164" s="166"/>
      <c r="S164" s="166"/>
      <c r="T164" s="167"/>
      <c r="AT164" s="161" t="s">
        <v>152</v>
      </c>
      <c r="AU164" s="161" t="s">
        <v>82</v>
      </c>
      <c r="AV164" s="13" t="s">
        <v>82</v>
      </c>
      <c r="AW164" s="13" t="s">
        <v>33</v>
      </c>
      <c r="AX164" s="13" t="s">
        <v>80</v>
      </c>
      <c r="AY164" s="161" t="s">
        <v>141</v>
      </c>
    </row>
    <row r="165" spans="1:65" s="2" customFormat="1" ht="44.25" customHeight="1">
      <c r="A165" s="34"/>
      <c r="B165" s="140"/>
      <c r="C165" s="141" t="s">
        <v>294</v>
      </c>
      <c r="D165" s="141" t="s">
        <v>143</v>
      </c>
      <c r="E165" s="142" t="s">
        <v>675</v>
      </c>
      <c r="F165" s="143" t="s">
        <v>676</v>
      </c>
      <c r="G165" s="144" t="s">
        <v>357</v>
      </c>
      <c r="H165" s="145">
        <v>2</v>
      </c>
      <c r="I165" s="146"/>
      <c r="J165" s="147">
        <f>ROUND(I165*H165,2)</f>
        <v>0</v>
      </c>
      <c r="K165" s="143" t="s">
        <v>147</v>
      </c>
      <c r="L165" s="35"/>
      <c r="M165" s="148" t="s">
        <v>3</v>
      </c>
      <c r="N165" s="149" t="s">
        <v>43</v>
      </c>
      <c r="O165" s="55"/>
      <c r="P165" s="150">
        <f>O165*H165</f>
        <v>0</v>
      </c>
      <c r="Q165" s="150">
        <v>0.00167</v>
      </c>
      <c r="R165" s="150">
        <f>Q165*H165</f>
        <v>0.00334</v>
      </c>
      <c r="S165" s="150">
        <v>0</v>
      </c>
      <c r="T165" s="15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2" t="s">
        <v>148</v>
      </c>
      <c r="AT165" s="152" t="s">
        <v>143</v>
      </c>
      <c r="AU165" s="152" t="s">
        <v>82</v>
      </c>
      <c r="AY165" s="19" t="s">
        <v>141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9" t="s">
        <v>80</v>
      </c>
      <c r="BK165" s="153">
        <f>ROUND(I165*H165,2)</f>
        <v>0</v>
      </c>
      <c r="BL165" s="19" t="s">
        <v>148</v>
      </c>
      <c r="BM165" s="152" t="s">
        <v>1898</v>
      </c>
    </row>
    <row r="166" spans="1:47" s="2" customFormat="1" ht="11.25">
      <c r="A166" s="34"/>
      <c r="B166" s="35"/>
      <c r="C166" s="34"/>
      <c r="D166" s="154" t="s">
        <v>150</v>
      </c>
      <c r="E166" s="34"/>
      <c r="F166" s="155" t="s">
        <v>678</v>
      </c>
      <c r="G166" s="34"/>
      <c r="H166" s="34"/>
      <c r="I166" s="156"/>
      <c r="J166" s="34"/>
      <c r="K166" s="34"/>
      <c r="L166" s="35"/>
      <c r="M166" s="157"/>
      <c r="N166" s="158"/>
      <c r="O166" s="55"/>
      <c r="P166" s="55"/>
      <c r="Q166" s="55"/>
      <c r="R166" s="55"/>
      <c r="S166" s="55"/>
      <c r="T166" s="56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9" t="s">
        <v>150</v>
      </c>
      <c r="AU166" s="19" t="s">
        <v>82</v>
      </c>
    </row>
    <row r="167" spans="1:65" s="2" customFormat="1" ht="24.2" customHeight="1">
      <c r="A167" s="34"/>
      <c r="B167" s="140"/>
      <c r="C167" s="187" t="s">
        <v>301</v>
      </c>
      <c r="D167" s="187" t="s">
        <v>401</v>
      </c>
      <c r="E167" s="188" t="s">
        <v>1899</v>
      </c>
      <c r="F167" s="189" t="s">
        <v>1900</v>
      </c>
      <c r="G167" s="190" t="s">
        <v>357</v>
      </c>
      <c r="H167" s="191">
        <v>1</v>
      </c>
      <c r="I167" s="192"/>
      <c r="J167" s="193">
        <f>ROUND(I167*H167,2)</f>
        <v>0</v>
      </c>
      <c r="K167" s="189" t="s">
        <v>147</v>
      </c>
      <c r="L167" s="194"/>
      <c r="M167" s="195" t="s">
        <v>3</v>
      </c>
      <c r="N167" s="196" t="s">
        <v>43</v>
      </c>
      <c r="O167" s="55"/>
      <c r="P167" s="150">
        <f>O167*H167</f>
        <v>0</v>
      </c>
      <c r="Q167" s="150">
        <v>0.0268</v>
      </c>
      <c r="R167" s="150">
        <f>Q167*H167</f>
        <v>0.0268</v>
      </c>
      <c r="S167" s="150">
        <v>0</v>
      </c>
      <c r="T167" s="15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2" t="s">
        <v>189</v>
      </c>
      <c r="AT167" s="152" t="s">
        <v>401</v>
      </c>
      <c r="AU167" s="152" t="s">
        <v>82</v>
      </c>
      <c r="AY167" s="19" t="s">
        <v>141</v>
      </c>
      <c r="BE167" s="153">
        <f>IF(N167="základní",J167,0)</f>
        <v>0</v>
      </c>
      <c r="BF167" s="153">
        <f>IF(N167="snížená",J167,0)</f>
        <v>0</v>
      </c>
      <c r="BG167" s="153">
        <f>IF(N167="zákl. přenesená",J167,0)</f>
        <v>0</v>
      </c>
      <c r="BH167" s="153">
        <f>IF(N167="sníž. přenesená",J167,0)</f>
        <v>0</v>
      </c>
      <c r="BI167" s="153">
        <f>IF(N167="nulová",J167,0)</f>
        <v>0</v>
      </c>
      <c r="BJ167" s="19" t="s">
        <v>80</v>
      </c>
      <c r="BK167" s="153">
        <f>ROUND(I167*H167,2)</f>
        <v>0</v>
      </c>
      <c r="BL167" s="19" t="s">
        <v>148</v>
      </c>
      <c r="BM167" s="152" t="s">
        <v>1901</v>
      </c>
    </row>
    <row r="168" spans="1:65" s="2" customFormat="1" ht="24.2" customHeight="1">
      <c r="A168" s="34"/>
      <c r="B168" s="140"/>
      <c r="C168" s="187" t="s">
        <v>307</v>
      </c>
      <c r="D168" s="187" t="s">
        <v>401</v>
      </c>
      <c r="E168" s="188" t="s">
        <v>1902</v>
      </c>
      <c r="F168" s="189" t="s">
        <v>1903</v>
      </c>
      <c r="G168" s="190" t="s">
        <v>357</v>
      </c>
      <c r="H168" s="191">
        <v>1</v>
      </c>
      <c r="I168" s="192"/>
      <c r="J168" s="193">
        <f>ROUND(I168*H168,2)</f>
        <v>0</v>
      </c>
      <c r="K168" s="189" t="s">
        <v>147</v>
      </c>
      <c r="L168" s="194"/>
      <c r="M168" s="195" t="s">
        <v>3</v>
      </c>
      <c r="N168" s="196" t="s">
        <v>43</v>
      </c>
      <c r="O168" s="55"/>
      <c r="P168" s="150">
        <f>O168*H168</f>
        <v>0</v>
      </c>
      <c r="Q168" s="150">
        <v>0.0135</v>
      </c>
      <c r="R168" s="150">
        <f>Q168*H168</f>
        <v>0.0135</v>
      </c>
      <c r="S168" s="150">
        <v>0</v>
      </c>
      <c r="T168" s="15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2" t="s">
        <v>189</v>
      </c>
      <c r="AT168" s="152" t="s">
        <v>401</v>
      </c>
      <c r="AU168" s="152" t="s">
        <v>82</v>
      </c>
      <c r="AY168" s="19" t="s">
        <v>141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9" t="s">
        <v>80</v>
      </c>
      <c r="BK168" s="153">
        <f>ROUND(I168*H168,2)</f>
        <v>0</v>
      </c>
      <c r="BL168" s="19" t="s">
        <v>148</v>
      </c>
      <c r="BM168" s="152" t="s">
        <v>1904</v>
      </c>
    </row>
    <row r="169" spans="1:65" s="2" customFormat="1" ht="49.15" customHeight="1">
      <c r="A169" s="34"/>
      <c r="B169" s="140"/>
      <c r="C169" s="141" t="s">
        <v>313</v>
      </c>
      <c r="D169" s="141" t="s">
        <v>143</v>
      </c>
      <c r="E169" s="142" t="s">
        <v>1905</v>
      </c>
      <c r="F169" s="143" t="s">
        <v>1906</v>
      </c>
      <c r="G169" s="144" t="s">
        <v>357</v>
      </c>
      <c r="H169" s="145">
        <v>8</v>
      </c>
      <c r="I169" s="146"/>
      <c r="J169" s="147">
        <f>ROUND(I169*H169,2)</f>
        <v>0</v>
      </c>
      <c r="K169" s="143" t="s">
        <v>147</v>
      </c>
      <c r="L169" s="35"/>
      <c r="M169" s="148" t="s">
        <v>3</v>
      </c>
      <c r="N169" s="149" t="s">
        <v>43</v>
      </c>
      <c r="O169" s="55"/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2" t="s">
        <v>148</v>
      </c>
      <c r="AT169" s="152" t="s">
        <v>143</v>
      </c>
      <c r="AU169" s="152" t="s">
        <v>82</v>
      </c>
      <c r="AY169" s="19" t="s">
        <v>141</v>
      </c>
      <c r="BE169" s="153">
        <f>IF(N169="základní",J169,0)</f>
        <v>0</v>
      </c>
      <c r="BF169" s="153">
        <f>IF(N169="snížená",J169,0)</f>
        <v>0</v>
      </c>
      <c r="BG169" s="153">
        <f>IF(N169="zákl. přenesená",J169,0)</f>
        <v>0</v>
      </c>
      <c r="BH169" s="153">
        <f>IF(N169="sníž. přenesená",J169,0)</f>
        <v>0</v>
      </c>
      <c r="BI169" s="153">
        <f>IF(N169="nulová",J169,0)</f>
        <v>0</v>
      </c>
      <c r="BJ169" s="19" t="s">
        <v>80</v>
      </c>
      <c r="BK169" s="153">
        <f>ROUND(I169*H169,2)</f>
        <v>0</v>
      </c>
      <c r="BL169" s="19" t="s">
        <v>148</v>
      </c>
      <c r="BM169" s="152" t="s">
        <v>1907</v>
      </c>
    </row>
    <row r="170" spans="1:47" s="2" customFormat="1" ht="11.25">
      <c r="A170" s="34"/>
      <c r="B170" s="35"/>
      <c r="C170" s="34"/>
      <c r="D170" s="154" t="s">
        <v>150</v>
      </c>
      <c r="E170" s="34"/>
      <c r="F170" s="155" t="s">
        <v>1908</v>
      </c>
      <c r="G170" s="34"/>
      <c r="H170" s="34"/>
      <c r="I170" s="156"/>
      <c r="J170" s="34"/>
      <c r="K170" s="34"/>
      <c r="L170" s="35"/>
      <c r="M170" s="157"/>
      <c r="N170" s="158"/>
      <c r="O170" s="55"/>
      <c r="P170" s="55"/>
      <c r="Q170" s="55"/>
      <c r="R170" s="55"/>
      <c r="S170" s="55"/>
      <c r="T170" s="56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9" t="s">
        <v>150</v>
      </c>
      <c r="AU170" s="19" t="s">
        <v>82</v>
      </c>
    </row>
    <row r="171" spans="1:65" s="2" customFormat="1" ht="24.2" customHeight="1">
      <c r="A171" s="34"/>
      <c r="B171" s="140"/>
      <c r="C171" s="187" t="s">
        <v>319</v>
      </c>
      <c r="D171" s="187" t="s">
        <v>401</v>
      </c>
      <c r="E171" s="188" t="s">
        <v>1909</v>
      </c>
      <c r="F171" s="189" t="s">
        <v>1910</v>
      </c>
      <c r="G171" s="190" t="s">
        <v>357</v>
      </c>
      <c r="H171" s="191">
        <v>2</v>
      </c>
      <c r="I171" s="192"/>
      <c r="J171" s="193">
        <f>ROUND(I171*H171,2)</f>
        <v>0</v>
      </c>
      <c r="K171" s="189" t="s">
        <v>147</v>
      </c>
      <c r="L171" s="194"/>
      <c r="M171" s="195" t="s">
        <v>3</v>
      </c>
      <c r="N171" s="196" t="s">
        <v>43</v>
      </c>
      <c r="O171" s="55"/>
      <c r="P171" s="150">
        <f>O171*H171</f>
        <v>0</v>
      </c>
      <c r="Q171" s="150">
        <v>0.0068</v>
      </c>
      <c r="R171" s="150">
        <f>Q171*H171</f>
        <v>0.0136</v>
      </c>
      <c r="S171" s="150">
        <v>0</v>
      </c>
      <c r="T171" s="15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2" t="s">
        <v>189</v>
      </c>
      <c r="AT171" s="152" t="s">
        <v>401</v>
      </c>
      <c r="AU171" s="152" t="s">
        <v>82</v>
      </c>
      <c r="AY171" s="19" t="s">
        <v>141</v>
      </c>
      <c r="BE171" s="153">
        <f>IF(N171="základní",J171,0)</f>
        <v>0</v>
      </c>
      <c r="BF171" s="153">
        <f>IF(N171="snížená",J171,0)</f>
        <v>0</v>
      </c>
      <c r="BG171" s="153">
        <f>IF(N171="zákl. přenesená",J171,0)</f>
        <v>0</v>
      </c>
      <c r="BH171" s="153">
        <f>IF(N171="sníž. přenesená",J171,0)</f>
        <v>0</v>
      </c>
      <c r="BI171" s="153">
        <f>IF(N171="nulová",J171,0)</f>
        <v>0</v>
      </c>
      <c r="BJ171" s="19" t="s">
        <v>80</v>
      </c>
      <c r="BK171" s="153">
        <f>ROUND(I171*H171,2)</f>
        <v>0</v>
      </c>
      <c r="BL171" s="19" t="s">
        <v>148</v>
      </c>
      <c r="BM171" s="152" t="s">
        <v>1911</v>
      </c>
    </row>
    <row r="172" spans="1:65" s="2" customFormat="1" ht="24.2" customHeight="1">
      <c r="A172" s="34"/>
      <c r="B172" s="140"/>
      <c r="C172" s="187" t="s">
        <v>329</v>
      </c>
      <c r="D172" s="187" t="s">
        <v>401</v>
      </c>
      <c r="E172" s="188" t="s">
        <v>1912</v>
      </c>
      <c r="F172" s="189" t="s">
        <v>1913</v>
      </c>
      <c r="G172" s="190" t="s">
        <v>357</v>
      </c>
      <c r="H172" s="191">
        <v>1</v>
      </c>
      <c r="I172" s="192"/>
      <c r="J172" s="193">
        <f>ROUND(I172*H172,2)</f>
        <v>0</v>
      </c>
      <c r="K172" s="189" t="s">
        <v>147</v>
      </c>
      <c r="L172" s="194"/>
      <c r="M172" s="195" t="s">
        <v>3</v>
      </c>
      <c r="N172" s="196" t="s">
        <v>43</v>
      </c>
      <c r="O172" s="55"/>
      <c r="P172" s="150">
        <f>O172*H172</f>
        <v>0</v>
      </c>
      <c r="Q172" s="150">
        <v>0.0087</v>
      </c>
      <c r="R172" s="150">
        <f>Q172*H172</f>
        <v>0.0087</v>
      </c>
      <c r="S172" s="150">
        <v>0</v>
      </c>
      <c r="T172" s="15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2" t="s">
        <v>189</v>
      </c>
      <c r="AT172" s="152" t="s">
        <v>401</v>
      </c>
      <c r="AU172" s="152" t="s">
        <v>82</v>
      </c>
      <c r="AY172" s="19" t="s">
        <v>141</v>
      </c>
      <c r="BE172" s="153">
        <f>IF(N172="základní",J172,0)</f>
        <v>0</v>
      </c>
      <c r="BF172" s="153">
        <f>IF(N172="snížená",J172,0)</f>
        <v>0</v>
      </c>
      <c r="BG172" s="153">
        <f>IF(N172="zákl. přenesená",J172,0)</f>
        <v>0</v>
      </c>
      <c r="BH172" s="153">
        <f>IF(N172="sníž. přenesená",J172,0)</f>
        <v>0</v>
      </c>
      <c r="BI172" s="153">
        <f>IF(N172="nulová",J172,0)</f>
        <v>0</v>
      </c>
      <c r="BJ172" s="19" t="s">
        <v>80</v>
      </c>
      <c r="BK172" s="153">
        <f>ROUND(I172*H172,2)</f>
        <v>0</v>
      </c>
      <c r="BL172" s="19" t="s">
        <v>148</v>
      </c>
      <c r="BM172" s="152" t="s">
        <v>1914</v>
      </c>
    </row>
    <row r="173" spans="1:65" s="2" customFormat="1" ht="24.2" customHeight="1">
      <c r="A173" s="34"/>
      <c r="B173" s="140"/>
      <c r="C173" s="187" t="s">
        <v>339</v>
      </c>
      <c r="D173" s="187" t="s">
        <v>401</v>
      </c>
      <c r="E173" s="188" t="s">
        <v>1915</v>
      </c>
      <c r="F173" s="189" t="s">
        <v>1916</v>
      </c>
      <c r="G173" s="190" t="s">
        <v>357</v>
      </c>
      <c r="H173" s="191">
        <v>2</v>
      </c>
      <c r="I173" s="192"/>
      <c r="J173" s="193">
        <f>ROUND(I173*H173,2)</f>
        <v>0</v>
      </c>
      <c r="K173" s="189" t="s">
        <v>3</v>
      </c>
      <c r="L173" s="194"/>
      <c r="M173" s="195" t="s">
        <v>3</v>
      </c>
      <c r="N173" s="196" t="s">
        <v>43</v>
      </c>
      <c r="O173" s="55"/>
      <c r="P173" s="150">
        <f>O173*H173</f>
        <v>0</v>
      </c>
      <c r="Q173" s="150">
        <v>0.0068</v>
      </c>
      <c r="R173" s="150">
        <f>Q173*H173</f>
        <v>0.0136</v>
      </c>
      <c r="S173" s="150">
        <v>0</v>
      </c>
      <c r="T173" s="15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2" t="s">
        <v>189</v>
      </c>
      <c r="AT173" s="152" t="s">
        <v>401</v>
      </c>
      <c r="AU173" s="152" t="s">
        <v>82</v>
      </c>
      <c r="AY173" s="19" t="s">
        <v>141</v>
      </c>
      <c r="BE173" s="153">
        <f>IF(N173="základní",J173,0)</f>
        <v>0</v>
      </c>
      <c r="BF173" s="153">
        <f>IF(N173="snížená",J173,0)</f>
        <v>0</v>
      </c>
      <c r="BG173" s="153">
        <f>IF(N173="zákl. přenesená",J173,0)</f>
        <v>0</v>
      </c>
      <c r="BH173" s="153">
        <f>IF(N173="sníž. přenesená",J173,0)</f>
        <v>0</v>
      </c>
      <c r="BI173" s="153">
        <f>IF(N173="nulová",J173,0)</f>
        <v>0</v>
      </c>
      <c r="BJ173" s="19" t="s">
        <v>80</v>
      </c>
      <c r="BK173" s="153">
        <f>ROUND(I173*H173,2)</f>
        <v>0</v>
      </c>
      <c r="BL173" s="19" t="s">
        <v>148</v>
      </c>
      <c r="BM173" s="152" t="s">
        <v>1917</v>
      </c>
    </row>
    <row r="174" spans="1:65" s="2" customFormat="1" ht="24.2" customHeight="1">
      <c r="A174" s="34"/>
      <c r="B174" s="140"/>
      <c r="C174" s="187" t="s">
        <v>349</v>
      </c>
      <c r="D174" s="187" t="s">
        <v>401</v>
      </c>
      <c r="E174" s="188" t="s">
        <v>1918</v>
      </c>
      <c r="F174" s="189" t="s">
        <v>1919</v>
      </c>
      <c r="G174" s="190" t="s">
        <v>357</v>
      </c>
      <c r="H174" s="191">
        <v>1</v>
      </c>
      <c r="I174" s="192"/>
      <c r="J174" s="193">
        <f>ROUND(I174*H174,2)</f>
        <v>0</v>
      </c>
      <c r="K174" s="189" t="s">
        <v>3</v>
      </c>
      <c r="L174" s="194"/>
      <c r="M174" s="195" t="s">
        <v>3</v>
      </c>
      <c r="N174" s="196" t="s">
        <v>43</v>
      </c>
      <c r="O174" s="55"/>
      <c r="P174" s="150">
        <f>O174*H174</f>
        <v>0</v>
      </c>
      <c r="Q174" s="150">
        <v>0.0122</v>
      </c>
      <c r="R174" s="150">
        <f>Q174*H174</f>
        <v>0.0122</v>
      </c>
      <c r="S174" s="150">
        <v>0</v>
      </c>
      <c r="T174" s="15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2" t="s">
        <v>189</v>
      </c>
      <c r="AT174" s="152" t="s">
        <v>401</v>
      </c>
      <c r="AU174" s="152" t="s">
        <v>82</v>
      </c>
      <c r="AY174" s="19" t="s">
        <v>141</v>
      </c>
      <c r="BE174" s="153">
        <f>IF(N174="základní",J174,0)</f>
        <v>0</v>
      </c>
      <c r="BF174" s="153">
        <f>IF(N174="snížená",J174,0)</f>
        <v>0</v>
      </c>
      <c r="BG174" s="153">
        <f>IF(N174="zákl. přenesená",J174,0)</f>
        <v>0</v>
      </c>
      <c r="BH174" s="153">
        <f>IF(N174="sníž. přenesená",J174,0)</f>
        <v>0</v>
      </c>
      <c r="BI174" s="153">
        <f>IF(N174="nulová",J174,0)</f>
        <v>0</v>
      </c>
      <c r="BJ174" s="19" t="s">
        <v>80</v>
      </c>
      <c r="BK174" s="153">
        <f>ROUND(I174*H174,2)</f>
        <v>0</v>
      </c>
      <c r="BL174" s="19" t="s">
        <v>148</v>
      </c>
      <c r="BM174" s="152" t="s">
        <v>1920</v>
      </c>
    </row>
    <row r="175" spans="1:65" s="2" customFormat="1" ht="21.75" customHeight="1">
      <c r="A175" s="34"/>
      <c r="B175" s="140"/>
      <c r="C175" s="187" t="s">
        <v>354</v>
      </c>
      <c r="D175" s="187" t="s">
        <v>401</v>
      </c>
      <c r="E175" s="188" t="s">
        <v>1921</v>
      </c>
      <c r="F175" s="189" t="s">
        <v>1922</v>
      </c>
      <c r="G175" s="190" t="s">
        <v>357</v>
      </c>
      <c r="H175" s="191">
        <v>1</v>
      </c>
      <c r="I175" s="192"/>
      <c r="J175" s="193">
        <f>ROUND(I175*H175,2)</f>
        <v>0</v>
      </c>
      <c r="K175" s="189" t="s">
        <v>3</v>
      </c>
      <c r="L175" s="194"/>
      <c r="M175" s="195" t="s">
        <v>3</v>
      </c>
      <c r="N175" s="196" t="s">
        <v>43</v>
      </c>
      <c r="O175" s="55"/>
      <c r="P175" s="150">
        <f>O175*H175</f>
        <v>0</v>
      </c>
      <c r="Q175" s="150">
        <v>0.0075</v>
      </c>
      <c r="R175" s="150">
        <f>Q175*H175</f>
        <v>0.0075</v>
      </c>
      <c r="S175" s="150">
        <v>0</v>
      </c>
      <c r="T175" s="15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2" t="s">
        <v>189</v>
      </c>
      <c r="AT175" s="152" t="s">
        <v>401</v>
      </c>
      <c r="AU175" s="152" t="s">
        <v>82</v>
      </c>
      <c r="AY175" s="19" t="s">
        <v>141</v>
      </c>
      <c r="BE175" s="153">
        <f>IF(N175="základní",J175,0)</f>
        <v>0</v>
      </c>
      <c r="BF175" s="153">
        <f>IF(N175="snížená",J175,0)</f>
        <v>0</v>
      </c>
      <c r="BG175" s="153">
        <f>IF(N175="zákl. přenesená",J175,0)</f>
        <v>0</v>
      </c>
      <c r="BH175" s="153">
        <f>IF(N175="sníž. přenesená",J175,0)</f>
        <v>0</v>
      </c>
      <c r="BI175" s="153">
        <f>IF(N175="nulová",J175,0)</f>
        <v>0</v>
      </c>
      <c r="BJ175" s="19" t="s">
        <v>80</v>
      </c>
      <c r="BK175" s="153">
        <f>ROUND(I175*H175,2)</f>
        <v>0</v>
      </c>
      <c r="BL175" s="19" t="s">
        <v>148</v>
      </c>
      <c r="BM175" s="152" t="s">
        <v>1923</v>
      </c>
    </row>
    <row r="176" spans="2:51" s="13" customFormat="1" ht="11.25">
      <c r="B176" s="159"/>
      <c r="D176" s="160" t="s">
        <v>152</v>
      </c>
      <c r="E176" s="161" t="s">
        <v>3</v>
      </c>
      <c r="F176" s="162" t="s">
        <v>1924</v>
      </c>
      <c r="H176" s="163">
        <v>1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152</v>
      </c>
      <c r="AU176" s="161" t="s">
        <v>82</v>
      </c>
      <c r="AV176" s="13" t="s">
        <v>82</v>
      </c>
      <c r="AW176" s="13" t="s">
        <v>33</v>
      </c>
      <c r="AX176" s="13" t="s">
        <v>80</v>
      </c>
      <c r="AY176" s="161" t="s">
        <v>141</v>
      </c>
    </row>
    <row r="177" spans="1:65" s="2" customFormat="1" ht="33" customHeight="1">
      <c r="A177" s="34"/>
      <c r="B177" s="140"/>
      <c r="C177" s="187" t="s">
        <v>362</v>
      </c>
      <c r="D177" s="187" t="s">
        <v>401</v>
      </c>
      <c r="E177" s="188" t="s">
        <v>1925</v>
      </c>
      <c r="F177" s="189" t="s">
        <v>1926</v>
      </c>
      <c r="G177" s="190" t="s">
        <v>357</v>
      </c>
      <c r="H177" s="191">
        <v>1</v>
      </c>
      <c r="I177" s="192"/>
      <c r="J177" s="193">
        <f>ROUND(I177*H177,2)</f>
        <v>0</v>
      </c>
      <c r="K177" s="189" t="s">
        <v>147</v>
      </c>
      <c r="L177" s="194"/>
      <c r="M177" s="195" t="s">
        <v>3</v>
      </c>
      <c r="N177" s="196" t="s">
        <v>43</v>
      </c>
      <c r="O177" s="55"/>
      <c r="P177" s="150">
        <f>O177*H177</f>
        <v>0</v>
      </c>
      <c r="Q177" s="150">
        <v>0.0069</v>
      </c>
      <c r="R177" s="150">
        <f>Q177*H177</f>
        <v>0.0069</v>
      </c>
      <c r="S177" s="150">
        <v>0</v>
      </c>
      <c r="T177" s="15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2" t="s">
        <v>189</v>
      </c>
      <c r="AT177" s="152" t="s">
        <v>401</v>
      </c>
      <c r="AU177" s="152" t="s">
        <v>82</v>
      </c>
      <c r="AY177" s="19" t="s">
        <v>141</v>
      </c>
      <c r="BE177" s="153">
        <f>IF(N177="základní",J177,0)</f>
        <v>0</v>
      </c>
      <c r="BF177" s="153">
        <f>IF(N177="snížená",J177,0)</f>
        <v>0</v>
      </c>
      <c r="BG177" s="153">
        <f>IF(N177="zákl. přenesená",J177,0)</f>
        <v>0</v>
      </c>
      <c r="BH177" s="153">
        <f>IF(N177="sníž. přenesená",J177,0)</f>
        <v>0</v>
      </c>
      <c r="BI177" s="153">
        <f>IF(N177="nulová",J177,0)</f>
        <v>0</v>
      </c>
      <c r="BJ177" s="19" t="s">
        <v>80</v>
      </c>
      <c r="BK177" s="153">
        <f>ROUND(I177*H177,2)</f>
        <v>0</v>
      </c>
      <c r="BL177" s="19" t="s">
        <v>148</v>
      </c>
      <c r="BM177" s="152" t="s">
        <v>1927</v>
      </c>
    </row>
    <row r="178" spans="1:65" s="2" customFormat="1" ht="44.25" customHeight="1">
      <c r="A178" s="34"/>
      <c r="B178" s="140"/>
      <c r="C178" s="141" t="s">
        <v>370</v>
      </c>
      <c r="D178" s="141" t="s">
        <v>143</v>
      </c>
      <c r="E178" s="142" t="s">
        <v>1928</v>
      </c>
      <c r="F178" s="143" t="s">
        <v>1929</v>
      </c>
      <c r="G178" s="144" t="s">
        <v>357</v>
      </c>
      <c r="H178" s="145">
        <v>1</v>
      </c>
      <c r="I178" s="146"/>
      <c r="J178" s="147">
        <f>ROUND(I178*H178,2)</f>
        <v>0</v>
      </c>
      <c r="K178" s="143" t="s">
        <v>147</v>
      </c>
      <c r="L178" s="35"/>
      <c r="M178" s="148" t="s">
        <v>3</v>
      </c>
      <c r="N178" s="149" t="s">
        <v>43</v>
      </c>
      <c r="O178" s="55"/>
      <c r="P178" s="150">
        <f>O178*H178</f>
        <v>0</v>
      </c>
      <c r="Q178" s="150">
        <v>0.00171</v>
      </c>
      <c r="R178" s="150">
        <f>Q178*H178</f>
        <v>0.00171</v>
      </c>
      <c r="S178" s="150">
        <v>0</v>
      </c>
      <c r="T178" s="15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2" t="s">
        <v>148</v>
      </c>
      <c r="AT178" s="152" t="s">
        <v>143</v>
      </c>
      <c r="AU178" s="152" t="s">
        <v>82</v>
      </c>
      <c r="AY178" s="19" t="s">
        <v>141</v>
      </c>
      <c r="BE178" s="153">
        <f>IF(N178="základní",J178,0)</f>
        <v>0</v>
      </c>
      <c r="BF178" s="153">
        <f>IF(N178="snížená",J178,0)</f>
        <v>0</v>
      </c>
      <c r="BG178" s="153">
        <f>IF(N178="zákl. přenesená",J178,0)</f>
        <v>0</v>
      </c>
      <c r="BH178" s="153">
        <f>IF(N178="sníž. přenesená",J178,0)</f>
        <v>0</v>
      </c>
      <c r="BI178" s="153">
        <f>IF(N178="nulová",J178,0)</f>
        <v>0</v>
      </c>
      <c r="BJ178" s="19" t="s">
        <v>80</v>
      </c>
      <c r="BK178" s="153">
        <f>ROUND(I178*H178,2)</f>
        <v>0</v>
      </c>
      <c r="BL178" s="19" t="s">
        <v>148</v>
      </c>
      <c r="BM178" s="152" t="s">
        <v>1930</v>
      </c>
    </row>
    <row r="179" spans="1:47" s="2" customFormat="1" ht="11.25">
      <c r="A179" s="34"/>
      <c r="B179" s="35"/>
      <c r="C179" s="34"/>
      <c r="D179" s="154" t="s">
        <v>150</v>
      </c>
      <c r="E179" s="34"/>
      <c r="F179" s="155" t="s">
        <v>1931</v>
      </c>
      <c r="G179" s="34"/>
      <c r="H179" s="34"/>
      <c r="I179" s="156"/>
      <c r="J179" s="34"/>
      <c r="K179" s="34"/>
      <c r="L179" s="35"/>
      <c r="M179" s="157"/>
      <c r="N179" s="158"/>
      <c r="O179" s="55"/>
      <c r="P179" s="55"/>
      <c r="Q179" s="55"/>
      <c r="R179" s="55"/>
      <c r="S179" s="55"/>
      <c r="T179" s="56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9" t="s">
        <v>150</v>
      </c>
      <c r="AU179" s="19" t="s">
        <v>82</v>
      </c>
    </row>
    <row r="180" spans="1:65" s="2" customFormat="1" ht="24.2" customHeight="1">
      <c r="A180" s="34"/>
      <c r="B180" s="140"/>
      <c r="C180" s="187" t="s">
        <v>375</v>
      </c>
      <c r="D180" s="187" t="s">
        <v>401</v>
      </c>
      <c r="E180" s="188" t="s">
        <v>1932</v>
      </c>
      <c r="F180" s="189" t="s">
        <v>1933</v>
      </c>
      <c r="G180" s="190" t="s">
        <v>357</v>
      </c>
      <c r="H180" s="191">
        <v>1</v>
      </c>
      <c r="I180" s="192"/>
      <c r="J180" s="193">
        <f>ROUND(I180*H180,2)</f>
        <v>0</v>
      </c>
      <c r="K180" s="189" t="s">
        <v>147</v>
      </c>
      <c r="L180" s="194"/>
      <c r="M180" s="195" t="s">
        <v>3</v>
      </c>
      <c r="N180" s="196" t="s">
        <v>43</v>
      </c>
      <c r="O180" s="55"/>
      <c r="P180" s="150">
        <f>O180*H180</f>
        <v>0</v>
      </c>
      <c r="Q180" s="150">
        <v>0.0149</v>
      </c>
      <c r="R180" s="150">
        <f>Q180*H180</f>
        <v>0.0149</v>
      </c>
      <c r="S180" s="150">
        <v>0</v>
      </c>
      <c r="T180" s="15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2" t="s">
        <v>189</v>
      </c>
      <c r="AT180" s="152" t="s">
        <v>401</v>
      </c>
      <c r="AU180" s="152" t="s">
        <v>82</v>
      </c>
      <c r="AY180" s="19" t="s">
        <v>141</v>
      </c>
      <c r="BE180" s="153">
        <f>IF(N180="základní",J180,0)</f>
        <v>0</v>
      </c>
      <c r="BF180" s="153">
        <f>IF(N180="snížená",J180,0)</f>
        <v>0</v>
      </c>
      <c r="BG180" s="153">
        <f>IF(N180="zákl. přenesená",J180,0)</f>
        <v>0</v>
      </c>
      <c r="BH180" s="153">
        <f>IF(N180="sníž. přenesená",J180,0)</f>
        <v>0</v>
      </c>
      <c r="BI180" s="153">
        <f>IF(N180="nulová",J180,0)</f>
        <v>0</v>
      </c>
      <c r="BJ180" s="19" t="s">
        <v>80</v>
      </c>
      <c r="BK180" s="153">
        <f>ROUND(I180*H180,2)</f>
        <v>0</v>
      </c>
      <c r="BL180" s="19" t="s">
        <v>148</v>
      </c>
      <c r="BM180" s="152" t="s">
        <v>1934</v>
      </c>
    </row>
    <row r="181" spans="1:65" s="2" customFormat="1" ht="49.15" customHeight="1">
      <c r="A181" s="34"/>
      <c r="B181" s="140"/>
      <c r="C181" s="141" t="s">
        <v>380</v>
      </c>
      <c r="D181" s="141" t="s">
        <v>143</v>
      </c>
      <c r="E181" s="142" t="s">
        <v>1935</v>
      </c>
      <c r="F181" s="143" t="s">
        <v>1936</v>
      </c>
      <c r="G181" s="144" t="s">
        <v>357</v>
      </c>
      <c r="H181" s="145">
        <v>12</v>
      </c>
      <c r="I181" s="146"/>
      <c r="J181" s="147">
        <f>ROUND(I181*H181,2)</f>
        <v>0</v>
      </c>
      <c r="K181" s="143" t="s">
        <v>147</v>
      </c>
      <c r="L181" s="35"/>
      <c r="M181" s="148" t="s">
        <v>3</v>
      </c>
      <c r="N181" s="149" t="s">
        <v>43</v>
      </c>
      <c r="O181" s="55"/>
      <c r="P181" s="150">
        <f>O181*H181</f>
        <v>0</v>
      </c>
      <c r="Q181" s="150">
        <v>0</v>
      </c>
      <c r="R181" s="150">
        <f>Q181*H181</f>
        <v>0</v>
      </c>
      <c r="S181" s="150">
        <v>0</v>
      </c>
      <c r="T181" s="15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2" t="s">
        <v>148</v>
      </c>
      <c r="AT181" s="152" t="s">
        <v>143</v>
      </c>
      <c r="AU181" s="152" t="s">
        <v>82</v>
      </c>
      <c r="AY181" s="19" t="s">
        <v>141</v>
      </c>
      <c r="BE181" s="153">
        <f>IF(N181="základní",J181,0)</f>
        <v>0</v>
      </c>
      <c r="BF181" s="153">
        <f>IF(N181="snížená",J181,0)</f>
        <v>0</v>
      </c>
      <c r="BG181" s="153">
        <f>IF(N181="zákl. přenesená",J181,0)</f>
        <v>0</v>
      </c>
      <c r="BH181" s="153">
        <f>IF(N181="sníž. přenesená",J181,0)</f>
        <v>0</v>
      </c>
      <c r="BI181" s="153">
        <f>IF(N181="nulová",J181,0)</f>
        <v>0</v>
      </c>
      <c r="BJ181" s="19" t="s">
        <v>80</v>
      </c>
      <c r="BK181" s="153">
        <f>ROUND(I181*H181,2)</f>
        <v>0</v>
      </c>
      <c r="BL181" s="19" t="s">
        <v>148</v>
      </c>
      <c r="BM181" s="152" t="s">
        <v>1937</v>
      </c>
    </row>
    <row r="182" spans="1:47" s="2" customFormat="1" ht="11.25">
      <c r="A182" s="34"/>
      <c r="B182" s="35"/>
      <c r="C182" s="34"/>
      <c r="D182" s="154" t="s">
        <v>150</v>
      </c>
      <c r="E182" s="34"/>
      <c r="F182" s="155" t="s">
        <v>1938</v>
      </c>
      <c r="G182" s="34"/>
      <c r="H182" s="34"/>
      <c r="I182" s="156"/>
      <c r="J182" s="34"/>
      <c r="K182" s="34"/>
      <c r="L182" s="35"/>
      <c r="M182" s="157"/>
      <c r="N182" s="158"/>
      <c r="O182" s="55"/>
      <c r="P182" s="55"/>
      <c r="Q182" s="55"/>
      <c r="R182" s="55"/>
      <c r="S182" s="55"/>
      <c r="T182" s="56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9" t="s">
        <v>150</v>
      </c>
      <c r="AU182" s="19" t="s">
        <v>82</v>
      </c>
    </row>
    <row r="183" spans="1:65" s="2" customFormat="1" ht="16.5" customHeight="1">
      <c r="A183" s="34"/>
      <c r="B183" s="140"/>
      <c r="C183" s="187" t="s">
        <v>386</v>
      </c>
      <c r="D183" s="187" t="s">
        <v>401</v>
      </c>
      <c r="E183" s="188" t="s">
        <v>1939</v>
      </c>
      <c r="F183" s="189" t="s">
        <v>1940</v>
      </c>
      <c r="G183" s="190" t="s">
        <v>357</v>
      </c>
      <c r="H183" s="191">
        <v>1</v>
      </c>
      <c r="I183" s="192"/>
      <c r="J183" s="193">
        <f aca="true" t="shared" si="0" ref="J183:J191">ROUND(I183*H183,2)</f>
        <v>0</v>
      </c>
      <c r="K183" s="189" t="s">
        <v>147</v>
      </c>
      <c r="L183" s="194"/>
      <c r="M183" s="195" t="s">
        <v>3</v>
      </c>
      <c r="N183" s="196" t="s">
        <v>43</v>
      </c>
      <c r="O183" s="55"/>
      <c r="P183" s="150">
        <f aca="true" t="shared" si="1" ref="P183:P191">O183*H183</f>
        <v>0</v>
      </c>
      <c r="Q183" s="150">
        <v>0.0173</v>
      </c>
      <c r="R183" s="150">
        <f aca="true" t="shared" si="2" ref="R183:R191">Q183*H183</f>
        <v>0.0173</v>
      </c>
      <c r="S183" s="150">
        <v>0</v>
      </c>
      <c r="T183" s="151">
        <f aca="true" t="shared" si="3" ref="T183:T191"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2" t="s">
        <v>189</v>
      </c>
      <c r="AT183" s="152" t="s">
        <v>401</v>
      </c>
      <c r="AU183" s="152" t="s">
        <v>82</v>
      </c>
      <c r="AY183" s="19" t="s">
        <v>141</v>
      </c>
      <c r="BE183" s="153">
        <f aca="true" t="shared" si="4" ref="BE183:BE191">IF(N183="základní",J183,0)</f>
        <v>0</v>
      </c>
      <c r="BF183" s="153">
        <f aca="true" t="shared" si="5" ref="BF183:BF191">IF(N183="snížená",J183,0)</f>
        <v>0</v>
      </c>
      <c r="BG183" s="153">
        <f aca="true" t="shared" si="6" ref="BG183:BG191">IF(N183="zákl. přenesená",J183,0)</f>
        <v>0</v>
      </c>
      <c r="BH183" s="153">
        <f aca="true" t="shared" si="7" ref="BH183:BH191">IF(N183="sníž. přenesená",J183,0)</f>
        <v>0</v>
      </c>
      <c r="BI183" s="153">
        <f aca="true" t="shared" si="8" ref="BI183:BI191">IF(N183="nulová",J183,0)</f>
        <v>0</v>
      </c>
      <c r="BJ183" s="19" t="s">
        <v>80</v>
      </c>
      <c r="BK183" s="153">
        <f aca="true" t="shared" si="9" ref="BK183:BK191">ROUND(I183*H183,2)</f>
        <v>0</v>
      </c>
      <c r="BL183" s="19" t="s">
        <v>148</v>
      </c>
      <c r="BM183" s="152" t="s">
        <v>1941</v>
      </c>
    </row>
    <row r="184" spans="1:65" s="2" customFormat="1" ht="24.2" customHeight="1">
      <c r="A184" s="34"/>
      <c r="B184" s="140"/>
      <c r="C184" s="187" t="s">
        <v>391</v>
      </c>
      <c r="D184" s="187" t="s">
        <v>401</v>
      </c>
      <c r="E184" s="188" t="s">
        <v>1942</v>
      </c>
      <c r="F184" s="189" t="s">
        <v>1943</v>
      </c>
      <c r="G184" s="190" t="s">
        <v>357</v>
      </c>
      <c r="H184" s="191">
        <v>1</v>
      </c>
      <c r="I184" s="192"/>
      <c r="J184" s="193">
        <f t="shared" si="0"/>
        <v>0</v>
      </c>
      <c r="K184" s="189" t="s">
        <v>147</v>
      </c>
      <c r="L184" s="194"/>
      <c r="M184" s="195" t="s">
        <v>3</v>
      </c>
      <c r="N184" s="196" t="s">
        <v>43</v>
      </c>
      <c r="O184" s="55"/>
      <c r="P184" s="150">
        <f t="shared" si="1"/>
        <v>0</v>
      </c>
      <c r="Q184" s="150">
        <v>0.0168</v>
      </c>
      <c r="R184" s="150">
        <f t="shared" si="2"/>
        <v>0.0168</v>
      </c>
      <c r="S184" s="150">
        <v>0</v>
      </c>
      <c r="T184" s="151">
        <f t="shared" si="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2" t="s">
        <v>189</v>
      </c>
      <c r="AT184" s="152" t="s">
        <v>401</v>
      </c>
      <c r="AU184" s="152" t="s">
        <v>82</v>
      </c>
      <c r="AY184" s="19" t="s">
        <v>141</v>
      </c>
      <c r="BE184" s="153">
        <f t="shared" si="4"/>
        <v>0</v>
      </c>
      <c r="BF184" s="153">
        <f t="shared" si="5"/>
        <v>0</v>
      </c>
      <c r="BG184" s="153">
        <f t="shared" si="6"/>
        <v>0</v>
      </c>
      <c r="BH184" s="153">
        <f t="shared" si="7"/>
        <v>0</v>
      </c>
      <c r="BI184" s="153">
        <f t="shared" si="8"/>
        <v>0</v>
      </c>
      <c r="BJ184" s="19" t="s">
        <v>80</v>
      </c>
      <c r="BK184" s="153">
        <f t="shared" si="9"/>
        <v>0</v>
      </c>
      <c r="BL184" s="19" t="s">
        <v>148</v>
      </c>
      <c r="BM184" s="152" t="s">
        <v>1944</v>
      </c>
    </row>
    <row r="185" spans="1:65" s="2" customFormat="1" ht="24.2" customHeight="1">
      <c r="A185" s="34"/>
      <c r="B185" s="140"/>
      <c r="C185" s="187" t="s">
        <v>405</v>
      </c>
      <c r="D185" s="187" t="s">
        <v>401</v>
      </c>
      <c r="E185" s="188" t="s">
        <v>1945</v>
      </c>
      <c r="F185" s="189" t="s">
        <v>1946</v>
      </c>
      <c r="G185" s="190" t="s">
        <v>357</v>
      </c>
      <c r="H185" s="191">
        <v>4</v>
      </c>
      <c r="I185" s="192"/>
      <c r="J185" s="193">
        <f t="shared" si="0"/>
        <v>0</v>
      </c>
      <c r="K185" s="189" t="s">
        <v>147</v>
      </c>
      <c r="L185" s="194"/>
      <c r="M185" s="195" t="s">
        <v>3</v>
      </c>
      <c r="N185" s="196" t="s">
        <v>43</v>
      </c>
      <c r="O185" s="55"/>
      <c r="P185" s="150">
        <f t="shared" si="1"/>
        <v>0</v>
      </c>
      <c r="Q185" s="150">
        <v>0.0104</v>
      </c>
      <c r="R185" s="150">
        <f t="shared" si="2"/>
        <v>0.0416</v>
      </c>
      <c r="S185" s="150">
        <v>0</v>
      </c>
      <c r="T185" s="151">
        <f t="shared" si="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2" t="s">
        <v>189</v>
      </c>
      <c r="AT185" s="152" t="s">
        <v>401</v>
      </c>
      <c r="AU185" s="152" t="s">
        <v>82</v>
      </c>
      <c r="AY185" s="19" t="s">
        <v>141</v>
      </c>
      <c r="BE185" s="153">
        <f t="shared" si="4"/>
        <v>0</v>
      </c>
      <c r="BF185" s="153">
        <f t="shared" si="5"/>
        <v>0</v>
      </c>
      <c r="BG185" s="153">
        <f t="shared" si="6"/>
        <v>0</v>
      </c>
      <c r="BH185" s="153">
        <f t="shared" si="7"/>
        <v>0</v>
      </c>
      <c r="BI185" s="153">
        <f t="shared" si="8"/>
        <v>0</v>
      </c>
      <c r="BJ185" s="19" t="s">
        <v>80</v>
      </c>
      <c r="BK185" s="153">
        <f t="shared" si="9"/>
        <v>0</v>
      </c>
      <c r="BL185" s="19" t="s">
        <v>148</v>
      </c>
      <c r="BM185" s="152" t="s">
        <v>1947</v>
      </c>
    </row>
    <row r="186" spans="1:65" s="2" customFormat="1" ht="24.2" customHeight="1">
      <c r="A186" s="34"/>
      <c r="B186" s="140"/>
      <c r="C186" s="187" t="s">
        <v>413</v>
      </c>
      <c r="D186" s="187" t="s">
        <v>401</v>
      </c>
      <c r="E186" s="188" t="s">
        <v>1948</v>
      </c>
      <c r="F186" s="189" t="s">
        <v>1949</v>
      </c>
      <c r="G186" s="190" t="s">
        <v>357</v>
      </c>
      <c r="H186" s="191">
        <v>1</v>
      </c>
      <c r="I186" s="192"/>
      <c r="J186" s="193">
        <f t="shared" si="0"/>
        <v>0</v>
      </c>
      <c r="K186" s="189" t="s">
        <v>147</v>
      </c>
      <c r="L186" s="194"/>
      <c r="M186" s="195" t="s">
        <v>3</v>
      </c>
      <c r="N186" s="196" t="s">
        <v>43</v>
      </c>
      <c r="O186" s="55"/>
      <c r="P186" s="150">
        <f t="shared" si="1"/>
        <v>0</v>
      </c>
      <c r="Q186" s="150">
        <v>0.0101</v>
      </c>
      <c r="R186" s="150">
        <f t="shared" si="2"/>
        <v>0.0101</v>
      </c>
      <c r="S186" s="150">
        <v>0</v>
      </c>
      <c r="T186" s="151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2" t="s">
        <v>189</v>
      </c>
      <c r="AT186" s="152" t="s">
        <v>401</v>
      </c>
      <c r="AU186" s="152" t="s">
        <v>82</v>
      </c>
      <c r="AY186" s="19" t="s">
        <v>141</v>
      </c>
      <c r="BE186" s="153">
        <f t="shared" si="4"/>
        <v>0</v>
      </c>
      <c r="BF186" s="153">
        <f t="shared" si="5"/>
        <v>0</v>
      </c>
      <c r="BG186" s="153">
        <f t="shared" si="6"/>
        <v>0</v>
      </c>
      <c r="BH186" s="153">
        <f t="shared" si="7"/>
        <v>0</v>
      </c>
      <c r="BI186" s="153">
        <f t="shared" si="8"/>
        <v>0</v>
      </c>
      <c r="BJ186" s="19" t="s">
        <v>80</v>
      </c>
      <c r="BK186" s="153">
        <f t="shared" si="9"/>
        <v>0</v>
      </c>
      <c r="BL186" s="19" t="s">
        <v>148</v>
      </c>
      <c r="BM186" s="152" t="s">
        <v>1950</v>
      </c>
    </row>
    <row r="187" spans="1:65" s="2" customFormat="1" ht="24.2" customHeight="1">
      <c r="A187" s="34"/>
      <c r="B187" s="140"/>
      <c r="C187" s="187" t="s">
        <v>664</v>
      </c>
      <c r="D187" s="187" t="s">
        <v>401</v>
      </c>
      <c r="E187" s="188" t="s">
        <v>1951</v>
      </c>
      <c r="F187" s="189" t="s">
        <v>1952</v>
      </c>
      <c r="G187" s="190" t="s">
        <v>357</v>
      </c>
      <c r="H187" s="191">
        <v>1</v>
      </c>
      <c r="I187" s="192"/>
      <c r="J187" s="193">
        <f t="shared" si="0"/>
        <v>0</v>
      </c>
      <c r="K187" s="189" t="s">
        <v>147</v>
      </c>
      <c r="L187" s="194"/>
      <c r="M187" s="195" t="s">
        <v>3</v>
      </c>
      <c r="N187" s="196" t="s">
        <v>43</v>
      </c>
      <c r="O187" s="55"/>
      <c r="P187" s="150">
        <f t="shared" si="1"/>
        <v>0</v>
      </c>
      <c r="Q187" s="150">
        <v>0.0092</v>
      </c>
      <c r="R187" s="150">
        <f t="shared" si="2"/>
        <v>0.0092</v>
      </c>
      <c r="S187" s="150">
        <v>0</v>
      </c>
      <c r="T187" s="151">
        <f t="shared" si="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2" t="s">
        <v>189</v>
      </c>
      <c r="AT187" s="152" t="s">
        <v>401</v>
      </c>
      <c r="AU187" s="152" t="s">
        <v>82</v>
      </c>
      <c r="AY187" s="19" t="s">
        <v>141</v>
      </c>
      <c r="BE187" s="153">
        <f t="shared" si="4"/>
        <v>0</v>
      </c>
      <c r="BF187" s="153">
        <f t="shared" si="5"/>
        <v>0</v>
      </c>
      <c r="BG187" s="153">
        <f t="shared" si="6"/>
        <v>0</v>
      </c>
      <c r="BH187" s="153">
        <f t="shared" si="7"/>
        <v>0</v>
      </c>
      <c r="BI187" s="153">
        <f t="shared" si="8"/>
        <v>0</v>
      </c>
      <c r="BJ187" s="19" t="s">
        <v>80</v>
      </c>
      <c r="BK187" s="153">
        <f t="shared" si="9"/>
        <v>0</v>
      </c>
      <c r="BL187" s="19" t="s">
        <v>148</v>
      </c>
      <c r="BM187" s="152" t="s">
        <v>1953</v>
      </c>
    </row>
    <row r="188" spans="1:65" s="2" customFormat="1" ht="24.2" customHeight="1">
      <c r="A188" s="34"/>
      <c r="B188" s="140"/>
      <c r="C188" s="187" t="s">
        <v>669</v>
      </c>
      <c r="D188" s="187" t="s">
        <v>401</v>
      </c>
      <c r="E188" s="188" t="s">
        <v>1954</v>
      </c>
      <c r="F188" s="189" t="s">
        <v>1955</v>
      </c>
      <c r="G188" s="190" t="s">
        <v>357</v>
      </c>
      <c r="H188" s="191">
        <v>2</v>
      </c>
      <c r="I188" s="192"/>
      <c r="J188" s="193">
        <f t="shared" si="0"/>
        <v>0</v>
      </c>
      <c r="K188" s="189" t="s">
        <v>3</v>
      </c>
      <c r="L188" s="194"/>
      <c r="M188" s="195" t="s">
        <v>3</v>
      </c>
      <c r="N188" s="196" t="s">
        <v>43</v>
      </c>
      <c r="O188" s="55"/>
      <c r="P188" s="150">
        <f t="shared" si="1"/>
        <v>0</v>
      </c>
      <c r="Q188" s="150">
        <v>0.0104</v>
      </c>
      <c r="R188" s="150">
        <f t="shared" si="2"/>
        <v>0.0208</v>
      </c>
      <c r="S188" s="150">
        <v>0</v>
      </c>
      <c r="T188" s="151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52" t="s">
        <v>189</v>
      </c>
      <c r="AT188" s="152" t="s">
        <v>401</v>
      </c>
      <c r="AU188" s="152" t="s">
        <v>82</v>
      </c>
      <c r="AY188" s="19" t="s">
        <v>141</v>
      </c>
      <c r="BE188" s="153">
        <f t="shared" si="4"/>
        <v>0</v>
      </c>
      <c r="BF188" s="153">
        <f t="shared" si="5"/>
        <v>0</v>
      </c>
      <c r="BG188" s="153">
        <f t="shared" si="6"/>
        <v>0</v>
      </c>
      <c r="BH188" s="153">
        <f t="shared" si="7"/>
        <v>0</v>
      </c>
      <c r="BI188" s="153">
        <f t="shared" si="8"/>
        <v>0</v>
      </c>
      <c r="BJ188" s="19" t="s">
        <v>80</v>
      </c>
      <c r="BK188" s="153">
        <f t="shared" si="9"/>
        <v>0</v>
      </c>
      <c r="BL188" s="19" t="s">
        <v>148</v>
      </c>
      <c r="BM188" s="152" t="s">
        <v>1956</v>
      </c>
    </row>
    <row r="189" spans="1:65" s="2" customFormat="1" ht="24.2" customHeight="1">
      <c r="A189" s="34"/>
      <c r="B189" s="140"/>
      <c r="C189" s="187" t="s">
        <v>674</v>
      </c>
      <c r="D189" s="187" t="s">
        <v>401</v>
      </c>
      <c r="E189" s="188" t="s">
        <v>1957</v>
      </c>
      <c r="F189" s="189" t="s">
        <v>1958</v>
      </c>
      <c r="G189" s="190" t="s">
        <v>357</v>
      </c>
      <c r="H189" s="191">
        <v>1</v>
      </c>
      <c r="I189" s="192"/>
      <c r="J189" s="193">
        <f t="shared" si="0"/>
        <v>0</v>
      </c>
      <c r="K189" s="189" t="s">
        <v>3</v>
      </c>
      <c r="L189" s="194"/>
      <c r="M189" s="195" t="s">
        <v>3</v>
      </c>
      <c r="N189" s="196" t="s">
        <v>43</v>
      </c>
      <c r="O189" s="55"/>
      <c r="P189" s="150">
        <f t="shared" si="1"/>
        <v>0</v>
      </c>
      <c r="Q189" s="150">
        <v>0.0101</v>
      </c>
      <c r="R189" s="150">
        <f t="shared" si="2"/>
        <v>0.0101</v>
      </c>
      <c r="S189" s="150">
        <v>0</v>
      </c>
      <c r="T189" s="151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2" t="s">
        <v>189</v>
      </c>
      <c r="AT189" s="152" t="s">
        <v>401</v>
      </c>
      <c r="AU189" s="152" t="s">
        <v>82</v>
      </c>
      <c r="AY189" s="19" t="s">
        <v>141</v>
      </c>
      <c r="BE189" s="153">
        <f t="shared" si="4"/>
        <v>0</v>
      </c>
      <c r="BF189" s="153">
        <f t="shared" si="5"/>
        <v>0</v>
      </c>
      <c r="BG189" s="153">
        <f t="shared" si="6"/>
        <v>0</v>
      </c>
      <c r="BH189" s="153">
        <f t="shared" si="7"/>
        <v>0</v>
      </c>
      <c r="BI189" s="153">
        <f t="shared" si="8"/>
        <v>0</v>
      </c>
      <c r="BJ189" s="19" t="s">
        <v>80</v>
      </c>
      <c r="BK189" s="153">
        <f t="shared" si="9"/>
        <v>0</v>
      </c>
      <c r="BL189" s="19" t="s">
        <v>148</v>
      </c>
      <c r="BM189" s="152" t="s">
        <v>1959</v>
      </c>
    </row>
    <row r="190" spans="1:65" s="2" customFormat="1" ht="24.2" customHeight="1">
      <c r="A190" s="34"/>
      <c r="B190" s="140"/>
      <c r="C190" s="187" t="s">
        <v>679</v>
      </c>
      <c r="D190" s="187" t="s">
        <v>401</v>
      </c>
      <c r="E190" s="188" t="s">
        <v>1960</v>
      </c>
      <c r="F190" s="189" t="s">
        <v>1961</v>
      </c>
      <c r="G190" s="190" t="s">
        <v>357</v>
      </c>
      <c r="H190" s="191">
        <v>1</v>
      </c>
      <c r="I190" s="192"/>
      <c r="J190" s="193">
        <f t="shared" si="0"/>
        <v>0</v>
      </c>
      <c r="K190" s="189" t="s">
        <v>147</v>
      </c>
      <c r="L190" s="194"/>
      <c r="M190" s="195" t="s">
        <v>3</v>
      </c>
      <c r="N190" s="196" t="s">
        <v>43</v>
      </c>
      <c r="O190" s="55"/>
      <c r="P190" s="150">
        <f t="shared" si="1"/>
        <v>0</v>
      </c>
      <c r="Q190" s="150">
        <v>0.0108</v>
      </c>
      <c r="R190" s="150">
        <f t="shared" si="2"/>
        <v>0.0108</v>
      </c>
      <c r="S190" s="150">
        <v>0</v>
      </c>
      <c r="T190" s="151">
        <f t="shared" si="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52" t="s">
        <v>189</v>
      </c>
      <c r="AT190" s="152" t="s">
        <v>401</v>
      </c>
      <c r="AU190" s="152" t="s">
        <v>82</v>
      </c>
      <c r="AY190" s="19" t="s">
        <v>141</v>
      </c>
      <c r="BE190" s="153">
        <f t="shared" si="4"/>
        <v>0</v>
      </c>
      <c r="BF190" s="153">
        <f t="shared" si="5"/>
        <v>0</v>
      </c>
      <c r="BG190" s="153">
        <f t="shared" si="6"/>
        <v>0</v>
      </c>
      <c r="BH190" s="153">
        <f t="shared" si="7"/>
        <v>0</v>
      </c>
      <c r="BI190" s="153">
        <f t="shared" si="8"/>
        <v>0</v>
      </c>
      <c r="BJ190" s="19" t="s">
        <v>80</v>
      </c>
      <c r="BK190" s="153">
        <f t="shared" si="9"/>
        <v>0</v>
      </c>
      <c r="BL190" s="19" t="s">
        <v>148</v>
      </c>
      <c r="BM190" s="152" t="s">
        <v>1962</v>
      </c>
    </row>
    <row r="191" spans="1:65" s="2" customFormat="1" ht="44.25" customHeight="1">
      <c r="A191" s="34"/>
      <c r="B191" s="140"/>
      <c r="C191" s="141" t="s">
        <v>686</v>
      </c>
      <c r="D191" s="141" t="s">
        <v>143</v>
      </c>
      <c r="E191" s="142" t="s">
        <v>1963</v>
      </c>
      <c r="F191" s="143" t="s">
        <v>1964</v>
      </c>
      <c r="G191" s="144" t="s">
        <v>207</v>
      </c>
      <c r="H191" s="145">
        <v>14</v>
      </c>
      <c r="I191" s="146"/>
      <c r="J191" s="147">
        <f t="shared" si="0"/>
        <v>0</v>
      </c>
      <c r="K191" s="143" t="s">
        <v>147</v>
      </c>
      <c r="L191" s="35"/>
      <c r="M191" s="148" t="s">
        <v>3</v>
      </c>
      <c r="N191" s="149" t="s">
        <v>43</v>
      </c>
      <c r="O191" s="55"/>
      <c r="P191" s="150">
        <f t="shared" si="1"/>
        <v>0</v>
      </c>
      <c r="Q191" s="150">
        <v>0</v>
      </c>
      <c r="R191" s="150">
        <f t="shared" si="2"/>
        <v>0</v>
      </c>
      <c r="S191" s="150">
        <v>0</v>
      </c>
      <c r="T191" s="151">
        <f t="shared" si="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2" t="s">
        <v>148</v>
      </c>
      <c r="AT191" s="152" t="s">
        <v>143</v>
      </c>
      <c r="AU191" s="152" t="s">
        <v>82</v>
      </c>
      <c r="AY191" s="19" t="s">
        <v>141</v>
      </c>
      <c r="BE191" s="153">
        <f t="shared" si="4"/>
        <v>0</v>
      </c>
      <c r="BF191" s="153">
        <f t="shared" si="5"/>
        <v>0</v>
      </c>
      <c r="BG191" s="153">
        <f t="shared" si="6"/>
        <v>0</v>
      </c>
      <c r="BH191" s="153">
        <f t="shared" si="7"/>
        <v>0</v>
      </c>
      <c r="BI191" s="153">
        <f t="shared" si="8"/>
        <v>0</v>
      </c>
      <c r="BJ191" s="19" t="s">
        <v>80</v>
      </c>
      <c r="BK191" s="153">
        <f t="shared" si="9"/>
        <v>0</v>
      </c>
      <c r="BL191" s="19" t="s">
        <v>148</v>
      </c>
      <c r="BM191" s="152" t="s">
        <v>1965</v>
      </c>
    </row>
    <row r="192" spans="1:47" s="2" customFormat="1" ht="11.25">
      <c r="A192" s="34"/>
      <c r="B192" s="35"/>
      <c r="C192" s="34"/>
      <c r="D192" s="154" t="s">
        <v>150</v>
      </c>
      <c r="E192" s="34"/>
      <c r="F192" s="155" t="s">
        <v>1966</v>
      </c>
      <c r="G192" s="34"/>
      <c r="H192" s="34"/>
      <c r="I192" s="156"/>
      <c r="J192" s="34"/>
      <c r="K192" s="34"/>
      <c r="L192" s="35"/>
      <c r="M192" s="157"/>
      <c r="N192" s="158"/>
      <c r="O192" s="55"/>
      <c r="P192" s="55"/>
      <c r="Q192" s="55"/>
      <c r="R192" s="55"/>
      <c r="S192" s="55"/>
      <c r="T192" s="56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9" t="s">
        <v>150</v>
      </c>
      <c r="AU192" s="19" t="s">
        <v>82</v>
      </c>
    </row>
    <row r="193" spans="2:51" s="13" customFormat="1" ht="11.25">
      <c r="B193" s="159"/>
      <c r="D193" s="160" t="s">
        <v>152</v>
      </c>
      <c r="E193" s="161" t="s">
        <v>1784</v>
      </c>
      <c r="F193" s="162" t="s">
        <v>1967</v>
      </c>
      <c r="H193" s="163">
        <v>14</v>
      </c>
      <c r="I193" s="164"/>
      <c r="L193" s="159"/>
      <c r="M193" s="165"/>
      <c r="N193" s="166"/>
      <c r="O193" s="166"/>
      <c r="P193" s="166"/>
      <c r="Q193" s="166"/>
      <c r="R193" s="166"/>
      <c r="S193" s="166"/>
      <c r="T193" s="167"/>
      <c r="AT193" s="161" t="s">
        <v>152</v>
      </c>
      <c r="AU193" s="161" t="s">
        <v>82</v>
      </c>
      <c r="AV193" s="13" t="s">
        <v>82</v>
      </c>
      <c r="AW193" s="13" t="s">
        <v>33</v>
      </c>
      <c r="AX193" s="13" t="s">
        <v>80</v>
      </c>
      <c r="AY193" s="161" t="s">
        <v>141</v>
      </c>
    </row>
    <row r="194" spans="1:65" s="2" customFormat="1" ht="21.75" customHeight="1">
      <c r="A194" s="34"/>
      <c r="B194" s="140"/>
      <c r="C194" s="187" t="s">
        <v>691</v>
      </c>
      <c r="D194" s="187" t="s">
        <v>401</v>
      </c>
      <c r="E194" s="188" t="s">
        <v>1968</v>
      </c>
      <c r="F194" s="189" t="s">
        <v>1969</v>
      </c>
      <c r="G194" s="190" t="s">
        <v>207</v>
      </c>
      <c r="H194" s="191">
        <v>14.21</v>
      </c>
      <c r="I194" s="192"/>
      <c r="J194" s="193">
        <f>ROUND(I194*H194,2)</f>
        <v>0</v>
      </c>
      <c r="K194" s="189" t="s">
        <v>147</v>
      </c>
      <c r="L194" s="194"/>
      <c r="M194" s="195" t="s">
        <v>3</v>
      </c>
      <c r="N194" s="196" t="s">
        <v>43</v>
      </c>
      <c r="O194" s="55"/>
      <c r="P194" s="150">
        <f>O194*H194</f>
        <v>0</v>
      </c>
      <c r="Q194" s="150">
        <v>0.00674</v>
      </c>
      <c r="R194" s="150">
        <f>Q194*H194</f>
        <v>0.09577540000000001</v>
      </c>
      <c r="S194" s="150">
        <v>0</v>
      </c>
      <c r="T194" s="15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2" t="s">
        <v>189</v>
      </c>
      <c r="AT194" s="152" t="s">
        <v>401</v>
      </c>
      <c r="AU194" s="152" t="s">
        <v>82</v>
      </c>
      <c r="AY194" s="19" t="s">
        <v>141</v>
      </c>
      <c r="BE194" s="153">
        <f>IF(N194="základní",J194,0)</f>
        <v>0</v>
      </c>
      <c r="BF194" s="153">
        <f>IF(N194="snížená",J194,0)</f>
        <v>0</v>
      </c>
      <c r="BG194" s="153">
        <f>IF(N194="zákl. přenesená",J194,0)</f>
        <v>0</v>
      </c>
      <c r="BH194" s="153">
        <f>IF(N194="sníž. přenesená",J194,0)</f>
        <v>0</v>
      </c>
      <c r="BI194" s="153">
        <f>IF(N194="nulová",J194,0)</f>
        <v>0</v>
      </c>
      <c r="BJ194" s="19" t="s">
        <v>80</v>
      </c>
      <c r="BK194" s="153">
        <f>ROUND(I194*H194,2)</f>
        <v>0</v>
      </c>
      <c r="BL194" s="19" t="s">
        <v>148</v>
      </c>
      <c r="BM194" s="152" t="s">
        <v>1970</v>
      </c>
    </row>
    <row r="195" spans="2:51" s="13" customFormat="1" ht="11.25">
      <c r="B195" s="159"/>
      <c r="D195" s="160" t="s">
        <v>152</v>
      </c>
      <c r="F195" s="162" t="s">
        <v>1971</v>
      </c>
      <c r="H195" s="163">
        <v>14.21</v>
      </c>
      <c r="I195" s="164"/>
      <c r="L195" s="159"/>
      <c r="M195" s="165"/>
      <c r="N195" s="166"/>
      <c r="O195" s="166"/>
      <c r="P195" s="166"/>
      <c r="Q195" s="166"/>
      <c r="R195" s="166"/>
      <c r="S195" s="166"/>
      <c r="T195" s="167"/>
      <c r="AT195" s="161" t="s">
        <v>152</v>
      </c>
      <c r="AU195" s="161" t="s">
        <v>82</v>
      </c>
      <c r="AV195" s="13" t="s">
        <v>82</v>
      </c>
      <c r="AW195" s="13" t="s">
        <v>4</v>
      </c>
      <c r="AX195" s="13" t="s">
        <v>80</v>
      </c>
      <c r="AY195" s="161" t="s">
        <v>141</v>
      </c>
    </row>
    <row r="196" spans="1:65" s="2" customFormat="1" ht="44.25" customHeight="1">
      <c r="A196" s="34"/>
      <c r="B196" s="140"/>
      <c r="C196" s="141" t="s">
        <v>696</v>
      </c>
      <c r="D196" s="141" t="s">
        <v>143</v>
      </c>
      <c r="E196" s="142" t="s">
        <v>1972</v>
      </c>
      <c r="F196" s="143" t="s">
        <v>1973</v>
      </c>
      <c r="G196" s="144" t="s">
        <v>357</v>
      </c>
      <c r="H196" s="145">
        <v>3</v>
      </c>
      <c r="I196" s="146"/>
      <c r="J196" s="147">
        <f>ROUND(I196*H196,2)</f>
        <v>0</v>
      </c>
      <c r="K196" s="143" t="s">
        <v>147</v>
      </c>
      <c r="L196" s="35"/>
      <c r="M196" s="148" t="s">
        <v>3</v>
      </c>
      <c r="N196" s="149" t="s">
        <v>43</v>
      </c>
      <c r="O196" s="55"/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2" t="s">
        <v>148</v>
      </c>
      <c r="AT196" s="152" t="s">
        <v>143</v>
      </c>
      <c r="AU196" s="152" t="s">
        <v>82</v>
      </c>
      <c r="AY196" s="19" t="s">
        <v>141</v>
      </c>
      <c r="BE196" s="153">
        <f>IF(N196="základní",J196,0)</f>
        <v>0</v>
      </c>
      <c r="BF196" s="153">
        <f>IF(N196="snížená",J196,0)</f>
        <v>0</v>
      </c>
      <c r="BG196" s="153">
        <f>IF(N196="zákl. přenesená",J196,0)</f>
        <v>0</v>
      </c>
      <c r="BH196" s="153">
        <f>IF(N196="sníž. přenesená",J196,0)</f>
        <v>0</v>
      </c>
      <c r="BI196" s="153">
        <f>IF(N196="nulová",J196,0)</f>
        <v>0</v>
      </c>
      <c r="BJ196" s="19" t="s">
        <v>80</v>
      </c>
      <c r="BK196" s="153">
        <f>ROUND(I196*H196,2)</f>
        <v>0</v>
      </c>
      <c r="BL196" s="19" t="s">
        <v>148</v>
      </c>
      <c r="BM196" s="152" t="s">
        <v>1974</v>
      </c>
    </row>
    <row r="197" spans="1:47" s="2" customFormat="1" ht="11.25">
      <c r="A197" s="34"/>
      <c r="B197" s="35"/>
      <c r="C197" s="34"/>
      <c r="D197" s="154" t="s">
        <v>150</v>
      </c>
      <c r="E197" s="34"/>
      <c r="F197" s="155" t="s">
        <v>1975</v>
      </c>
      <c r="G197" s="34"/>
      <c r="H197" s="34"/>
      <c r="I197" s="156"/>
      <c r="J197" s="34"/>
      <c r="K197" s="34"/>
      <c r="L197" s="35"/>
      <c r="M197" s="157"/>
      <c r="N197" s="158"/>
      <c r="O197" s="55"/>
      <c r="P197" s="55"/>
      <c r="Q197" s="55"/>
      <c r="R197" s="55"/>
      <c r="S197" s="55"/>
      <c r="T197" s="56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9" t="s">
        <v>150</v>
      </c>
      <c r="AU197" s="19" t="s">
        <v>82</v>
      </c>
    </row>
    <row r="198" spans="1:65" s="2" customFormat="1" ht="16.5" customHeight="1">
      <c r="A198" s="34"/>
      <c r="B198" s="140"/>
      <c r="C198" s="187" t="s">
        <v>701</v>
      </c>
      <c r="D198" s="187" t="s">
        <v>401</v>
      </c>
      <c r="E198" s="188" t="s">
        <v>1976</v>
      </c>
      <c r="F198" s="189" t="s">
        <v>1977</v>
      </c>
      <c r="G198" s="190" t="s">
        <v>357</v>
      </c>
      <c r="H198" s="191">
        <v>1</v>
      </c>
      <c r="I198" s="192"/>
      <c r="J198" s="193">
        <f>ROUND(I198*H198,2)</f>
        <v>0</v>
      </c>
      <c r="K198" s="189" t="s">
        <v>147</v>
      </c>
      <c r="L198" s="194"/>
      <c r="M198" s="195" t="s">
        <v>3</v>
      </c>
      <c r="N198" s="196" t="s">
        <v>43</v>
      </c>
      <c r="O198" s="55"/>
      <c r="P198" s="150">
        <f>O198*H198</f>
        <v>0</v>
      </c>
      <c r="Q198" s="150">
        <v>0.00082</v>
      </c>
      <c r="R198" s="150">
        <f>Q198*H198</f>
        <v>0.00082</v>
      </c>
      <c r="S198" s="150">
        <v>0</v>
      </c>
      <c r="T198" s="15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2" t="s">
        <v>189</v>
      </c>
      <c r="AT198" s="152" t="s">
        <v>401</v>
      </c>
      <c r="AU198" s="152" t="s">
        <v>82</v>
      </c>
      <c r="AY198" s="19" t="s">
        <v>141</v>
      </c>
      <c r="BE198" s="153">
        <f>IF(N198="základní",J198,0)</f>
        <v>0</v>
      </c>
      <c r="BF198" s="153">
        <f>IF(N198="snížená",J198,0)</f>
        <v>0</v>
      </c>
      <c r="BG198" s="153">
        <f>IF(N198="zákl. přenesená",J198,0)</f>
        <v>0</v>
      </c>
      <c r="BH198" s="153">
        <f>IF(N198="sníž. přenesená",J198,0)</f>
        <v>0</v>
      </c>
      <c r="BI198" s="153">
        <f>IF(N198="nulová",J198,0)</f>
        <v>0</v>
      </c>
      <c r="BJ198" s="19" t="s">
        <v>80</v>
      </c>
      <c r="BK198" s="153">
        <f>ROUND(I198*H198,2)</f>
        <v>0</v>
      </c>
      <c r="BL198" s="19" t="s">
        <v>148</v>
      </c>
      <c r="BM198" s="152" t="s">
        <v>1978</v>
      </c>
    </row>
    <row r="199" spans="1:65" s="2" customFormat="1" ht="16.5" customHeight="1">
      <c r="A199" s="34"/>
      <c r="B199" s="140"/>
      <c r="C199" s="187" t="s">
        <v>705</v>
      </c>
      <c r="D199" s="187" t="s">
        <v>401</v>
      </c>
      <c r="E199" s="188" t="s">
        <v>1979</v>
      </c>
      <c r="F199" s="189" t="s">
        <v>1980</v>
      </c>
      <c r="G199" s="190" t="s">
        <v>357</v>
      </c>
      <c r="H199" s="191">
        <v>1</v>
      </c>
      <c r="I199" s="192"/>
      <c r="J199" s="193">
        <f>ROUND(I199*H199,2)</f>
        <v>0</v>
      </c>
      <c r="K199" s="189" t="s">
        <v>147</v>
      </c>
      <c r="L199" s="194"/>
      <c r="M199" s="195" t="s">
        <v>3</v>
      </c>
      <c r="N199" s="196" t="s">
        <v>43</v>
      </c>
      <c r="O199" s="55"/>
      <c r="P199" s="150">
        <f>O199*H199</f>
        <v>0</v>
      </c>
      <c r="Q199" s="150">
        <v>0.00172</v>
      </c>
      <c r="R199" s="150">
        <f>Q199*H199</f>
        <v>0.00172</v>
      </c>
      <c r="S199" s="150">
        <v>0</v>
      </c>
      <c r="T199" s="15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2" t="s">
        <v>189</v>
      </c>
      <c r="AT199" s="152" t="s">
        <v>401</v>
      </c>
      <c r="AU199" s="152" t="s">
        <v>82</v>
      </c>
      <c r="AY199" s="19" t="s">
        <v>141</v>
      </c>
      <c r="BE199" s="153">
        <f>IF(N199="základní",J199,0)</f>
        <v>0</v>
      </c>
      <c r="BF199" s="153">
        <f>IF(N199="snížená",J199,0)</f>
        <v>0</v>
      </c>
      <c r="BG199" s="153">
        <f>IF(N199="zákl. přenesená",J199,0)</f>
        <v>0</v>
      </c>
      <c r="BH199" s="153">
        <f>IF(N199="sníž. přenesená",J199,0)</f>
        <v>0</v>
      </c>
      <c r="BI199" s="153">
        <f>IF(N199="nulová",J199,0)</f>
        <v>0</v>
      </c>
      <c r="BJ199" s="19" t="s">
        <v>80</v>
      </c>
      <c r="BK199" s="153">
        <f>ROUND(I199*H199,2)</f>
        <v>0</v>
      </c>
      <c r="BL199" s="19" t="s">
        <v>148</v>
      </c>
      <c r="BM199" s="152" t="s">
        <v>1981</v>
      </c>
    </row>
    <row r="200" spans="1:65" s="2" customFormat="1" ht="24.2" customHeight="1">
      <c r="A200" s="34"/>
      <c r="B200" s="140"/>
      <c r="C200" s="187" t="s">
        <v>711</v>
      </c>
      <c r="D200" s="187" t="s">
        <v>401</v>
      </c>
      <c r="E200" s="188" t="s">
        <v>1982</v>
      </c>
      <c r="F200" s="189" t="s">
        <v>1983</v>
      </c>
      <c r="G200" s="190" t="s">
        <v>357</v>
      </c>
      <c r="H200" s="191">
        <v>1</v>
      </c>
      <c r="I200" s="192"/>
      <c r="J200" s="193">
        <f>ROUND(I200*H200,2)</f>
        <v>0</v>
      </c>
      <c r="K200" s="189" t="s">
        <v>3</v>
      </c>
      <c r="L200" s="194"/>
      <c r="M200" s="195" t="s">
        <v>3</v>
      </c>
      <c r="N200" s="196" t="s">
        <v>43</v>
      </c>
      <c r="O200" s="55"/>
      <c r="P200" s="150">
        <f>O200*H200</f>
        <v>0</v>
      </c>
      <c r="Q200" s="150">
        <v>0.0036</v>
      </c>
      <c r="R200" s="150">
        <f>Q200*H200</f>
        <v>0.0036</v>
      </c>
      <c r="S200" s="150">
        <v>0</v>
      </c>
      <c r="T200" s="15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2" t="s">
        <v>189</v>
      </c>
      <c r="AT200" s="152" t="s">
        <v>401</v>
      </c>
      <c r="AU200" s="152" t="s">
        <v>82</v>
      </c>
      <c r="AY200" s="19" t="s">
        <v>141</v>
      </c>
      <c r="BE200" s="153">
        <f>IF(N200="základní",J200,0)</f>
        <v>0</v>
      </c>
      <c r="BF200" s="153">
        <f>IF(N200="snížená",J200,0)</f>
        <v>0</v>
      </c>
      <c r="BG200" s="153">
        <f>IF(N200="zákl. přenesená",J200,0)</f>
        <v>0</v>
      </c>
      <c r="BH200" s="153">
        <f>IF(N200="sníž. přenesená",J200,0)</f>
        <v>0</v>
      </c>
      <c r="BI200" s="153">
        <f>IF(N200="nulová",J200,0)</f>
        <v>0</v>
      </c>
      <c r="BJ200" s="19" t="s">
        <v>80</v>
      </c>
      <c r="BK200" s="153">
        <f>ROUND(I200*H200,2)</f>
        <v>0</v>
      </c>
      <c r="BL200" s="19" t="s">
        <v>148</v>
      </c>
      <c r="BM200" s="152" t="s">
        <v>1984</v>
      </c>
    </row>
    <row r="201" spans="1:65" s="2" customFormat="1" ht="49.15" customHeight="1">
      <c r="A201" s="34"/>
      <c r="B201" s="140"/>
      <c r="C201" s="141" t="s">
        <v>715</v>
      </c>
      <c r="D201" s="141" t="s">
        <v>143</v>
      </c>
      <c r="E201" s="142" t="s">
        <v>1985</v>
      </c>
      <c r="F201" s="143" t="s">
        <v>1986</v>
      </c>
      <c r="G201" s="144" t="s">
        <v>357</v>
      </c>
      <c r="H201" s="145">
        <v>3</v>
      </c>
      <c r="I201" s="146"/>
      <c r="J201" s="147">
        <f>ROUND(I201*H201,2)</f>
        <v>0</v>
      </c>
      <c r="K201" s="143" t="s">
        <v>147</v>
      </c>
      <c r="L201" s="35"/>
      <c r="M201" s="148" t="s">
        <v>3</v>
      </c>
      <c r="N201" s="149" t="s">
        <v>43</v>
      </c>
      <c r="O201" s="55"/>
      <c r="P201" s="150">
        <f>O201*H201</f>
        <v>0</v>
      </c>
      <c r="Q201" s="150">
        <v>0.00162</v>
      </c>
      <c r="R201" s="150">
        <f>Q201*H201</f>
        <v>0.00486</v>
      </c>
      <c r="S201" s="150">
        <v>0</v>
      </c>
      <c r="T201" s="151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52" t="s">
        <v>148</v>
      </c>
      <c r="AT201" s="152" t="s">
        <v>143</v>
      </c>
      <c r="AU201" s="152" t="s">
        <v>82</v>
      </c>
      <c r="AY201" s="19" t="s">
        <v>141</v>
      </c>
      <c r="BE201" s="153">
        <f>IF(N201="základní",J201,0)</f>
        <v>0</v>
      </c>
      <c r="BF201" s="153">
        <f>IF(N201="snížená",J201,0)</f>
        <v>0</v>
      </c>
      <c r="BG201" s="153">
        <f>IF(N201="zákl. přenesená",J201,0)</f>
        <v>0</v>
      </c>
      <c r="BH201" s="153">
        <f>IF(N201="sníž. přenesená",J201,0)</f>
        <v>0</v>
      </c>
      <c r="BI201" s="153">
        <f>IF(N201="nulová",J201,0)</f>
        <v>0</v>
      </c>
      <c r="BJ201" s="19" t="s">
        <v>80</v>
      </c>
      <c r="BK201" s="153">
        <f>ROUND(I201*H201,2)</f>
        <v>0</v>
      </c>
      <c r="BL201" s="19" t="s">
        <v>148</v>
      </c>
      <c r="BM201" s="152" t="s">
        <v>1987</v>
      </c>
    </row>
    <row r="202" spans="1:47" s="2" customFormat="1" ht="11.25">
      <c r="A202" s="34"/>
      <c r="B202" s="35"/>
      <c r="C202" s="34"/>
      <c r="D202" s="154" t="s">
        <v>150</v>
      </c>
      <c r="E202" s="34"/>
      <c r="F202" s="155" t="s">
        <v>1988</v>
      </c>
      <c r="G202" s="34"/>
      <c r="H202" s="34"/>
      <c r="I202" s="156"/>
      <c r="J202" s="34"/>
      <c r="K202" s="34"/>
      <c r="L202" s="35"/>
      <c r="M202" s="157"/>
      <c r="N202" s="158"/>
      <c r="O202" s="55"/>
      <c r="P202" s="55"/>
      <c r="Q202" s="55"/>
      <c r="R202" s="55"/>
      <c r="S202" s="55"/>
      <c r="T202" s="56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9" t="s">
        <v>150</v>
      </c>
      <c r="AU202" s="19" t="s">
        <v>82</v>
      </c>
    </row>
    <row r="203" spans="1:65" s="2" customFormat="1" ht="16.5" customHeight="1">
      <c r="A203" s="34"/>
      <c r="B203" s="140"/>
      <c r="C203" s="187" t="s">
        <v>720</v>
      </c>
      <c r="D203" s="187" t="s">
        <v>401</v>
      </c>
      <c r="E203" s="188" t="s">
        <v>1989</v>
      </c>
      <c r="F203" s="189" t="s">
        <v>1990</v>
      </c>
      <c r="G203" s="190" t="s">
        <v>357</v>
      </c>
      <c r="H203" s="191">
        <v>3</v>
      </c>
      <c r="I203" s="192"/>
      <c r="J203" s="193">
        <f>ROUND(I203*H203,2)</f>
        <v>0</v>
      </c>
      <c r="K203" s="189" t="s">
        <v>147</v>
      </c>
      <c r="L203" s="194"/>
      <c r="M203" s="195" t="s">
        <v>3</v>
      </c>
      <c r="N203" s="196" t="s">
        <v>43</v>
      </c>
      <c r="O203" s="55"/>
      <c r="P203" s="150">
        <f>O203*H203</f>
        <v>0</v>
      </c>
      <c r="Q203" s="150">
        <v>0.01847</v>
      </c>
      <c r="R203" s="150">
        <f>Q203*H203</f>
        <v>0.05541</v>
      </c>
      <c r="S203" s="150">
        <v>0</v>
      </c>
      <c r="T203" s="15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2" t="s">
        <v>189</v>
      </c>
      <c r="AT203" s="152" t="s">
        <v>401</v>
      </c>
      <c r="AU203" s="152" t="s">
        <v>82</v>
      </c>
      <c r="AY203" s="19" t="s">
        <v>141</v>
      </c>
      <c r="BE203" s="153">
        <f>IF(N203="základní",J203,0)</f>
        <v>0</v>
      </c>
      <c r="BF203" s="153">
        <f>IF(N203="snížená",J203,0)</f>
        <v>0</v>
      </c>
      <c r="BG203" s="153">
        <f>IF(N203="zákl. přenesená",J203,0)</f>
        <v>0</v>
      </c>
      <c r="BH203" s="153">
        <f>IF(N203="sníž. přenesená",J203,0)</f>
        <v>0</v>
      </c>
      <c r="BI203" s="153">
        <f>IF(N203="nulová",J203,0)</f>
        <v>0</v>
      </c>
      <c r="BJ203" s="19" t="s">
        <v>80</v>
      </c>
      <c r="BK203" s="153">
        <f>ROUND(I203*H203,2)</f>
        <v>0</v>
      </c>
      <c r="BL203" s="19" t="s">
        <v>148</v>
      </c>
      <c r="BM203" s="152" t="s">
        <v>1991</v>
      </c>
    </row>
    <row r="204" spans="2:51" s="13" customFormat="1" ht="11.25">
      <c r="B204" s="159"/>
      <c r="D204" s="160" t="s">
        <v>152</v>
      </c>
      <c r="E204" s="161" t="s">
        <v>3</v>
      </c>
      <c r="F204" s="162" t="s">
        <v>159</v>
      </c>
      <c r="H204" s="163">
        <v>3</v>
      </c>
      <c r="I204" s="164"/>
      <c r="L204" s="159"/>
      <c r="M204" s="165"/>
      <c r="N204" s="166"/>
      <c r="O204" s="166"/>
      <c r="P204" s="166"/>
      <c r="Q204" s="166"/>
      <c r="R204" s="166"/>
      <c r="S204" s="166"/>
      <c r="T204" s="167"/>
      <c r="AT204" s="161" t="s">
        <v>152</v>
      </c>
      <c r="AU204" s="161" t="s">
        <v>82</v>
      </c>
      <c r="AV204" s="13" t="s">
        <v>82</v>
      </c>
      <c r="AW204" s="13" t="s">
        <v>33</v>
      </c>
      <c r="AX204" s="13" t="s">
        <v>80</v>
      </c>
      <c r="AY204" s="161" t="s">
        <v>141</v>
      </c>
    </row>
    <row r="205" spans="1:65" s="2" customFormat="1" ht="21.75" customHeight="1">
      <c r="A205" s="34"/>
      <c r="B205" s="140"/>
      <c r="C205" s="187" t="s">
        <v>725</v>
      </c>
      <c r="D205" s="187" t="s">
        <v>401</v>
      </c>
      <c r="E205" s="188" t="s">
        <v>1992</v>
      </c>
      <c r="F205" s="189" t="s">
        <v>1993</v>
      </c>
      <c r="G205" s="190" t="s">
        <v>357</v>
      </c>
      <c r="H205" s="191">
        <v>3</v>
      </c>
      <c r="I205" s="192"/>
      <c r="J205" s="193">
        <f>ROUND(I205*H205,2)</f>
        <v>0</v>
      </c>
      <c r="K205" s="189" t="s">
        <v>147</v>
      </c>
      <c r="L205" s="194"/>
      <c r="M205" s="195" t="s">
        <v>3</v>
      </c>
      <c r="N205" s="196" t="s">
        <v>43</v>
      </c>
      <c r="O205" s="55"/>
      <c r="P205" s="150">
        <f>O205*H205</f>
        <v>0</v>
      </c>
      <c r="Q205" s="150">
        <v>0.0035</v>
      </c>
      <c r="R205" s="150">
        <f>Q205*H205</f>
        <v>0.0105</v>
      </c>
      <c r="S205" s="150">
        <v>0</v>
      </c>
      <c r="T205" s="15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2" t="s">
        <v>189</v>
      </c>
      <c r="AT205" s="152" t="s">
        <v>401</v>
      </c>
      <c r="AU205" s="152" t="s">
        <v>82</v>
      </c>
      <c r="AY205" s="19" t="s">
        <v>141</v>
      </c>
      <c r="BE205" s="153">
        <f>IF(N205="základní",J205,0)</f>
        <v>0</v>
      </c>
      <c r="BF205" s="153">
        <f>IF(N205="snížená",J205,0)</f>
        <v>0</v>
      </c>
      <c r="BG205" s="153">
        <f>IF(N205="zákl. přenesená",J205,0)</f>
        <v>0</v>
      </c>
      <c r="BH205" s="153">
        <f>IF(N205="sníž. přenesená",J205,0)</f>
        <v>0</v>
      </c>
      <c r="BI205" s="153">
        <f>IF(N205="nulová",J205,0)</f>
        <v>0</v>
      </c>
      <c r="BJ205" s="19" t="s">
        <v>80</v>
      </c>
      <c r="BK205" s="153">
        <f>ROUND(I205*H205,2)</f>
        <v>0</v>
      </c>
      <c r="BL205" s="19" t="s">
        <v>148</v>
      </c>
      <c r="BM205" s="152" t="s">
        <v>1994</v>
      </c>
    </row>
    <row r="206" spans="1:65" s="2" customFormat="1" ht="16.5" customHeight="1">
      <c r="A206" s="34"/>
      <c r="B206" s="140"/>
      <c r="C206" s="141" t="s">
        <v>730</v>
      </c>
      <c r="D206" s="141" t="s">
        <v>143</v>
      </c>
      <c r="E206" s="142" t="s">
        <v>1995</v>
      </c>
      <c r="F206" s="143" t="s">
        <v>1996</v>
      </c>
      <c r="G206" s="144" t="s">
        <v>207</v>
      </c>
      <c r="H206" s="145">
        <v>51.5</v>
      </c>
      <c r="I206" s="146"/>
      <c r="J206" s="147">
        <f>ROUND(I206*H206,2)</f>
        <v>0</v>
      </c>
      <c r="K206" s="143" t="s">
        <v>147</v>
      </c>
      <c r="L206" s="35"/>
      <c r="M206" s="148" t="s">
        <v>3</v>
      </c>
      <c r="N206" s="149" t="s">
        <v>43</v>
      </c>
      <c r="O206" s="55"/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2" t="s">
        <v>148</v>
      </c>
      <c r="AT206" s="152" t="s">
        <v>143</v>
      </c>
      <c r="AU206" s="152" t="s">
        <v>82</v>
      </c>
      <c r="AY206" s="19" t="s">
        <v>141</v>
      </c>
      <c r="BE206" s="153">
        <f>IF(N206="základní",J206,0)</f>
        <v>0</v>
      </c>
      <c r="BF206" s="153">
        <f>IF(N206="snížená",J206,0)</f>
        <v>0</v>
      </c>
      <c r="BG206" s="153">
        <f>IF(N206="zákl. přenesená",J206,0)</f>
        <v>0</v>
      </c>
      <c r="BH206" s="153">
        <f>IF(N206="sníž. přenesená",J206,0)</f>
        <v>0</v>
      </c>
      <c r="BI206" s="153">
        <f>IF(N206="nulová",J206,0)</f>
        <v>0</v>
      </c>
      <c r="BJ206" s="19" t="s">
        <v>80</v>
      </c>
      <c r="BK206" s="153">
        <f>ROUND(I206*H206,2)</f>
        <v>0</v>
      </c>
      <c r="BL206" s="19" t="s">
        <v>148</v>
      </c>
      <c r="BM206" s="152" t="s">
        <v>1997</v>
      </c>
    </row>
    <row r="207" spans="1:47" s="2" customFormat="1" ht="11.25">
      <c r="A207" s="34"/>
      <c r="B207" s="35"/>
      <c r="C207" s="34"/>
      <c r="D207" s="154" t="s">
        <v>150</v>
      </c>
      <c r="E207" s="34"/>
      <c r="F207" s="155" t="s">
        <v>1998</v>
      </c>
      <c r="G207" s="34"/>
      <c r="H207" s="34"/>
      <c r="I207" s="156"/>
      <c r="J207" s="34"/>
      <c r="K207" s="34"/>
      <c r="L207" s="35"/>
      <c r="M207" s="157"/>
      <c r="N207" s="158"/>
      <c r="O207" s="55"/>
      <c r="P207" s="55"/>
      <c r="Q207" s="55"/>
      <c r="R207" s="55"/>
      <c r="S207" s="55"/>
      <c r="T207" s="56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9" t="s">
        <v>150</v>
      </c>
      <c r="AU207" s="19" t="s">
        <v>82</v>
      </c>
    </row>
    <row r="208" spans="2:51" s="13" customFormat="1" ht="11.25">
      <c r="B208" s="159"/>
      <c r="D208" s="160" t="s">
        <v>152</v>
      </c>
      <c r="E208" s="161" t="s">
        <v>3</v>
      </c>
      <c r="F208" s="162" t="s">
        <v>1777</v>
      </c>
      <c r="H208" s="163">
        <v>51.5</v>
      </c>
      <c r="I208" s="164"/>
      <c r="L208" s="159"/>
      <c r="M208" s="165"/>
      <c r="N208" s="166"/>
      <c r="O208" s="166"/>
      <c r="P208" s="166"/>
      <c r="Q208" s="166"/>
      <c r="R208" s="166"/>
      <c r="S208" s="166"/>
      <c r="T208" s="167"/>
      <c r="AT208" s="161" t="s">
        <v>152</v>
      </c>
      <c r="AU208" s="161" t="s">
        <v>82</v>
      </c>
      <c r="AV208" s="13" t="s">
        <v>82</v>
      </c>
      <c r="AW208" s="13" t="s">
        <v>33</v>
      </c>
      <c r="AX208" s="13" t="s">
        <v>80</v>
      </c>
      <c r="AY208" s="161" t="s">
        <v>141</v>
      </c>
    </row>
    <row r="209" spans="1:65" s="2" customFormat="1" ht="21.75" customHeight="1">
      <c r="A209" s="34"/>
      <c r="B209" s="140"/>
      <c r="C209" s="141" t="s">
        <v>736</v>
      </c>
      <c r="D209" s="141" t="s">
        <v>143</v>
      </c>
      <c r="E209" s="142" t="s">
        <v>1999</v>
      </c>
      <c r="F209" s="143" t="s">
        <v>2000</v>
      </c>
      <c r="G209" s="144" t="s">
        <v>207</v>
      </c>
      <c r="H209" s="145">
        <v>28.2</v>
      </c>
      <c r="I209" s="146"/>
      <c r="J209" s="147">
        <f>ROUND(I209*H209,2)</f>
        <v>0</v>
      </c>
      <c r="K209" s="143" t="s">
        <v>147</v>
      </c>
      <c r="L209" s="35"/>
      <c r="M209" s="148" t="s">
        <v>3</v>
      </c>
      <c r="N209" s="149" t="s">
        <v>43</v>
      </c>
      <c r="O209" s="55"/>
      <c r="P209" s="150">
        <f>O209*H209</f>
        <v>0</v>
      </c>
      <c r="Q209" s="150">
        <v>0</v>
      </c>
      <c r="R209" s="150">
        <f>Q209*H209</f>
        <v>0</v>
      </c>
      <c r="S209" s="150">
        <v>0</v>
      </c>
      <c r="T209" s="15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2" t="s">
        <v>148</v>
      </c>
      <c r="AT209" s="152" t="s">
        <v>143</v>
      </c>
      <c r="AU209" s="152" t="s">
        <v>82</v>
      </c>
      <c r="AY209" s="19" t="s">
        <v>141</v>
      </c>
      <c r="BE209" s="153">
        <f>IF(N209="základní",J209,0)</f>
        <v>0</v>
      </c>
      <c r="BF209" s="153">
        <f>IF(N209="snížená",J209,0)</f>
        <v>0</v>
      </c>
      <c r="BG209" s="153">
        <f>IF(N209="zákl. přenesená",J209,0)</f>
        <v>0</v>
      </c>
      <c r="BH209" s="153">
        <f>IF(N209="sníž. přenesená",J209,0)</f>
        <v>0</v>
      </c>
      <c r="BI209" s="153">
        <f>IF(N209="nulová",J209,0)</f>
        <v>0</v>
      </c>
      <c r="BJ209" s="19" t="s">
        <v>80</v>
      </c>
      <c r="BK209" s="153">
        <f>ROUND(I209*H209,2)</f>
        <v>0</v>
      </c>
      <c r="BL209" s="19" t="s">
        <v>148</v>
      </c>
      <c r="BM209" s="152" t="s">
        <v>2001</v>
      </c>
    </row>
    <row r="210" spans="1:47" s="2" customFormat="1" ht="11.25">
      <c r="A210" s="34"/>
      <c r="B210" s="35"/>
      <c r="C210" s="34"/>
      <c r="D210" s="154" t="s">
        <v>150</v>
      </c>
      <c r="E210" s="34"/>
      <c r="F210" s="155" t="s">
        <v>2002</v>
      </c>
      <c r="G210" s="34"/>
      <c r="H210" s="34"/>
      <c r="I210" s="156"/>
      <c r="J210" s="34"/>
      <c r="K210" s="34"/>
      <c r="L210" s="35"/>
      <c r="M210" s="157"/>
      <c r="N210" s="158"/>
      <c r="O210" s="55"/>
      <c r="P210" s="55"/>
      <c r="Q210" s="55"/>
      <c r="R210" s="55"/>
      <c r="S210" s="55"/>
      <c r="T210" s="56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9" t="s">
        <v>150</v>
      </c>
      <c r="AU210" s="19" t="s">
        <v>82</v>
      </c>
    </row>
    <row r="211" spans="2:51" s="13" customFormat="1" ht="11.25">
      <c r="B211" s="159"/>
      <c r="D211" s="160" t="s">
        <v>152</v>
      </c>
      <c r="E211" s="161" t="s">
        <v>3</v>
      </c>
      <c r="F211" s="162" t="s">
        <v>2003</v>
      </c>
      <c r="H211" s="163">
        <v>28.2</v>
      </c>
      <c r="I211" s="164"/>
      <c r="L211" s="159"/>
      <c r="M211" s="165"/>
      <c r="N211" s="166"/>
      <c r="O211" s="166"/>
      <c r="P211" s="166"/>
      <c r="Q211" s="166"/>
      <c r="R211" s="166"/>
      <c r="S211" s="166"/>
      <c r="T211" s="167"/>
      <c r="AT211" s="161" t="s">
        <v>152</v>
      </c>
      <c r="AU211" s="161" t="s">
        <v>82</v>
      </c>
      <c r="AV211" s="13" t="s">
        <v>82</v>
      </c>
      <c r="AW211" s="13" t="s">
        <v>33</v>
      </c>
      <c r="AX211" s="13" t="s">
        <v>80</v>
      </c>
      <c r="AY211" s="161" t="s">
        <v>141</v>
      </c>
    </row>
    <row r="212" spans="1:65" s="2" customFormat="1" ht="24.2" customHeight="1">
      <c r="A212" s="34"/>
      <c r="B212" s="140"/>
      <c r="C212" s="141" t="s">
        <v>742</v>
      </c>
      <c r="D212" s="141" t="s">
        <v>143</v>
      </c>
      <c r="E212" s="142" t="s">
        <v>2004</v>
      </c>
      <c r="F212" s="143" t="s">
        <v>2005</v>
      </c>
      <c r="G212" s="144" t="s">
        <v>207</v>
      </c>
      <c r="H212" s="145">
        <v>79.7</v>
      </c>
      <c r="I212" s="146"/>
      <c r="J212" s="147">
        <f>ROUND(I212*H212,2)</f>
        <v>0</v>
      </c>
      <c r="K212" s="143" t="s">
        <v>147</v>
      </c>
      <c r="L212" s="35"/>
      <c r="M212" s="148" t="s">
        <v>3</v>
      </c>
      <c r="N212" s="149" t="s">
        <v>43</v>
      </c>
      <c r="O212" s="55"/>
      <c r="P212" s="150">
        <f>O212*H212</f>
        <v>0</v>
      </c>
      <c r="Q212" s="150">
        <v>0</v>
      </c>
      <c r="R212" s="150">
        <f>Q212*H212</f>
        <v>0</v>
      </c>
      <c r="S212" s="150">
        <v>0</v>
      </c>
      <c r="T212" s="15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52" t="s">
        <v>148</v>
      </c>
      <c r="AT212" s="152" t="s">
        <v>143</v>
      </c>
      <c r="AU212" s="152" t="s">
        <v>82</v>
      </c>
      <c r="AY212" s="19" t="s">
        <v>141</v>
      </c>
      <c r="BE212" s="153">
        <f>IF(N212="základní",J212,0)</f>
        <v>0</v>
      </c>
      <c r="BF212" s="153">
        <f>IF(N212="snížená",J212,0)</f>
        <v>0</v>
      </c>
      <c r="BG212" s="153">
        <f>IF(N212="zákl. přenesená",J212,0)</f>
        <v>0</v>
      </c>
      <c r="BH212" s="153">
        <f>IF(N212="sníž. přenesená",J212,0)</f>
        <v>0</v>
      </c>
      <c r="BI212" s="153">
        <f>IF(N212="nulová",J212,0)</f>
        <v>0</v>
      </c>
      <c r="BJ212" s="19" t="s">
        <v>80</v>
      </c>
      <c r="BK212" s="153">
        <f>ROUND(I212*H212,2)</f>
        <v>0</v>
      </c>
      <c r="BL212" s="19" t="s">
        <v>148</v>
      </c>
      <c r="BM212" s="152" t="s">
        <v>2006</v>
      </c>
    </row>
    <row r="213" spans="1:47" s="2" customFormat="1" ht="11.25">
      <c r="A213" s="34"/>
      <c r="B213" s="35"/>
      <c r="C213" s="34"/>
      <c r="D213" s="154" t="s">
        <v>150</v>
      </c>
      <c r="E213" s="34"/>
      <c r="F213" s="155" t="s">
        <v>2007</v>
      </c>
      <c r="G213" s="34"/>
      <c r="H213" s="34"/>
      <c r="I213" s="156"/>
      <c r="J213" s="34"/>
      <c r="K213" s="34"/>
      <c r="L213" s="35"/>
      <c r="M213" s="157"/>
      <c r="N213" s="158"/>
      <c r="O213" s="55"/>
      <c r="P213" s="55"/>
      <c r="Q213" s="55"/>
      <c r="R213" s="55"/>
      <c r="S213" s="55"/>
      <c r="T213" s="56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9" t="s">
        <v>150</v>
      </c>
      <c r="AU213" s="19" t="s">
        <v>82</v>
      </c>
    </row>
    <row r="214" spans="2:51" s="13" customFormat="1" ht="11.25">
      <c r="B214" s="159"/>
      <c r="D214" s="160" t="s">
        <v>152</v>
      </c>
      <c r="E214" s="161" t="s">
        <v>3</v>
      </c>
      <c r="F214" s="162" t="s">
        <v>2008</v>
      </c>
      <c r="H214" s="163">
        <v>79.7</v>
      </c>
      <c r="I214" s="164"/>
      <c r="L214" s="159"/>
      <c r="M214" s="165"/>
      <c r="N214" s="166"/>
      <c r="O214" s="166"/>
      <c r="P214" s="166"/>
      <c r="Q214" s="166"/>
      <c r="R214" s="166"/>
      <c r="S214" s="166"/>
      <c r="T214" s="167"/>
      <c r="AT214" s="161" t="s">
        <v>152</v>
      </c>
      <c r="AU214" s="161" t="s">
        <v>82</v>
      </c>
      <c r="AV214" s="13" t="s">
        <v>82</v>
      </c>
      <c r="AW214" s="13" t="s">
        <v>33</v>
      </c>
      <c r="AX214" s="13" t="s">
        <v>80</v>
      </c>
      <c r="AY214" s="161" t="s">
        <v>141</v>
      </c>
    </row>
    <row r="215" spans="1:65" s="2" customFormat="1" ht="24.2" customHeight="1">
      <c r="A215" s="34"/>
      <c r="B215" s="140"/>
      <c r="C215" s="141" t="s">
        <v>747</v>
      </c>
      <c r="D215" s="141" t="s">
        <v>143</v>
      </c>
      <c r="E215" s="142" t="s">
        <v>2009</v>
      </c>
      <c r="F215" s="143" t="s">
        <v>2010</v>
      </c>
      <c r="G215" s="144" t="s">
        <v>357</v>
      </c>
      <c r="H215" s="145">
        <v>3</v>
      </c>
      <c r="I215" s="146"/>
      <c r="J215" s="147">
        <f>ROUND(I215*H215,2)</f>
        <v>0</v>
      </c>
      <c r="K215" s="143" t="s">
        <v>147</v>
      </c>
      <c r="L215" s="35"/>
      <c r="M215" s="148" t="s">
        <v>3</v>
      </c>
      <c r="N215" s="149" t="s">
        <v>43</v>
      </c>
      <c r="O215" s="55"/>
      <c r="P215" s="150">
        <f>O215*H215</f>
        <v>0</v>
      </c>
      <c r="Q215" s="150">
        <v>0.45937</v>
      </c>
      <c r="R215" s="150">
        <f>Q215*H215</f>
        <v>1.37811</v>
      </c>
      <c r="S215" s="150">
        <v>0</v>
      </c>
      <c r="T215" s="151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2" t="s">
        <v>148</v>
      </c>
      <c r="AT215" s="152" t="s">
        <v>143</v>
      </c>
      <c r="AU215" s="152" t="s">
        <v>82</v>
      </c>
      <c r="AY215" s="19" t="s">
        <v>141</v>
      </c>
      <c r="BE215" s="153">
        <f>IF(N215="základní",J215,0)</f>
        <v>0</v>
      </c>
      <c r="BF215" s="153">
        <f>IF(N215="snížená",J215,0)</f>
        <v>0</v>
      </c>
      <c r="BG215" s="153">
        <f>IF(N215="zákl. přenesená",J215,0)</f>
        <v>0</v>
      </c>
      <c r="BH215" s="153">
        <f>IF(N215="sníž. přenesená",J215,0)</f>
        <v>0</v>
      </c>
      <c r="BI215" s="153">
        <f>IF(N215="nulová",J215,0)</f>
        <v>0</v>
      </c>
      <c r="BJ215" s="19" t="s">
        <v>80</v>
      </c>
      <c r="BK215" s="153">
        <f>ROUND(I215*H215,2)</f>
        <v>0</v>
      </c>
      <c r="BL215" s="19" t="s">
        <v>148</v>
      </c>
      <c r="BM215" s="152" t="s">
        <v>2011</v>
      </c>
    </row>
    <row r="216" spans="1:47" s="2" customFormat="1" ht="11.25">
      <c r="A216" s="34"/>
      <c r="B216" s="35"/>
      <c r="C216" s="34"/>
      <c r="D216" s="154" t="s">
        <v>150</v>
      </c>
      <c r="E216" s="34"/>
      <c r="F216" s="155" t="s">
        <v>2012</v>
      </c>
      <c r="G216" s="34"/>
      <c r="H216" s="34"/>
      <c r="I216" s="156"/>
      <c r="J216" s="34"/>
      <c r="K216" s="34"/>
      <c r="L216" s="35"/>
      <c r="M216" s="157"/>
      <c r="N216" s="158"/>
      <c r="O216" s="55"/>
      <c r="P216" s="55"/>
      <c r="Q216" s="55"/>
      <c r="R216" s="55"/>
      <c r="S216" s="55"/>
      <c r="T216" s="56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9" t="s">
        <v>150</v>
      </c>
      <c r="AU216" s="19" t="s">
        <v>82</v>
      </c>
    </row>
    <row r="217" spans="1:65" s="2" customFormat="1" ht="44.25" customHeight="1">
      <c r="A217" s="34"/>
      <c r="B217" s="140"/>
      <c r="C217" s="141" t="s">
        <v>753</v>
      </c>
      <c r="D217" s="141" t="s">
        <v>143</v>
      </c>
      <c r="E217" s="142" t="s">
        <v>2013</v>
      </c>
      <c r="F217" s="143" t="s">
        <v>2014</v>
      </c>
      <c r="G217" s="144" t="s">
        <v>357</v>
      </c>
      <c r="H217" s="145">
        <v>3</v>
      </c>
      <c r="I217" s="146"/>
      <c r="J217" s="147">
        <f>ROUND(I217*H217,2)</f>
        <v>0</v>
      </c>
      <c r="K217" s="143" t="s">
        <v>147</v>
      </c>
      <c r="L217" s="35"/>
      <c r="M217" s="148" t="s">
        <v>3</v>
      </c>
      <c r="N217" s="149" t="s">
        <v>43</v>
      </c>
      <c r="O217" s="55"/>
      <c r="P217" s="150">
        <f>O217*H217</f>
        <v>0</v>
      </c>
      <c r="Q217" s="150">
        <v>0.06405</v>
      </c>
      <c r="R217" s="150">
        <f>Q217*H217</f>
        <v>0.19215</v>
      </c>
      <c r="S217" s="150">
        <v>0</v>
      </c>
      <c r="T217" s="15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2" t="s">
        <v>148</v>
      </c>
      <c r="AT217" s="152" t="s">
        <v>143</v>
      </c>
      <c r="AU217" s="152" t="s">
        <v>82</v>
      </c>
      <c r="AY217" s="19" t="s">
        <v>141</v>
      </c>
      <c r="BE217" s="153">
        <f>IF(N217="základní",J217,0)</f>
        <v>0</v>
      </c>
      <c r="BF217" s="153">
        <f>IF(N217="snížená",J217,0)</f>
        <v>0</v>
      </c>
      <c r="BG217" s="153">
        <f>IF(N217="zákl. přenesená",J217,0)</f>
        <v>0</v>
      </c>
      <c r="BH217" s="153">
        <f>IF(N217="sníž. přenesená",J217,0)</f>
        <v>0</v>
      </c>
      <c r="BI217" s="153">
        <f>IF(N217="nulová",J217,0)</f>
        <v>0</v>
      </c>
      <c r="BJ217" s="19" t="s">
        <v>80</v>
      </c>
      <c r="BK217" s="153">
        <f>ROUND(I217*H217,2)</f>
        <v>0</v>
      </c>
      <c r="BL217" s="19" t="s">
        <v>148</v>
      </c>
      <c r="BM217" s="152" t="s">
        <v>2015</v>
      </c>
    </row>
    <row r="218" spans="1:47" s="2" customFormat="1" ht="11.25">
      <c r="A218" s="34"/>
      <c r="B218" s="35"/>
      <c r="C218" s="34"/>
      <c r="D218" s="154" t="s">
        <v>150</v>
      </c>
      <c r="E218" s="34"/>
      <c r="F218" s="155" t="s">
        <v>2016</v>
      </c>
      <c r="G218" s="34"/>
      <c r="H218" s="34"/>
      <c r="I218" s="156"/>
      <c r="J218" s="34"/>
      <c r="K218" s="34"/>
      <c r="L218" s="35"/>
      <c r="M218" s="157"/>
      <c r="N218" s="158"/>
      <c r="O218" s="55"/>
      <c r="P218" s="55"/>
      <c r="Q218" s="55"/>
      <c r="R218" s="55"/>
      <c r="S218" s="55"/>
      <c r="T218" s="56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9" t="s">
        <v>150</v>
      </c>
      <c r="AU218" s="19" t="s">
        <v>82</v>
      </c>
    </row>
    <row r="219" spans="2:51" s="13" customFormat="1" ht="11.25">
      <c r="B219" s="159"/>
      <c r="D219" s="160" t="s">
        <v>152</v>
      </c>
      <c r="E219" s="161" t="s">
        <v>3</v>
      </c>
      <c r="F219" s="162" t="s">
        <v>2017</v>
      </c>
      <c r="H219" s="163">
        <v>3</v>
      </c>
      <c r="I219" s="164"/>
      <c r="L219" s="159"/>
      <c r="M219" s="165"/>
      <c r="N219" s="166"/>
      <c r="O219" s="166"/>
      <c r="P219" s="166"/>
      <c r="Q219" s="166"/>
      <c r="R219" s="166"/>
      <c r="S219" s="166"/>
      <c r="T219" s="167"/>
      <c r="AT219" s="161" t="s">
        <v>152</v>
      </c>
      <c r="AU219" s="161" t="s">
        <v>82</v>
      </c>
      <c r="AV219" s="13" t="s">
        <v>82</v>
      </c>
      <c r="AW219" s="13" t="s">
        <v>33</v>
      </c>
      <c r="AX219" s="13" t="s">
        <v>80</v>
      </c>
      <c r="AY219" s="161" t="s">
        <v>141</v>
      </c>
    </row>
    <row r="220" spans="1:65" s="2" customFormat="1" ht="37.9" customHeight="1">
      <c r="A220" s="34"/>
      <c r="B220" s="140"/>
      <c r="C220" s="141" t="s">
        <v>759</v>
      </c>
      <c r="D220" s="141" t="s">
        <v>143</v>
      </c>
      <c r="E220" s="142" t="s">
        <v>2018</v>
      </c>
      <c r="F220" s="143" t="s">
        <v>2019</v>
      </c>
      <c r="G220" s="144" t="s">
        <v>357</v>
      </c>
      <c r="H220" s="145">
        <v>3</v>
      </c>
      <c r="I220" s="146"/>
      <c r="J220" s="147">
        <f>ROUND(I220*H220,2)</f>
        <v>0</v>
      </c>
      <c r="K220" s="143" t="s">
        <v>147</v>
      </c>
      <c r="L220" s="35"/>
      <c r="M220" s="148" t="s">
        <v>3</v>
      </c>
      <c r="N220" s="149" t="s">
        <v>43</v>
      </c>
      <c r="O220" s="55"/>
      <c r="P220" s="150">
        <f>O220*H220</f>
        <v>0</v>
      </c>
      <c r="Q220" s="150">
        <v>0.00814</v>
      </c>
      <c r="R220" s="150">
        <f>Q220*H220</f>
        <v>0.024419999999999997</v>
      </c>
      <c r="S220" s="150">
        <v>0</v>
      </c>
      <c r="T220" s="15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2" t="s">
        <v>148</v>
      </c>
      <c r="AT220" s="152" t="s">
        <v>143</v>
      </c>
      <c r="AU220" s="152" t="s">
        <v>82</v>
      </c>
      <c r="AY220" s="19" t="s">
        <v>141</v>
      </c>
      <c r="BE220" s="153">
        <f>IF(N220="základní",J220,0)</f>
        <v>0</v>
      </c>
      <c r="BF220" s="153">
        <f>IF(N220="snížená",J220,0)</f>
        <v>0</v>
      </c>
      <c r="BG220" s="153">
        <f>IF(N220="zákl. přenesená",J220,0)</f>
        <v>0</v>
      </c>
      <c r="BH220" s="153">
        <f>IF(N220="sníž. přenesená",J220,0)</f>
        <v>0</v>
      </c>
      <c r="BI220" s="153">
        <f>IF(N220="nulová",J220,0)</f>
        <v>0</v>
      </c>
      <c r="BJ220" s="19" t="s">
        <v>80</v>
      </c>
      <c r="BK220" s="153">
        <f>ROUND(I220*H220,2)</f>
        <v>0</v>
      </c>
      <c r="BL220" s="19" t="s">
        <v>148</v>
      </c>
      <c r="BM220" s="152" t="s">
        <v>2020</v>
      </c>
    </row>
    <row r="221" spans="1:47" s="2" customFormat="1" ht="11.25">
      <c r="A221" s="34"/>
      <c r="B221" s="35"/>
      <c r="C221" s="34"/>
      <c r="D221" s="154" t="s">
        <v>150</v>
      </c>
      <c r="E221" s="34"/>
      <c r="F221" s="155" t="s">
        <v>2021</v>
      </c>
      <c r="G221" s="34"/>
      <c r="H221" s="34"/>
      <c r="I221" s="156"/>
      <c r="J221" s="34"/>
      <c r="K221" s="34"/>
      <c r="L221" s="35"/>
      <c r="M221" s="157"/>
      <c r="N221" s="158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9" t="s">
        <v>150</v>
      </c>
      <c r="AU221" s="19" t="s">
        <v>82</v>
      </c>
    </row>
    <row r="222" spans="1:65" s="2" customFormat="1" ht="44.25" customHeight="1">
      <c r="A222" s="34"/>
      <c r="B222" s="140"/>
      <c r="C222" s="141" t="s">
        <v>764</v>
      </c>
      <c r="D222" s="141" t="s">
        <v>143</v>
      </c>
      <c r="E222" s="142" t="s">
        <v>2022</v>
      </c>
      <c r="F222" s="143" t="s">
        <v>2023</v>
      </c>
      <c r="G222" s="144" t="s">
        <v>357</v>
      </c>
      <c r="H222" s="145">
        <v>3</v>
      </c>
      <c r="I222" s="146"/>
      <c r="J222" s="147">
        <f>ROUND(I222*H222,2)</f>
        <v>0</v>
      </c>
      <c r="K222" s="143" t="s">
        <v>147</v>
      </c>
      <c r="L222" s="35"/>
      <c r="M222" s="148" t="s">
        <v>3</v>
      </c>
      <c r="N222" s="149" t="s">
        <v>43</v>
      </c>
      <c r="O222" s="55"/>
      <c r="P222" s="150">
        <f>O222*H222</f>
        <v>0</v>
      </c>
      <c r="Q222" s="150">
        <v>0</v>
      </c>
      <c r="R222" s="150">
        <f>Q222*H222</f>
        <v>0</v>
      </c>
      <c r="S222" s="150">
        <v>0</v>
      </c>
      <c r="T222" s="151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52" t="s">
        <v>148</v>
      </c>
      <c r="AT222" s="152" t="s">
        <v>143</v>
      </c>
      <c r="AU222" s="152" t="s">
        <v>82</v>
      </c>
      <c r="AY222" s="19" t="s">
        <v>141</v>
      </c>
      <c r="BE222" s="153">
        <f>IF(N222="základní",J222,0)</f>
        <v>0</v>
      </c>
      <c r="BF222" s="153">
        <f>IF(N222="snížená",J222,0)</f>
        <v>0</v>
      </c>
      <c r="BG222" s="153">
        <f>IF(N222="zákl. přenesená",J222,0)</f>
        <v>0</v>
      </c>
      <c r="BH222" s="153">
        <f>IF(N222="sníž. přenesená",J222,0)</f>
        <v>0</v>
      </c>
      <c r="BI222" s="153">
        <f>IF(N222="nulová",J222,0)</f>
        <v>0</v>
      </c>
      <c r="BJ222" s="19" t="s">
        <v>80</v>
      </c>
      <c r="BK222" s="153">
        <f>ROUND(I222*H222,2)</f>
        <v>0</v>
      </c>
      <c r="BL222" s="19" t="s">
        <v>148</v>
      </c>
      <c r="BM222" s="152" t="s">
        <v>2024</v>
      </c>
    </row>
    <row r="223" spans="1:47" s="2" customFormat="1" ht="11.25">
      <c r="A223" s="34"/>
      <c r="B223" s="35"/>
      <c r="C223" s="34"/>
      <c r="D223" s="154" t="s">
        <v>150</v>
      </c>
      <c r="E223" s="34"/>
      <c r="F223" s="155" t="s">
        <v>2025</v>
      </c>
      <c r="G223" s="34"/>
      <c r="H223" s="34"/>
      <c r="I223" s="156"/>
      <c r="J223" s="34"/>
      <c r="K223" s="34"/>
      <c r="L223" s="35"/>
      <c r="M223" s="157"/>
      <c r="N223" s="158"/>
      <c r="O223" s="55"/>
      <c r="P223" s="55"/>
      <c r="Q223" s="55"/>
      <c r="R223" s="55"/>
      <c r="S223" s="55"/>
      <c r="T223" s="56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9" t="s">
        <v>150</v>
      </c>
      <c r="AU223" s="19" t="s">
        <v>82</v>
      </c>
    </row>
    <row r="224" spans="1:65" s="2" customFormat="1" ht="37.9" customHeight="1">
      <c r="A224" s="34"/>
      <c r="B224" s="140"/>
      <c r="C224" s="141" t="s">
        <v>771</v>
      </c>
      <c r="D224" s="141" t="s">
        <v>143</v>
      </c>
      <c r="E224" s="142" t="s">
        <v>2026</v>
      </c>
      <c r="F224" s="143" t="s">
        <v>2027</v>
      </c>
      <c r="G224" s="144" t="s">
        <v>357</v>
      </c>
      <c r="H224" s="145">
        <v>3</v>
      </c>
      <c r="I224" s="146"/>
      <c r="J224" s="147">
        <f>ROUND(I224*H224,2)</f>
        <v>0</v>
      </c>
      <c r="K224" s="143" t="s">
        <v>147</v>
      </c>
      <c r="L224" s="35"/>
      <c r="M224" s="148" t="s">
        <v>3</v>
      </c>
      <c r="N224" s="149" t="s">
        <v>43</v>
      </c>
      <c r="O224" s="55"/>
      <c r="P224" s="150">
        <f>O224*H224</f>
        <v>0</v>
      </c>
      <c r="Q224" s="150">
        <v>0.0606</v>
      </c>
      <c r="R224" s="150">
        <f>Q224*H224</f>
        <v>0.18180000000000002</v>
      </c>
      <c r="S224" s="150">
        <v>0</v>
      </c>
      <c r="T224" s="15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52" t="s">
        <v>148</v>
      </c>
      <c r="AT224" s="152" t="s">
        <v>143</v>
      </c>
      <c r="AU224" s="152" t="s">
        <v>82</v>
      </c>
      <c r="AY224" s="19" t="s">
        <v>141</v>
      </c>
      <c r="BE224" s="153">
        <f>IF(N224="základní",J224,0)</f>
        <v>0</v>
      </c>
      <c r="BF224" s="153">
        <f>IF(N224="snížená",J224,0)</f>
        <v>0</v>
      </c>
      <c r="BG224" s="153">
        <f>IF(N224="zákl. přenesená",J224,0)</f>
        <v>0</v>
      </c>
      <c r="BH224" s="153">
        <f>IF(N224="sníž. přenesená",J224,0)</f>
        <v>0</v>
      </c>
      <c r="BI224" s="153">
        <f>IF(N224="nulová",J224,0)</f>
        <v>0</v>
      </c>
      <c r="BJ224" s="19" t="s">
        <v>80</v>
      </c>
      <c r="BK224" s="153">
        <f>ROUND(I224*H224,2)</f>
        <v>0</v>
      </c>
      <c r="BL224" s="19" t="s">
        <v>148</v>
      </c>
      <c r="BM224" s="152" t="s">
        <v>2028</v>
      </c>
    </row>
    <row r="225" spans="1:47" s="2" customFormat="1" ht="11.25">
      <c r="A225" s="34"/>
      <c r="B225" s="35"/>
      <c r="C225" s="34"/>
      <c r="D225" s="154" t="s">
        <v>150</v>
      </c>
      <c r="E225" s="34"/>
      <c r="F225" s="155" t="s">
        <v>2029</v>
      </c>
      <c r="G225" s="34"/>
      <c r="H225" s="34"/>
      <c r="I225" s="156"/>
      <c r="J225" s="34"/>
      <c r="K225" s="34"/>
      <c r="L225" s="35"/>
      <c r="M225" s="157"/>
      <c r="N225" s="158"/>
      <c r="O225" s="55"/>
      <c r="P225" s="55"/>
      <c r="Q225" s="55"/>
      <c r="R225" s="55"/>
      <c r="S225" s="55"/>
      <c r="T225" s="56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9" t="s">
        <v>150</v>
      </c>
      <c r="AU225" s="19" t="s">
        <v>82</v>
      </c>
    </row>
    <row r="226" spans="1:65" s="2" customFormat="1" ht="16.5" customHeight="1">
      <c r="A226" s="34"/>
      <c r="B226" s="140"/>
      <c r="C226" s="141" t="s">
        <v>779</v>
      </c>
      <c r="D226" s="141" t="s">
        <v>143</v>
      </c>
      <c r="E226" s="142" t="s">
        <v>2030</v>
      </c>
      <c r="F226" s="143" t="s">
        <v>2031</v>
      </c>
      <c r="G226" s="144" t="s">
        <v>357</v>
      </c>
      <c r="H226" s="145">
        <v>3</v>
      </c>
      <c r="I226" s="146"/>
      <c r="J226" s="147">
        <f>ROUND(I226*H226,2)</f>
        <v>0</v>
      </c>
      <c r="K226" s="143" t="s">
        <v>147</v>
      </c>
      <c r="L226" s="35"/>
      <c r="M226" s="148" t="s">
        <v>3</v>
      </c>
      <c r="N226" s="149" t="s">
        <v>43</v>
      </c>
      <c r="O226" s="55"/>
      <c r="P226" s="150">
        <f>O226*H226</f>
        <v>0</v>
      </c>
      <c r="Q226" s="150">
        <v>0.12303</v>
      </c>
      <c r="R226" s="150">
        <f>Q226*H226</f>
        <v>0.36909000000000003</v>
      </c>
      <c r="S226" s="150">
        <v>0</v>
      </c>
      <c r="T226" s="151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52" t="s">
        <v>148</v>
      </c>
      <c r="AT226" s="152" t="s">
        <v>143</v>
      </c>
      <c r="AU226" s="152" t="s">
        <v>82</v>
      </c>
      <c r="AY226" s="19" t="s">
        <v>141</v>
      </c>
      <c r="BE226" s="153">
        <f>IF(N226="základní",J226,0)</f>
        <v>0</v>
      </c>
      <c r="BF226" s="153">
        <f>IF(N226="snížená",J226,0)</f>
        <v>0</v>
      </c>
      <c r="BG226" s="153">
        <f>IF(N226="zákl. přenesená",J226,0)</f>
        <v>0</v>
      </c>
      <c r="BH226" s="153">
        <f>IF(N226="sníž. přenesená",J226,0)</f>
        <v>0</v>
      </c>
      <c r="BI226" s="153">
        <f>IF(N226="nulová",J226,0)</f>
        <v>0</v>
      </c>
      <c r="BJ226" s="19" t="s">
        <v>80</v>
      </c>
      <c r="BK226" s="153">
        <f>ROUND(I226*H226,2)</f>
        <v>0</v>
      </c>
      <c r="BL226" s="19" t="s">
        <v>148</v>
      </c>
      <c r="BM226" s="152" t="s">
        <v>2032</v>
      </c>
    </row>
    <row r="227" spans="1:47" s="2" customFormat="1" ht="11.25">
      <c r="A227" s="34"/>
      <c r="B227" s="35"/>
      <c r="C227" s="34"/>
      <c r="D227" s="154" t="s">
        <v>150</v>
      </c>
      <c r="E227" s="34"/>
      <c r="F227" s="155" t="s">
        <v>2033</v>
      </c>
      <c r="G227" s="34"/>
      <c r="H227" s="34"/>
      <c r="I227" s="156"/>
      <c r="J227" s="34"/>
      <c r="K227" s="34"/>
      <c r="L227" s="35"/>
      <c r="M227" s="157"/>
      <c r="N227" s="158"/>
      <c r="O227" s="55"/>
      <c r="P227" s="55"/>
      <c r="Q227" s="55"/>
      <c r="R227" s="55"/>
      <c r="S227" s="55"/>
      <c r="T227" s="56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9" t="s">
        <v>150</v>
      </c>
      <c r="AU227" s="19" t="s">
        <v>82</v>
      </c>
    </row>
    <row r="228" spans="1:65" s="2" customFormat="1" ht="24.2" customHeight="1">
      <c r="A228" s="34"/>
      <c r="B228" s="140"/>
      <c r="C228" s="187" t="s">
        <v>785</v>
      </c>
      <c r="D228" s="187" t="s">
        <v>401</v>
      </c>
      <c r="E228" s="188" t="s">
        <v>2034</v>
      </c>
      <c r="F228" s="189" t="s">
        <v>2035</v>
      </c>
      <c r="G228" s="190" t="s">
        <v>357</v>
      </c>
      <c r="H228" s="191">
        <v>3</v>
      </c>
      <c r="I228" s="192"/>
      <c r="J228" s="193">
        <f>ROUND(I228*H228,2)</f>
        <v>0</v>
      </c>
      <c r="K228" s="189" t="s">
        <v>147</v>
      </c>
      <c r="L228" s="194"/>
      <c r="M228" s="195" t="s">
        <v>3</v>
      </c>
      <c r="N228" s="196" t="s">
        <v>43</v>
      </c>
      <c r="O228" s="55"/>
      <c r="P228" s="150">
        <f>O228*H228</f>
        <v>0</v>
      </c>
      <c r="Q228" s="150">
        <v>0.0133</v>
      </c>
      <c r="R228" s="150">
        <f>Q228*H228</f>
        <v>0.0399</v>
      </c>
      <c r="S228" s="150">
        <v>0</v>
      </c>
      <c r="T228" s="15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2" t="s">
        <v>189</v>
      </c>
      <c r="AT228" s="152" t="s">
        <v>401</v>
      </c>
      <c r="AU228" s="152" t="s">
        <v>82</v>
      </c>
      <c r="AY228" s="19" t="s">
        <v>141</v>
      </c>
      <c r="BE228" s="153">
        <f>IF(N228="základní",J228,0)</f>
        <v>0</v>
      </c>
      <c r="BF228" s="153">
        <f>IF(N228="snížená",J228,0)</f>
        <v>0</v>
      </c>
      <c r="BG228" s="153">
        <f>IF(N228="zákl. přenesená",J228,0)</f>
        <v>0</v>
      </c>
      <c r="BH228" s="153">
        <f>IF(N228="sníž. přenesená",J228,0)</f>
        <v>0</v>
      </c>
      <c r="BI228" s="153">
        <f>IF(N228="nulová",J228,0)</f>
        <v>0</v>
      </c>
      <c r="BJ228" s="19" t="s">
        <v>80</v>
      </c>
      <c r="BK228" s="153">
        <f>ROUND(I228*H228,2)</f>
        <v>0</v>
      </c>
      <c r="BL228" s="19" t="s">
        <v>148</v>
      </c>
      <c r="BM228" s="152" t="s">
        <v>2036</v>
      </c>
    </row>
    <row r="229" spans="1:65" s="2" customFormat="1" ht="24.2" customHeight="1">
      <c r="A229" s="34"/>
      <c r="B229" s="140"/>
      <c r="C229" s="187" t="s">
        <v>794</v>
      </c>
      <c r="D229" s="187" t="s">
        <v>401</v>
      </c>
      <c r="E229" s="188" t="s">
        <v>2037</v>
      </c>
      <c r="F229" s="189" t="s">
        <v>2038</v>
      </c>
      <c r="G229" s="190" t="s">
        <v>357</v>
      </c>
      <c r="H229" s="191">
        <v>3</v>
      </c>
      <c r="I229" s="192"/>
      <c r="J229" s="193">
        <f>ROUND(I229*H229,2)</f>
        <v>0</v>
      </c>
      <c r="K229" s="189" t="s">
        <v>147</v>
      </c>
      <c r="L229" s="194"/>
      <c r="M229" s="195" t="s">
        <v>3</v>
      </c>
      <c r="N229" s="196" t="s">
        <v>43</v>
      </c>
      <c r="O229" s="55"/>
      <c r="P229" s="150">
        <f>O229*H229</f>
        <v>0</v>
      </c>
      <c r="Q229" s="150">
        <v>0.0003</v>
      </c>
      <c r="R229" s="150">
        <f>Q229*H229</f>
        <v>0.0009</v>
      </c>
      <c r="S229" s="150">
        <v>0</v>
      </c>
      <c r="T229" s="151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52" t="s">
        <v>189</v>
      </c>
      <c r="AT229" s="152" t="s">
        <v>401</v>
      </c>
      <c r="AU229" s="152" t="s">
        <v>82</v>
      </c>
      <c r="AY229" s="19" t="s">
        <v>141</v>
      </c>
      <c r="BE229" s="153">
        <f>IF(N229="základní",J229,0)</f>
        <v>0</v>
      </c>
      <c r="BF229" s="153">
        <f>IF(N229="snížená",J229,0)</f>
        <v>0</v>
      </c>
      <c r="BG229" s="153">
        <f>IF(N229="zákl. přenesená",J229,0)</f>
        <v>0</v>
      </c>
      <c r="BH229" s="153">
        <f>IF(N229="sníž. přenesená",J229,0)</f>
        <v>0</v>
      </c>
      <c r="BI229" s="153">
        <f>IF(N229="nulová",J229,0)</f>
        <v>0</v>
      </c>
      <c r="BJ229" s="19" t="s">
        <v>80</v>
      </c>
      <c r="BK229" s="153">
        <f>ROUND(I229*H229,2)</f>
        <v>0</v>
      </c>
      <c r="BL229" s="19" t="s">
        <v>148</v>
      </c>
      <c r="BM229" s="152" t="s">
        <v>2039</v>
      </c>
    </row>
    <row r="230" spans="1:65" s="2" customFormat="1" ht="16.5" customHeight="1">
      <c r="A230" s="34"/>
      <c r="B230" s="140"/>
      <c r="C230" s="141" t="s">
        <v>408</v>
      </c>
      <c r="D230" s="141" t="s">
        <v>143</v>
      </c>
      <c r="E230" s="142" t="s">
        <v>2040</v>
      </c>
      <c r="F230" s="143" t="s">
        <v>2041</v>
      </c>
      <c r="G230" s="144" t="s">
        <v>207</v>
      </c>
      <c r="H230" s="145">
        <v>93.7</v>
      </c>
      <c r="I230" s="146"/>
      <c r="J230" s="147">
        <f>ROUND(I230*H230,2)</f>
        <v>0</v>
      </c>
      <c r="K230" s="143" t="s">
        <v>147</v>
      </c>
      <c r="L230" s="35"/>
      <c r="M230" s="148" t="s">
        <v>3</v>
      </c>
      <c r="N230" s="149" t="s">
        <v>43</v>
      </c>
      <c r="O230" s="55"/>
      <c r="P230" s="150">
        <f>O230*H230</f>
        <v>0</v>
      </c>
      <c r="Q230" s="150">
        <v>0.00019</v>
      </c>
      <c r="R230" s="150">
        <f>Q230*H230</f>
        <v>0.017803000000000003</v>
      </c>
      <c r="S230" s="150">
        <v>0</v>
      </c>
      <c r="T230" s="151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2" t="s">
        <v>148</v>
      </c>
      <c r="AT230" s="152" t="s">
        <v>143</v>
      </c>
      <c r="AU230" s="152" t="s">
        <v>82</v>
      </c>
      <c r="AY230" s="19" t="s">
        <v>141</v>
      </c>
      <c r="BE230" s="153">
        <f>IF(N230="základní",J230,0)</f>
        <v>0</v>
      </c>
      <c r="BF230" s="153">
        <f>IF(N230="snížená",J230,0)</f>
        <v>0</v>
      </c>
      <c r="BG230" s="153">
        <f>IF(N230="zákl. přenesená",J230,0)</f>
        <v>0</v>
      </c>
      <c r="BH230" s="153">
        <f>IF(N230="sníž. přenesená",J230,0)</f>
        <v>0</v>
      </c>
      <c r="BI230" s="153">
        <f>IF(N230="nulová",J230,0)</f>
        <v>0</v>
      </c>
      <c r="BJ230" s="19" t="s">
        <v>80</v>
      </c>
      <c r="BK230" s="153">
        <f>ROUND(I230*H230,2)</f>
        <v>0</v>
      </c>
      <c r="BL230" s="19" t="s">
        <v>148</v>
      </c>
      <c r="BM230" s="152" t="s">
        <v>2042</v>
      </c>
    </row>
    <row r="231" spans="1:47" s="2" customFormat="1" ht="11.25">
      <c r="A231" s="34"/>
      <c r="B231" s="35"/>
      <c r="C231" s="34"/>
      <c r="D231" s="154" t="s">
        <v>150</v>
      </c>
      <c r="E231" s="34"/>
      <c r="F231" s="155" t="s">
        <v>2043</v>
      </c>
      <c r="G231" s="34"/>
      <c r="H231" s="34"/>
      <c r="I231" s="156"/>
      <c r="J231" s="34"/>
      <c r="K231" s="34"/>
      <c r="L231" s="35"/>
      <c r="M231" s="157"/>
      <c r="N231" s="158"/>
      <c r="O231" s="55"/>
      <c r="P231" s="55"/>
      <c r="Q231" s="55"/>
      <c r="R231" s="55"/>
      <c r="S231" s="55"/>
      <c r="T231" s="56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9" t="s">
        <v>150</v>
      </c>
      <c r="AU231" s="19" t="s">
        <v>82</v>
      </c>
    </row>
    <row r="232" spans="2:51" s="13" customFormat="1" ht="11.25">
      <c r="B232" s="159"/>
      <c r="D232" s="160" t="s">
        <v>152</v>
      </c>
      <c r="E232" s="161" t="s">
        <v>3</v>
      </c>
      <c r="F232" s="162" t="s">
        <v>2044</v>
      </c>
      <c r="H232" s="163">
        <v>93.7</v>
      </c>
      <c r="I232" s="164"/>
      <c r="L232" s="159"/>
      <c r="M232" s="165"/>
      <c r="N232" s="166"/>
      <c r="O232" s="166"/>
      <c r="P232" s="166"/>
      <c r="Q232" s="166"/>
      <c r="R232" s="166"/>
      <c r="S232" s="166"/>
      <c r="T232" s="167"/>
      <c r="AT232" s="161" t="s">
        <v>152</v>
      </c>
      <c r="AU232" s="161" t="s">
        <v>82</v>
      </c>
      <c r="AV232" s="13" t="s">
        <v>82</v>
      </c>
      <c r="AW232" s="13" t="s">
        <v>33</v>
      </c>
      <c r="AX232" s="13" t="s">
        <v>80</v>
      </c>
      <c r="AY232" s="161" t="s">
        <v>141</v>
      </c>
    </row>
    <row r="233" spans="1:65" s="2" customFormat="1" ht="21.75" customHeight="1">
      <c r="A233" s="34"/>
      <c r="B233" s="140"/>
      <c r="C233" s="141" t="s">
        <v>806</v>
      </c>
      <c r="D233" s="141" t="s">
        <v>143</v>
      </c>
      <c r="E233" s="142" t="s">
        <v>2045</v>
      </c>
      <c r="F233" s="143" t="s">
        <v>2046</v>
      </c>
      <c r="G233" s="144" t="s">
        <v>207</v>
      </c>
      <c r="H233" s="145">
        <v>93.7</v>
      </c>
      <c r="I233" s="146"/>
      <c r="J233" s="147">
        <f>ROUND(I233*H233,2)</f>
        <v>0</v>
      </c>
      <c r="K233" s="143" t="s">
        <v>147</v>
      </c>
      <c r="L233" s="35"/>
      <c r="M233" s="148" t="s">
        <v>3</v>
      </c>
      <c r="N233" s="149" t="s">
        <v>43</v>
      </c>
      <c r="O233" s="55"/>
      <c r="P233" s="150">
        <f>O233*H233</f>
        <v>0</v>
      </c>
      <c r="Q233" s="150">
        <v>9E-05</v>
      </c>
      <c r="R233" s="150">
        <f>Q233*H233</f>
        <v>0.008433000000000001</v>
      </c>
      <c r="S233" s="150">
        <v>0</v>
      </c>
      <c r="T233" s="15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52" t="s">
        <v>148</v>
      </c>
      <c r="AT233" s="152" t="s">
        <v>143</v>
      </c>
      <c r="AU233" s="152" t="s">
        <v>82</v>
      </c>
      <c r="AY233" s="19" t="s">
        <v>141</v>
      </c>
      <c r="BE233" s="153">
        <f>IF(N233="základní",J233,0)</f>
        <v>0</v>
      </c>
      <c r="BF233" s="153">
        <f>IF(N233="snížená",J233,0)</f>
        <v>0</v>
      </c>
      <c r="BG233" s="153">
        <f>IF(N233="zákl. přenesená",J233,0)</f>
        <v>0</v>
      </c>
      <c r="BH233" s="153">
        <f>IF(N233="sníž. přenesená",J233,0)</f>
        <v>0</v>
      </c>
      <c r="BI233" s="153">
        <f>IF(N233="nulová",J233,0)</f>
        <v>0</v>
      </c>
      <c r="BJ233" s="19" t="s">
        <v>80</v>
      </c>
      <c r="BK233" s="153">
        <f>ROUND(I233*H233,2)</f>
        <v>0</v>
      </c>
      <c r="BL233" s="19" t="s">
        <v>148</v>
      </c>
      <c r="BM233" s="152" t="s">
        <v>2047</v>
      </c>
    </row>
    <row r="234" spans="1:47" s="2" customFormat="1" ht="11.25">
      <c r="A234" s="34"/>
      <c r="B234" s="35"/>
      <c r="C234" s="34"/>
      <c r="D234" s="154" t="s">
        <v>150</v>
      </c>
      <c r="E234" s="34"/>
      <c r="F234" s="155" t="s">
        <v>2048</v>
      </c>
      <c r="G234" s="34"/>
      <c r="H234" s="34"/>
      <c r="I234" s="156"/>
      <c r="J234" s="34"/>
      <c r="K234" s="34"/>
      <c r="L234" s="35"/>
      <c r="M234" s="157"/>
      <c r="N234" s="158"/>
      <c r="O234" s="55"/>
      <c r="P234" s="55"/>
      <c r="Q234" s="55"/>
      <c r="R234" s="55"/>
      <c r="S234" s="55"/>
      <c r="T234" s="56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9" t="s">
        <v>150</v>
      </c>
      <c r="AU234" s="19" t="s">
        <v>82</v>
      </c>
    </row>
    <row r="235" spans="2:51" s="13" customFormat="1" ht="11.25">
      <c r="B235" s="159"/>
      <c r="D235" s="160" t="s">
        <v>152</v>
      </c>
      <c r="E235" s="161" t="s">
        <v>3</v>
      </c>
      <c r="F235" s="162" t="s">
        <v>2049</v>
      </c>
      <c r="H235" s="163">
        <v>93.7</v>
      </c>
      <c r="I235" s="164"/>
      <c r="L235" s="159"/>
      <c r="M235" s="165"/>
      <c r="N235" s="166"/>
      <c r="O235" s="166"/>
      <c r="P235" s="166"/>
      <c r="Q235" s="166"/>
      <c r="R235" s="166"/>
      <c r="S235" s="166"/>
      <c r="T235" s="167"/>
      <c r="AT235" s="161" t="s">
        <v>152</v>
      </c>
      <c r="AU235" s="161" t="s">
        <v>82</v>
      </c>
      <c r="AV235" s="13" t="s">
        <v>82</v>
      </c>
      <c r="AW235" s="13" t="s">
        <v>33</v>
      </c>
      <c r="AX235" s="13" t="s">
        <v>80</v>
      </c>
      <c r="AY235" s="161" t="s">
        <v>141</v>
      </c>
    </row>
    <row r="236" spans="2:63" s="12" customFormat="1" ht="22.9" customHeight="1">
      <c r="B236" s="127"/>
      <c r="D236" s="128" t="s">
        <v>71</v>
      </c>
      <c r="E236" s="138" t="s">
        <v>1757</v>
      </c>
      <c r="F236" s="138" t="s">
        <v>814</v>
      </c>
      <c r="I236" s="130"/>
      <c r="J236" s="139">
        <f>BK236</f>
        <v>0</v>
      </c>
      <c r="L236" s="127"/>
      <c r="M236" s="132"/>
      <c r="N236" s="133"/>
      <c r="O236" s="133"/>
      <c r="P236" s="134">
        <f>SUM(P237:P238)</f>
        <v>0</v>
      </c>
      <c r="Q236" s="133"/>
      <c r="R236" s="134">
        <f>SUM(R237:R238)</f>
        <v>0</v>
      </c>
      <c r="S236" s="133"/>
      <c r="T236" s="135">
        <f>SUM(T237:T238)</f>
        <v>0</v>
      </c>
      <c r="AR236" s="128" t="s">
        <v>80</v>
      </c>
      <c r="AT236" s="136" t="s">
        <v>71</v>
      </c>
      <c r="AU236" s="136" t="s">
        <v>80</v>
      </c>
      <c r="AY236" s="128" t="s">
        <v>141</v>
      </c>
      <c r="BK236" s="137">
        <f>SUM(BK237:BK238)</f>
        <v>0</v>
      </c>
    </row>
    <row r="237" spans="1:65" s="2" customFormat="1" ht="37.9" customHeight="1">
      <c r="A237" s="34"/>
      <c r="B237" s="140"/>
      <c r="C237" s="141" t="s">
        <v>815</v>
      </c>
      <c r="D237" s="141" t="s">
        <v>143</v>
      </c>
      <c r="E237" s="142" t="s">
        <v>2050</v>
      </c>
      <c r="F237" s="143" t="s">
        <v>2051</v>
      </c>
      <c r="G237" s="144" t="s">
        <v>286</v>
      </c>
      <c r="H237" s="145">
        <v>3.995</v>
      </c>
      <c r="I237" s="146"/>
      <c r="J237" s="147">
        <f>ROUND(I237*H237,2)</f>
        <v>0</v>
      </c>
      <c r="K237" s="143" t="s">
        <v>147</v>
      </c>
      <c r="L237" s="35"/>
      <c r="M237" s="148" t="s">
        <v>3</v>
      </c>
      <c r="N237" s="149" t="s">
        <v>43</v>
      </c>
      <c r="O237" s="55"/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52" t="s">
        <v>148</v>
      </c>
      <c r="AT237" s="152" t="s">
        <v>143</v>
      </c>
      <c r="AU237" s="152" t="s">
        <v>82</v>
      </c>
      <c r="AY237" s="19" t="s">
        <v>141</v>
      </c>
      <c r="BE237" s="153">
        <f>IF(N237="základní",J237,0)</f>
        <v>0</v>
      </c>
      <c r="BF237" s="153">
        <f>IF(N237="snížená",J237,0)</f>
        <v>0</v>
      </c>
      <c r="BG237" s="153">
        <f>IF(N237="zákl. přenesená",J237,0)</f>
        <v>0</v>
      </c>
      <c r="BH237" s="153">
        <f>IF(N237="sníž. přenesená",J237,0)</f>
        <v>0</v>
      </c>
      <c r="BI237" s="153">
        <f>IF(N237="nulová",J237,0)</f>
        <v>0</v>
      </c>
      <c r="BJ237" s="19" t="s">
        <v>80</v>
      </c>
      <c r="BK237" s="153">
        <f>ROUND(I237*H237,2)</f>
        <v>0</v>
      </c>
      <c r="BL237" s="19" t="s">
        <v>148</v>
      </c>
      <c r="BM237" s="152" t="s">
        <v>2052</v>
      </c>
    </row>
    <row r="238" spans="1:47" s="2" customFormat="1" ht="11.25">
      <c r="A238" s="34"/>
      <c r="B238" s="35"/>
      <c r="C238" s="34"/>
      <c r="D238" s="154" t="s">
        <v>150</v>
      </c>
      <c r="E238" s="34"/>
      <c r="F238" s="155" t="s">
        <v>2053</v>
      </c>
      <c r="G238" s="34"/>
      <c r="H238" s="34"/>
      <c r="I238" s="156"/>
      <c r="J238" s="34"/>
      <c r="K238" s="34"/>
      <c r="L238" s="35"/>
      <c r="M238" s="206"/>
      <c r="N238" s="207"/>
      <c r="O238" s="208"/>
      <c r="P238" s="208"/>
      <c r="Q238" s="208"/>
      <c r="R238" s="208"/>
      <c r="S238" s="208"/>
      <c r="T238" s="209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9" t="s">
        <v>150</v>
      </c>
      <c r="AU238" s="19" t="s">
        <v>82</v>
      </c>
    </row>
    <row r="239" spans="1:31" s="2" customFormat="1" ht="6.95" customHeight="1">
      <c r="A239" s="34"/>
      <c r="B239" s="44"/>
      <c r="C239" s="45"/>
      <c r="D239" s="45"/>
      <c r="E239" s="45"/>
      <c r="F239" s="45"/>
      <c r="G239" s="45"/>
      <c r="H239" s="45"/>
      <c r="I239" s="45"/>
      <c r="J239" s="45"/>
      <c r="K239" s="45"/>
      <c r="L239" s="35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autoFilter ref="C83:K23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1/121151113"/>
    <hyperlink ref="F93" r:id="rId2" display="https://podminky.urs.cz/item/CS_URS_2023_01/132154204"/>
    <hyperlink ref="F96" r:id="rId3" display="https://podminky.urs.cz/item/CS_URS_2023_01/132254204"/>
    <hyperlink ref="F104" r:id="rId4" display="https://podminky.urs.cz/item/CS_URS_2023_01/151811131"/>
    <hyperlink ref="F108" r:id="rId5" display="https://podminky.urs.cz/item/CS_URS_2023_01/151811231"/>
    <hyperlink ref="F110" r:id="rId6" display="https://podminky.urs.cz/item/CS_URS_2023_01/162351103"/>
    <hyperlink ref="F114" r:id="rId7" display="https://podminky.urs.cz/item/CS_URS_2023_01/174151101"/>
    <hyperlink ref="F120" r:id="rId8" display="https://podminky.urs.cz/item/CS_URS_2023_01/175151101"/>
    <hyperlink ref="F127" r:id="rId9" display="https://podminky.urs.cz/item/CS_URS_2023_01/181351003"/>
    <hyperlink ref="F134" r:id="rId10" display="https://podminky.urs.cz/item/CS_URS_2023_01/451572111"/>
    <hyperlink ref="F138" r:id="rId11" display="https://podminky.urs.cz/item/CS_URS_2022_01/452313131"/>
    <hyperlink ref="F146" r:id="rId12" display="https://podminky.urs.cz/item/CS_URS_2023_01/850265121"/>
    <hyperlink ref="F148" r:id="rId13" display="https://podminky.urs.cz/item/CS_URS_2023_01/851241131"/>
    <hyperlink ref="F153" r:id="rId14" display="https://podminky.urs.cz/item/CS_URS_2023_01/851261131"/>
    <hyperlink ref="F160" r:id="rId15" display="https://podminky.urs.cz/item/CS_URS_2023_01/852242122"/>
    <hyperlink ref="F166" r:id="rId16" display="https://podminky.urs.cz/item/CS_URS_2023_01/852262122"/>
    <hyperlink ref="F170" r:id="rId17" display="https://podminky.urs.cz/item/CS_URS_2023_01/857241131"/>
    <hyperlink ref="F179" r:id="rId18" display="https://podminky.urs.cz/item/CS_URS_2023_01/857244122"/>
    <hyperlink ref="F182" r:id="rId19" display="https://podminky.urs.cz/item/CS_URS_2023_01/857261131"/>
    <hyperlink ref="F192" r:id="rId20" display="https://podminky.urs.cz/item/CS_URS_2023_01/871321211"/>
    <hyperlink ref="F197" r:id="rId21" display="https://podminky.urs.cz/item/CS_URS_2023_01/877321101"/>
    <hyperlink ref="F202" r:id="rId22" display="https://podminky.urs.cz/item/CS_URS_2023_01/891241112"/>
    <hyperlink ref="F207" r:id="rId23" display="https://podminky.urs.cz/item/CS_URS_2023_01/892241111"/>
    <hyperlink ref="F210" r:id="rId24" display="https://podminky.urs.cz/item/CS_URS_2023_01/892271111"/>
    <hyperlink ref="F213" r:id="rId25" display="https://podminky.urs.cz/item/CS_URS_2023_01/892273122"/>
    <hyperlink ref="F216" r:id="rId26" display="https://podminky.urs.cz/item/CS_URS_2023_01/892372111"/>
    <hyperlink ref="F218" r:id="rId27" display="https://podminky.urs.cz/item/CS_URS_2023_01/894812003"/>
    <hyperlink ref="F221" r:id="rId28" display="https://podminky.urs.cz/item/CS_URS_2023_01/894812033"/>
    <hyperlink ref="F223" r:id="rId29" display="https://podminky.urs.cz/item/CS_URS_2023_01/894812041"/>
    <hyperlink ref="F225" r:id="rId30" display="https://podminky.urs.cz/item/CS_URS_2023_01/894812062"/>
    <hyperlink ref="F227" r:id="rId31" display="https://podminky.urs.cz/item/CS_URS_2023_01/899401112"/>
    <hyperlink ref="F231" r:id="rId32" display="https://podminky.urs.cz/item/CS_URS_2023_01/899721111"/>
    <hyperlink ref="F234" r:id="rId33" display="https://podminky.urs.cz/item/CS_URS_2023_01/899722113"/>
    <hyperlink ref="F238" r:id="rId34" display="https://podminky.urs.cz/item/CS_URS_2023_01/9982731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0" t="s">
        <v>6</v>
      </c>
      <c r="M2" s="325"/>
      <c r="N2" s="325"/>
      <c r="O2" s="325"/>
      <c r="P2" s="325"/>
      <c r="Q2" s="325"/>
      <c r="R2" s="325"/>
      <c r="S2" s="325"/>
      <c r="T2" s="325"/>
      <c r="U2" s="325"/>
      <c r="V2" s="325"/>
      <c r="AT2" s="19" t="s">
        <v>94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106</v>
      </c>
      <c r="L4" s="22"/>
      <c r="M4" s="91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1" t="str">
        <f>'Rekapitulace stavby'!K6</f>
        <v>Hrdlořezy, vodojem - stavební úpravy - oprava 30.1.</v>
      </c>
      <c r="F7" s="342"/>
      <c r="G7" s="342"/>
      <c r="H7" s="342"/>
      <c r="L7" s="22"/>
    </row>
    <row r="8" spans="1:31" s="2" customFormat="1" ht="12" customHeight="1">
      <c r="A8" s="34"/>
      <c r="B8" s="35"/>
      <c r="C8" s="34"/>
      <c r="D8" s="29" t="s">
        <v>107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03" t="s">
        <v>2054</v>
      </c>
      <c r="F9" s="343"/>
      <c r="G9" s="343"/>
      <c r="H9" s="343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2055</v>
      </c>
      <c r="G12" s="34"/>
      <c r="H12" s="34"/>
      <c r="I12" s="29" t="s">
        <v>23</v>
      </c>
      <c r="J12" s="52" t="str">
        <f>'Rekapitulace stavby'!AN8</f>
        <v>4. 1. 2023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2056</v>
      </c>
      <c r="F15" s="34"/>
      <c r="G15" s="34"/>
      <c r="H15" s="34"/>
      <c r="I15" s="29" t="s">
        <v>28</v>
      </c>
      <c r="J15" s="27" t="s">
        <v>3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4" t="str">
        <f>'Rekapitulace stavby'!E14</f>
        <v>Vyplň údaj</v>
      </c>
      <c r="F18" s="324"/>
      <c r="G18" s="324"/>
      <c r="H18" s="324"/>
      <c r="I18" s="29" t="s">
        <v>28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tr">
        <f>IF('Rekapitulace stavby'!AN16="","",'Rekapitulace stavby'!AN16)</f>
        <v/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>Vodohospodářské inženýrské služby, a.s.</v>
      </c>
      <c r="F21" s="34"/>
      <c r="G21" s="34"/>
      <c r="H21" s="34"/>
      <c r="I21" s="29" t="s">
        <v>28</v>
      </c>
      <c r="J21" s="27" t="str">
        <f>IF('Rekapitulace stavby'!AN17="","",'Rekapitulace stavby'!AN17)</f>
        <v/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>Ing. Josef Němeček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3"/>
      <c r="B27" s="94"/>
      <c r="C27" s="93"/>
      <c r="D27" s="93"/>
      <c r="E27" s="329" t="s">
        <v>3</v>
      </c>
      <c r="F27" s="329"/>
      <c r="G27" s="329"/>
      <c r="H27" s="329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6" t="s">
        <v>38</v>
      </c>
      <c r="E30" s="34"/>
      <c r="F30" s="34"/>
      <c r="G30" s="34"/>
      <c r="H30" s="34"/>
      <c r="I30" s="34"/>
      <c r="J30" s="68">
        <f>ROUND(J83,2)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42</v>
      </c>
      <c r="E33" s="29" t="s">
        <v>43</v>
      </c>
      <c r="F33" s="98">
        <f>ROUND((SUM(BE83:BE126)),2)</f>
        <v>0</v>
      </c>
      <c r="G33" s="34"/>
      <c r="H33" s="34"/>
      <c r="I33" s="99">
        <v>0.21</v>
      </c>
      <c r="J33" s="98">
        <f>ROUND(((SUM(BE83:BE126))*I33),2)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8">
        <f>ROUND((SUM(BF83:BF126)),2)</f>
        <v>0</v>
      </c>
      <c r="G34" s="34"/>
      <c r="H34" s="34"/>
      <c r="I34" s="99">
        <v>0.15</v>
      </c>
      <c r="J34" s="98">
        <f>ROUND(((SUM(BF83:BF126))*I34),2)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8">
        <f>ROUND((SUM(BG83:BG126)),2)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8">
        <f>ROUND((SUM(BH83:BH126)),2)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8">
        <f>ROUND((SUM(BI83:BI126)),2)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0"/>
      <c r="D39" s="101" t="s">
        <v>48</v>
      </c>
      <c r="E39" s="57"/>
      <c r="F39" s="57"/>
      <c r="G39" s="102" t="s">
        <v>49</v>
      </c>
      <c r="H39" s="103" t="s">
        <v>50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109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41" t="str">
        <f>E7</f>
        <v>Hrdlořezy, vodojem - stavební úpravy - oprava 30.1.</v>
      </c>
      <c r="F48" s="342"/>
      <c r="G48" s="342"/>
      <c r="H48" s="342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107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03" t="str">
        <f>E9</f>
        <v>07 - PS 01 - Strojně technologická část</v>
      </c>
      <c r="F50" s="343"/>
      <c r="G50" s="343"/>
      <c r="H50" s="343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k.ú. Beroun </v>
      </c>
      <c r="G52" s="34"/>
      <c r="H52" s="34"/>
      <c r="I52" s="29" t="s">
        <v>23</v>
      </c>
      <c r="J52" s="52" t="str">
        <f>IF(J12="","",J12)</f>
        <v>4. 1. 2023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15" customHeight="1">
      <c r="A54" s="34"/>
      <c r="B54" s="35"/>
      <c r="C54" s="29" t="s">
        <v>25</v>
      </c>
      <c r="D54" s="34"/>
      <c r="E54" s="34"/>
      <c r="F54" s="27" t="str">
        <f>E15</f>
        <v>Vodovody a kanalizace Beroun, a.s.</v>
      </c>
      <c r="G54" s="34"/>
      <c r="H54" s="34"/>
      <c r="I54" s="29" t="s">
        <v>31</v>
      </c>
      <c r="J54" s="32" t="str">
        <f>E21</f>
        <v>Vodohospodářské inženýrské služby,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Ing. Josef Němeček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110</v>
      </c>
      <c r="D57" s="100"/>
      <c r="E57" s="100"/>
      <c r="F57" s="100"/>
      <c r="G57" s="100"/>
      <c r="H57" s="100"/>
      <c r="I57" s="100"/>
      <c r="J57" s="107" t="s">
        <v>111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8" t="s">
        <v>70</v>
      </c>
      <c r="D59" s="34"/>
      <c r="E59" s="34"/>
      <c r="F59" s="34"/>
      <c r="G59" s="34"/>
      <c r="H59" s="34"/>
      <c r="I59" s="34"/>
      <c r="J59" s="68">
        <f>J83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112</v>
      </c>
    </row>
    <row r="60" spans="2:12" s="9" customFormat="1" ht="24.95" customHeight="1">
      <c r="B60" s="109"/>
      <c r="D60" s="110" t="s">
        <v>2057</v>
      </c>
      <c r="E60" s="111"/>
      <c r="F60" s="111"/>
      <c r="G60" s="111"/>
      <c r="H60" s="111"/>
      <c r="I60" s="111"/>
      <c r="J60" s="112">
        <f>J84</f>
        <v>0</v>
      </c>
      <c r="L60" s="109"/>
    </row>
    <row r="61" spans="2:12" s="9" customFormat="1" ht="24.95" customHeight="1">
      <c r="B61" s="109"/>
      <c r="D61" s="110" t="s">
        <v>124</v>
      </c>
      <c r="E61" s="111"/>
      <c r="F61" s="111"/>
      <c r="G61" s="111"/>
      <c r="H61" s="111"/>
      <c r="I61" s="111"/>
      <c r="J61" s="112">
        <f>J116</f>
        <v>0</v>
      </c>
      <c r="L61" s="109"/>
    </row>
    <row r="62" spans="2:12" s="10" customFormat="1" ht="19.9" customHeight="1">
      <c r="B62" s="113"/>
      <c r="D62" s="114" t="s">
        <v>2058</v>
      </c>
      <c r="E62" s="115"/>
      <c r="F62" s="115"/>
      <c r="G62" s="115"/>
      <c r="H62" s="115"/>
      <c r="I62" s="115"/>
      <c r="J62" s="116">
        <f>J117</f>
        <v>0</v>
      </c>
      <c r="L62" s="113"/>
    </row>
    <row r="63" spans="2:12" s="10" customFormat="1" ht="19.9" customHeight="1">
      <c r="B63" s="113"/>
      <c r="D63" s="114" t="s">
        <v>2059</v>
      </c>
      <c r="E63" s="115"/>
      <c r="F63" s="115"/>
      <c r="G63" s="115"/>
      <c r="H63" s="115"/>
      <c r="I63" s="115"/>
      <c r="J63" s="116">
        <f>J124</f>
        <v>0</v>
      </c>
      <c r="L63" s="113"/>
    </row>
    <row r="64" spans="1:31" s="2" customFormat="1" ht="21.75" customHeight="1">
      <c r="A64" s="34"/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92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9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9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126</v>
      </c>
      <c r="D70" s="34"/>
      <c r="E70" s="34"/>
      <c r="F70" s="34"/>
      <c r="G70" s="34"/>
      <c r="H70" s="34"/>
      <c r="I70" s="34"/>
      <c r="J70" s="34"/>
      <c r="K70" s="34"/>
      <c r="L70" s="92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92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17</v>
      </c>
      <c r="D72" s="34"/>
      <c r="E72" s="34"/>
      <c r="F72" s="34"/>
      <c r="G72" s="34"/>
      <c r="H72" s="34"/>
      <c r="I72" s="34"/>
      <c r="J72" s="34"/>
      <c r="K72" s="34"/>
      <c r="L72" s="92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341" t="str">
        <f>E7</f>
        <v>Hrdlořezy, vodojem - stavební úpravy - oprava 30.1.</v>
      </c>
      <c r="F73" s="342"/>
      <c r="G73" s="342"/>
      <c r="H73" s="342"/>
      <c r="I73" s="34"/>
      <c r="J73" s="34"/>
      <c r="K73" s="34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107</v>
      </c>
      <c r="D74" s="34"/>
      <c r="E74" s="34"/>
      <c r="F74" s="34"/>
      <c r="G74" s="34"/>
      <c r="H74" s="34"/>
      <c r="I74" s="34"/>
      <c r="J74" s="34"/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03" t="str">
        <f>E9</f>
        <v>07 - PS 01 - Strojně technologická část</v>
      </c>
      <c r="F75" s="343"/>
      <c r="G75" s="343"/>
      <c r="H75" s="343"/>
      <c r="I75" s="34"/>
      <c r="J75" s="34"/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4"/>
      <c r="E77" s="34"/>
      <c r="F77" s="27" t="str">
        <f>F12</f>
        <v xml:space="preserve">k.ú. Beroun </v>
      </c>
      <c r="G77" s="34"/>
      <c r="H77" s="34"/>
      <c r="I77" s="29" t="s">
        <v>23</v>
      </c>
      <c r="J77" s="52" t="str">
        <f>IF(J12="","",J12)</f>
        <v>4. 1. 2023</v>
      </c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40.15" customHeight="1">
      <c r="A79" s="34"/>
      <c r="B79" s="35"/>
      <c r="C79" s="29" t="s">
        <v>25</v>
      </c>
      <c r="D79" s="34"/>
      <c r="E79" s="34"/>
      <c r="F79" s="27" t="str">
        <f>E15</f>
        <v>Vodovody a kanalizace Beroun, a.s.</v>
      </c>
      <c r="G79" s="34"/>
      <c r="H79" s="34"/>
      <c r="I79" s="29" t="s">
        <v>31</v>
      </c>
      <c r="J79" s="32" t="str">
        <f>E21</f>
        <v>Vodohospodářské inženýrské služby, a.s.</v>
      </c>
      <c r="K79" s="34"/>
      <c r="L79" s="9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29</v>
      </c>
      <c r="D80" s="34"/>
      <c r="E80" s="34"/>
      <c r="F80" s="27" t="str">
        <f>IF(E18="","",E18)</f>
        <v>Vyplň údaj</v>
      </c>
      <c r="G80" s="34"/>
      <c r="H80" s="34"/>
      <c r="I80" s="29" t="s">
        <v>34</v>
      </c>
      <c r="J80" s="32" t="str">
        <f>E24</f>
        <v>Ing. Josef Němeček</v>
      </c>
      <c r="K80" s="34"/>
      <c r="L80" s="92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17"/>
      <c r="B82" s="118"/>
      <c r="C82" s="119" t="s">
        <v>127</v>
      </c>
      <c r="D82" s="120" t="s">
        <v>57</v>
      </c>
      <c r="E82" s="120" t="s">
        <v>53</v>
      </c>
      <c r="F82" s="120" t="s">
        <v>54</v>
      </c>
      <c r="G82" s="120" t="s">
        <v>128</v>
      </c>
      <c r="H82" s="120" t="s">
        <v>129</v>
      </c>
      <c r="I82" s="120" t="s">
        <v>130</v>
      </c>
      <c r="J82" s="120" t="s">
        <v>111</v>
      </c>
      <c r="K82" s="121" t="s">
        <v>131</v>
      </c>
      <c r="L82" s="122"/>
      <c r="M82" s="59" t="s">
        <v>3</v>
      </c>
      <c r="N82" s="60" t="s">
        <v>42</v>
      </c>
      <c r="O82" s="60" t="s">
        <v>132</v>
      </c>
      <c r="P82" s="60" t="s">
        <v>133</v>
      </c>
      <c r="Q82" s="60" t="s">
        <v>134</v>
      </c>
      <c r="R82" s="60" t="s">
        <v>135</v>
      </c>
      <c r="S82" s="60" t="s">
        <v>136</v>
      </c>
      <c r="T82" s="61" t="s">
        <v>137</v>
      </c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</row>
    <row r="83" spans="1:63" s="2" customFormat="1" ht="22.9" customHeight="1">
      <c r="A83" s="34"/>
      <c r="B83" s="35"/>
      <c r="C83" s="66" t="s">
        <v>138</v>
      </c>
      <c r="D83" s="34"/>
      <c r="E83" s="34"/>
      <c r="F83" s="34"/>
      <c r="G83" s="34"/>
      <c r="H83" s="34"/>
      <c r="I83" s="34"/>
      <c r="J83" s="123">
        <f>BK83</f>
        <v>0</v>
      </c>
      <c r="K83" s="34"/>
      <c r="L83" s="35"/>
      <c r="M83" s="62"/>
      <c r="N83" s="53"/>
      <c r="O83" s="63"/>
      <c r="P83" s="124">
        <f>P84+P116</f>
        <v>0</v>
      </c>
      <c r="Q83" s="63"/>
      <c r="R83" s="124">
        <f>R84+R116</f>
        <v>0.00219</v>
      </c>
      <c r="S83" s="63"/>
      <c r="T83" s="125">
        <f>T84+T116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9" t="s">
        <v>71</v>
      </c>
      <c r="AU83" s="19" t="s">
        <v>112</v>
      </c>
      <c r="BK83" s="126">
        <f>BK84+BK116</f>
        <v>0</v>
      </c>
    </row>
    <row r="84" spans="2:63" s="12" customFormat="1" ht="25.9" customHeight="1">
      <c r="B84" s="127"/>
      <c r="D84" s="128" t="s">
        <v>71</v>
      </c>
      <c r="E84" s="129" t="s">
        <v>71</v>
      </c>
      <c r="F84" s="129" t="s">
        <v>2060</v>
      </c>
      <c r="I84" s="130"/>
      <c r="J84" s="131">
        <f>BK84</f>
        <v>0</v>
      </c>
      <c r="L84" s="127"/>
      <c r="M84" s="132"/>
      <c r="N84" s="133"/>
      <c r="O84" s="133"/>
      <c r="P84" s="134">
        <f>SUM(P85:P115)</f>
        <v>0</v>
      </c>
      <c r="Q84" s="133"/>
      <c r="R84" s="134">
        <f>SUM(R85:R115)</f>
        <v>0.00104</v>
      </c>
      <c r="S84" s="133"/>
      <c r="T84" s="135">
        <f>SUM(T85:T115)</f>
        <v>0</v>
      </c>
      <c r="AR84" s="128" t="s">
        <v>80</v>
      </c>
      <c r="AT84" s="136" t="s">
        <v>71</v>
      </c>
      <c r="AU84" s="136" t="s">
        <v>72</v>
      </c>
      <c r="AY84" s="128" t="s">
        <v>141</v>
      </c>
      <c r="BK84" s="137">
        <f>SUM(BK85:BK115)</f>
        <v>0</v>
      </c>
    </row>
    <row r="85" spans="1:65" s="2" customFormat="1" ht="24.2" customHeight="1">
      <c r="A85" s="34"/>
      <c r="B85" s="140"/>
      <c r="C85" s="141" t="s">
        <v>80</v>
      </c>
      <c r="D85" s="141" t="s">
        <v>143</v>
      </c>
      <c r="E85" s="142" t="s">
        <v>2061</v>
      </c>
      <c r="F85" s="143" t="s">
        <v>2062</v>
      </c>
      <c r="G85" s="144" t="s">
        <v>2063</v>
      </c>
      <c r="H85" s="145">
        <v>2</v>
      </c>
      <c r="I85" s="146"/>
      <c r="J85" s="147">
        <f>ROUND(I85*H85,2)</f>
        <v>0</v>
      </c>
      <c r="K85" s="143" t="s">
        <v>3</v>
      </c>
      <c r="L85" s="35"/>
      <c r="M85" s="148" t="s">
        <v>3</v>
      </c>
      <c r="N85" s="149" t="s">
        <v>43</v>
      </c>
      <c r="O85" s="55"/>
      <c r="P85" s="150">
        <f>O85*H85</f>
        <v>0</v>
      </c>
      <c r="Q85" s="150">
        <v>0</v>
      </c>
      <c r="R85" s="150">
        <f>Q85*H85</f>
        <v>0</v>
      </c>
      <c r="S85" s="150">
        <v>0</v>
      </c>
      <c r="T85" s="151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52" t="s">
        <v>148</v>
      </c>
      <c r="AT85" s="152" t="s">
        <v>143</v>
      </c>
      <c r="AU85" s="152" t="s">
        <v>80</v>
      </c>
      <c r="AY85" s="19" t="s">
        <v>141</v>
      </c>
      <c r="BE85" s="153">
        <f>IF(N85="základní",J85,0)</f>
        <v>0</v>
      </c>
      <c r="BF85" s="153">
        <f>IF(N85="snížená",J85,0)</f>
        <v>0</v>
      </c>
      <c r="BG85" s="153">
        <f>IF(N85="zákl. přenesená",J85,0)</f>
        <v>0</v>
      </c>
      <c r="BH85" s="153">
        <f>IF(N85="sníž. přenesená",J85,0)</f>
        <v>0</v>
      </c>
      <c r="BI85" s="153">
        <f>IF(N85="nulová",J85,0)</f>
        <v>0</v>
      </c>
      <c r="BJ85" s="19" t="s">
        <v>80</v>
      </c>
      <c r="BK85" s="153">
        <f>ROUND(I85*H85,2)</f>
        <v>0</v>
      </c>
      <c r="BL85" s="19" t="s">
        <v>148</v>
      </c>
      <c r="BM85" s="152" t="s">
        <v>82</v>
      </c>
    </row>
    <row r="86" spans="1:47" s="2" customFormat="1" ht="29.25">
      <c r="A86" s="34"/>
      <c r="B86" s="35"/>
      <c r="C86" s="34"/>
      <c r="D86" s="160" t="s">
        <v>200</v>
      </c>
      <c r="E86" s="34"/>
      <c r="F86" s="168" t="s">
        <v>2064</v>
      </c>
      <c r="G86" s="34"/>
      <c r="H86" s="34"/>
      <c r="I86" s="156"/>
      <c r="J86" s="34"/>
      <c r="K86" s="34"/>
      <c r="L86" s="35"/>
      <c r="M86" s="157"/>
      <c r="N86" s="158"/>
      <c r="O86" s="55"/>
      <c r="P86" s="55"/>
      <c r="Q86" s="55"/>
      <c r="R86" s="55"/>
      <c r="S86" s="55"/>
      <c r="T86" s="56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9" t="s">
        <v>200</v>
      </c>
      <c r="AU86" s="19" t="s">
        <v>80</v>
      </c>
    </row>
    <row r="87" spans="1:65" s="2" customFormat="1" ht="21.75" customHeight="1">
      <c r="A87" s="34"/>
      <c r="B87" s="140"/>
      <c r="C87" s="141" t="s">
        <v>82</v>
      </c>
      <c r="D87" s="141" t="s">
        <v>143</v>
      </c>
      <c r="E87" s="142" t="s">
        <v>2065</v>
      </c>
      <c r="F87" s="143" t="s">
        <v>2066</v>
      </c>
      <c r="G87" s="144" t="s">
        <v>2063</v>
      </c>
      <c r="H87" s="145">
        <v>7</v>
      </c>
      <c r="I87" s="146"/>
      <c r="J87" s="147">
        <f aca="true" t="shared" si="0" ref="J87:J93">ROUND(I87*H87,2)</f>
        <v>0</v>
      </c>
      <c r="K87" s="143" t="s">
        <v>3</v>
      </c>
      <c r="L87" s="35"/>
      <c r="M87" s="148" t="s">
        <v>3</v>
      </c>
      <c r="N87" s="149" t="s">
        <v>43</v>
      </c>
      <c r="O87" s="55"/>
      <c r="P87" s="150">
        <f aca="true" t="shared" si="1" ref="P87:P93">O87*H87</f>
        <v>0</v>
      </c>
      <c r="Q87" s="150">
        <v>0</v>
      </c>
      <c r="R87" s="150">
        <f aca="true" t="shared" si="2" ref="R87:R93">Q87*H87</f>
        <v>0</v>
      </c>
      <c r="S87" s="150">
        <v>0</v>
      </c>
      <c r="T87" s="151">
        <f aca="true" t="shared" si="3" ref="T87:T93"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2" t="s">
        <v>148</v>
      </c>
      <c r="AT87" s="152" t="s">
        <v>143</v>
      </c>
      <c r="AU87" s="152" t="s">
        <v>80</v>
      </c>
      <c r="AY87" s="19" t="s">
        <v>141</v>
      </c>
      <c r="BE87" s="153">
        <f aca="true" t="shared" si="4" ref="BE87:BE93">IF(N87="základní",J87,0)</f>
        <v>0</v>
      </c>
      <c r="BF87" s="153">
        <f aca="true" t="shared" si="5" ref="BF87:BF93">IF(N87="snížená",J87,0)</f>
        <v>0</v>
      </c>
      <c r="BG87" s="153">
        <f aca="true" t="shared" si="6" ref="BG87:BG93">IF(N87="zákl. přenesená",J87,0)</f>
        <v>0</v>
      </c>
      <c r="BH87" s="153">
        <f aca="true" t="shared" si="7" ref="BH87:BH93">IF(N87="sníž. přenesená",J87,0)</f>
        <v>0</v>
      </c>
      <c r="BI87" s="153">
        <f aca="true" t="shared" si="8" ref="BI87:BI93">IF(N87="nulová",J87,0)</f>
        <v>0</v>
      </c>
      <c r="BJ87" s="19" t="s">
        <v>80</v>
      </c>
      <c r="BK87" s="153">
        <f aca="true" t="shared" si="9" ref="BK87:BK93">ROUND(I87*H87,2)</f>
        <v>0</v>
      </c>
      <c r="BL87" s="19" t="s">
        <v>148</v>
      </c>
      <c r="BM87" s="152" t="s">
        <v>148</v>
      </c>
    </row>
    <row r="88" spans="1:65" s="2" customFormat="1" ht="21.75" customHeight="1">
      <c r="A88" s="34"/>
      <c r="B88" s="140"/>
      <c r="C88" s="141" t="s">
        <v>159</v>
      </c>
      <c r="D88" s="141" t="s">
        <v>143</v>
      </c>
      <c r="E88" s="142" t="s">
        <v>2067</v>
      </c>
      <c r="F88" s="143" t="s">
        <v>2068</v>
      </c>
      <c r="G88" s="144" t="s">
        <v>2063</v>
      </c>
      <c r="H88" s="145">
        <v>2</v>
      </c>
      <c r="I88" s="146"/>
      <c r="J88" s="147">
        <f t="shared" si="0"/>
        <v>0</v>
      </c>
      <c r="K88" s="143" t="s">
        <v>3</v>
      </c>
      <c r="L88" s="35"/>
      <c r="M88" s="148" t="s">
        <v>3</v>
      </c>
      <c r="N88" s="149" t="s">
        <v>43</v>
      </c>
      <c r="O88" s="55"/>
      <c r="P88" s="150">
        <f t="shared" si="1"/>
        <v>0</v>
      </c>
      <c r="Q88" s="150">
        <v>0</v>
      </c>
      <c r="R88" s="150">
        <f t="shared" si="2"/>
        <v>0</v>
      </c>
      <c r="S88" s="150">
        <v>0</v>
      </c>
      <c r="T88" s="151">
        <f t="shared" si="3"/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2" t="s">
        <v>148</v>
      </c>
      <c r="AT88" s="152" t="s">
        <v>143</v>
      </c>
      <c r="AU88" s="152" t="s">
        <v>80</v>
      </c>
      <c r="AY88" s="19" t="s">
        <v>141</v>
      </c>
      <c r="BE88" s="153">
        <f t="shared" si="4"/>
        <v>0</v>
      </c>
      <c r="BF88" s="153">
        <f t="shared" si="5"/>
        <v>0</v>
      </c>
      <c r="BG88" s="153">
        <f t="shared" si="6"/>
        <v>0</v>
      </c>
      <c r="BH88" s="153">
        <f t="shared" si="7"/>
        <v>0</v>
      </c>
      <c r="BI88" s="153">
        <f t="shared" si="8"/>
        <v>0</v>
      </c>
      <c r="BJ88" s="19" t="s">
        <v>80</v>
      </c>
      <c r="BK88" s="153">
        <f t="shared" si="9"/>
        <v>0</v>
      </c>
      <c r="BL88" s="19" t="s">
        <v>148</v>
      </c>
      <c r="BM88" s="152" t="s">
        <v>176</v>
      </c>
    </row>
    <row r="89" spans="1:65" s="2" customFormat="1" ht="21.75" customHeight="1">
      <c r="A89" s="34"/>
      <c r="B89" s="140"/>
      <c r="C89" s="141" t="s">
        <v>148</v>
      </c>
      <c r="D89" s="141" t="s">
        <v>143</v>
      </c>
      <c r="E89" s="142" t="s">
        <v>2069</v>
      </c>
      <c r="F89" s="143" t="s">
        <v>2070</v>
      </c>
      <c r="G89" s="144" t="s">
        <v>2063</v>
      </c>
      <c r="H89" s="145">
        <v>3</v>
      </c>
      <c r="I89" s="146"/>
      <c r="J89" s="147">
        <f t="shared" si="0"/>
        <v>0</v>
      </c>
      <c r="K89" s="143" t="s">
        <v>3</v>
      </c>
      <c r="L89" s="35"/>
      <c r="M89" s="148" t="s">
        <v>3</v>
      </c>
      <c r="N89" s="149" t="s">
        <v>43</v>
      </c>
      <c r="O89" s="55"/>
      <c r="P89" s="150">
        <f t="shared" si="1"/>
        <v>0</v>
      </c>
      <c r="Q89" s="150">
        <v>0</v>
      </c>
      <c r="R89" s="150">
        <f t="shared" si="2"/>
        <v>0</v>
      </c>
      <c r="S89" s="150">
        <v>0</v>
      </c>
      <c r="T89" s="151">
        <f t="shared" si="3"/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2" t="s">
        <v>148</v>
      </c>
      <c r="AT89" s="152" t="s">
        <v>143</v>
      </c>
      <c r="AU89" s="152" t="s">
        <v>80</v>
      </c>
      <c r="AY89" s="19" t="s">
        <v>141</v>
      </c>
      <c r="BE89" s="153">
        <f t="shared" si="4"/>
        <v>0</v>
      </c>
      <c r="BF89" s="153">
        <f t="shared" si="5"/>
        <v>0</v>
      </c>
      <c r="BG89" s="153">
        <f t="shared" si="6"/>
        <v>0</v>
      </c>
      <c r="BH89" s="153">
        <f t="shared" si="7"/>
        <v>0</v>
      </c>
      <c r="BI89" s="153">
        <f t="shared" si="8"/>
        <v>0</v>
      </c>
      <c r="BJ89" s="19" t="s">
        <v>80</v>
      </c>
      <c r="BK89" s="153">
        <f t="shared" si="9"/>
        <v>0</v>
      </c>
      <c r="BL89" s="19" t="s">
        <v>148</v>
      </c>
      <c r="BM89" s="152" t="s">
        <v>189</v>
      </c>
    </row>
    <row r="90" spans="1:65" s="2" customFormat="1" ht="16.5" customHeight="1">
      <c r="A90" s="34"/>
      <c r="B90" s="140"/>
      <c r="C90" s="141" t="s">
        <v>169</v>
      </c>
      <c r="D90" s="141" t="s">
        <v>143</v>
      </c>
      <c r="E90" s="142" t="s">
        <v>2071</v>
      </c>
      <c r="F90" s="143" t="s">
        <v>2072</v>
      </c>
      <c r="G90" s="144" t="s">
        <v>2063</v>
      </c>
      <c r="H90" s="145">
        <v>1</v>
      </c>
      <c r="I90" s="146"/>
      <c r="J90" s="147">
        <f t="shared" si="0"/>
        <v>0</v>
      </c>
      <c r="K90" s="143" t="s">
        <v>3</v>
      </c>
      <c r="L90" s="35"/>
      <c r="M90" s="148" t="s">
        <v>3</v>
      </c>
      <c r="N90" s="149" t="s">
        <v>43</v>
      </c>
      <c r="O90" s="55"/>
      <c r="P90" s="150">
        <f t="shared" si="1"/>
        <v>0</v>
      </c>
      <c r="Q90" s="150">
        <v>0</v>
      </c>
      <c r="R90" s="150">
        <f t="shared" si="2"/>
        <v>0</v>
      </c>
      <c r="S90" s="150">
        <v>0</v>
      </c>
      <c r="T90" s="151">
        <f t="shared" si="3"/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2" t="s">
        <v>148</v>
      </c>
      <c r="AT90" s="152" t="s">
        <v>143</v>
      </c>
      <c r="AU90" s="152" t="s">
        <v>80</v>
      </c>
      <c r="AY90" s="19" t="s">
        <v>141</v>
      </c>
      <c r="BE90" s="153">
        <f t="shared" si="4"/>
        <v>0</v>
      </c>
      <c r="BF90" s="153">
        <f t="shared" si="5"/>
        <v>0</v>
      </c>
      <c r="BG90" s="153">
        <f t="shared" si="6"/>
        <v>0</v>
      </c>
      <c r="BH90" s="153">
        <f t="shared" si="7"/>
        <v>0</v>
      </c>
      <c r="BI90" s="153">
        <f t="shared" si="8"/>
        <v>0</v>
      </c>
      <c r="BJ90" s="19" t="s">
        <v>80</v>
      </c>
      <c r="BK90" s="153">
        <f t="shared" si="9"/>
        <v>0</v>
      </c>
      <c r="BL90" s="19" t="s">
        <v>148</v>
      </c>
      <c r="BM90" s="152" t="s">
        <v>246</v>
      </c>
    </row>
    <row r="91" spans="1:65" s="2" customFormat="1" ht="16.5" customHeight="1">
      <c r="A91" s="34"/>
      <c r="B91" s="140"/>
      <c r="C91" s="141" t="s">
        <v>176</v>
      </c>
      <c r="D91" s="141" t="s">
        <v>143</v>
      </c>
      <c r="E91" s="142" t="s">
        <v>2073</v>
      </c>
      <c r="F91" s="143" t="s">
        <v>2074</v>
      </c>
      <c r="G91" s="144" t="s">
        <v>2063</v>
      </c>
      <c r="H91" s="145">
        <v>1</v>
      </c>
      <c r="I91" s="146"/>
      <c r="J91" s="147">
        <f t="shared" si="0"/>
        <v>0</v>
      </c>
      <c r="K91" s="143" t="s">
        <v>3</v>
      </c>
      <c r="L91" s="35"/>
      <c r="M91" s="148" t="s">
        <v>3</v>
      </c>
      <c r="N91" s="149" t="s">
        <v>43</v>
      </c>
      <c r="O91" s="55"/>
      <c r="P91" s="150">
        <f t="shared" si="1"/>
        <v>0</v>
      </c>
      <c r="Q91" s="150">
        <v>0</v>
      </c>
      <c r="R91" s="150">
        <f t="shared" si="2"/>
        <v>0</v>
      </c>
      <c r="S91" s="150">
        <v>0</v>
      </c>
      <c r="T91" s="151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2" t="s">
        <v>148</v>
      </c>
      <c r="AT91" s="152" t="s">
        <v>143</v>
      </c>
      <c r="AU91" s="152" t="s">
        <v>80</v>
      </c>
      <c r="AY91" s="19" t="s">
        <v>141</v>
      </c>
      <c r="BE91" s="153">
        <f t="shared" si="4"/>
        <v>0</v>
      </c>
      <c r="BF91" s="153">
        <f t="shared" si="5"/>
        <v>0</v>
      </c>
      <c r="BG91" s="153">
        <f t="shared" si="6"/>
        <v>0</v>
      </c>
      <c r="BH91" s="153">
        <f t="shared" si="7"/>
        <v>0</v>
      </c>
      <c r="BI91" s="153">
        <f t="shared" si="8"/>
        <v>0</v>
      </c>
      <c r="BJ91" s="19" t="s">
        <v>80</v>
      </c>
      <c r="BK91" s="153">
        <f t="shared" si="9"/>
        <v>0</v>
      </c>
      <c r="BL91" s="19" t="s">
        <v>148</v>
      </c>
      <c r="BM91" s="152" t="s">
        <v>258</v>
      </c>
    </row>
    <row r="92" spans="1:65" s="2" customFormat="1" ht="24.2" customHeight="1">
      <c r="A92" s="34"/>
      <c r="B92" s="140"/>
      <c r="C92" s="141" t="s">
        <v>182</v>
      </c>
      <c r="D92" s="141" t="s">
        <v>143</v>
      </c>
      <c r="E92" s="142" t="s">
        <v>2075</v>
      </c>
      <c r="F92" s="143" t="s">
        <v>2076</v>
      </c>
      <c r="G92" s="144" t="s">
        <v>2063</v>
      </c>
      <c r="H92" s="145">
        <v>3</v>
      </c>
      <c r="I92" s="146"/>
      <c r="J92" s="147">
        <f t="shared" si="0"/>
        <v>0</v>
      </c>
      <c r="K92" s="143" t="s">
        <v>3</v>
      </c>
      <c r="L92" s="35"/>
      <c r="M92" s="148" t="s">
        <v>3</v>
      </c>
      <c r="N92" s="149" t="s">
        <v>43</v>
      </c>
      <c r="O92" s="55"/>
      <c r="P92" s="150">
        <f t="shared" si="1"/>
        <v>0</v>
      </c>
      <c r="Q92" s="150">
        <v>0</v>
      </c>
      <c r="R92" s="150">
        <f t="shared" si="2"/>
        <v>0</v>
      </c>
      <c r="S92" s="150">
        <v>0</v>
      </c>
      <c r="T92" s="151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2" t="s">
        <v>148</v>
      </c>
      <c r="AT92" s="152" t="s">
        <v>143</v>
      </c>
      <c r="AU92" s="152" t="s">
        <v>80</v>
      </c>
      <c r="AY92" s="19" t="s">
        <v>141</v>
      </c>
      <c r="BE92" s="153">
        <f t="shared" si="4"/>
        <v>0</v>
      </c>
      <c r="BF92" s="153">
        <f t="shared" si="5"/>
        <v>0</v>
      </c>
      <c r="BG92" s="153">
        <f t="shared" si="6"/>
        <v>0</v>
      </c>
      <c r="BH92" s="153">
        <f t="shared" si="7"/>
        <v>0</v>
      </c>
      <c r="BI92" s="153">
        <f t="shared" si="8"/>
        <v>0</v>
      </c>
      <c r="BJ92" s="19" t="s">
        <v>80</v>
      </c>
      <c r="BK92" s="153">
        <f t="shared" si="9"/>
        <v>0</v>
      </c>
      <c r="BL92" s="19" t="s">
        <v>148</v>
      </c>
      <c r="BM92" s="152" t="s">
        <v>220</v>
      </c>
    </row>
    <row r="93" spans="1:65" s="2" customFormat="1" ht="16.5" customHeight="1">
      <c r="A93" s="34"/>
      <c r="B93" s="140"/>
      <c r="C93" s="141" t="s">
        <v>189</v>
      </c>
      <c r="D93" s="141" t="s">
        <v>143</v>
      </c>
      <c r="E93" s="142" t="s">
        <v>2077</v>
      </c>
      <c r="F93" s="143" t="s">
        <v>2078</v>
      </c>
      <c r="G93" s="144" t="s">
        <v>2063</v>
      </c>
      <c r="H93" s="145">
        <v>1</v>
      </c>
      <c r="I93" s="146"/>
      <c r="J93" s="147">
        <f t="shared" si="0"/>
        <v>0</v>
      </c>
      <c r="K93" s="143" t="s">
        <v>3</v>
      </c>
      <c r="L93" s="35"/>
      <c r="M93" s="148" t="s">
        <v>3</v>
      </c>
      <c r="N93" s="149" t="s">
        <v>43</v>
      </c>
      <c r="O93" s="55"/>
      <c r="P93" s="150">
        <f t="shared" si="1"/>
        <v>0</v>
      </c>
      <c r="Q93" s="150">
        <v>0</v>
      </c>
      <c r="R93" s="150">
        <f t="shared" si="2"/>
        <v>0</v>
      </c>
      <c r="S93" s="150">
        <v>0</v>
      </c>
      <c r="T93" s="151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2" t="s">
        <v>148</v>
      </c>
      <c r="AT93" s="152" t="s">
        <v>143</v>
      </c>
      <c r="AU93" s="152" t="s">
        <v>80</v>
      </c>
      <c r="AY93" s="19" t="s">
        <v>141</v>
      </c>
      <c r="BE93" s="153">
        <f t="shared" si="4"/>
        <v>0</v>
      </c>
      <c r="BF93" s="153">
        <f t="shared" si="5"/>
        <v>0</v>
      </c>
      <c r="BG93" s="153">
        <f t="shared" si="6"/>
        <v>0</v>
      </c>
      <c r="BH93" s="153">
        <f t="shared" si="7"/>
        <v>0</v>
      </c>
      <c r="BI93" s="153">
        <f t="shared" si="8"/>
        <v>0</v>
      </c>
      <c r="BJ93" s="19" t="s">
        <v>80</v>
      </c>
      <c r="BK93" s="153">
        <f t="shared" si="9"/>
        <v>0</v>
      </c>
      <c r="BL93" s="19" t="s">
        <v>148</v>
      </c>
      <c r="BM93" s="152" t="s">
        <v>233</v>
      </c>
    </row>
    <row r="94" spans="1:47" s="2" customFormat="1" ht="19.5">
      <c r="A94" s="34"/>
      <c r="B94" s="35"/>
      <c r="C94" s="34"/>
      <c r="D94" s="160" t="s">
        <v>200</v>
      </c>
      <c r="E94" s="34"/>
      <c r="F94" s="168" t="s">
        <v>2079</v>
      </c>
      <c r="G94" s="34"/>
      <c r="H94" s="34"/>
      <c r="I94" s="156"/>
      <c r="J94" s="34"/>
      <c r="K94" s="34"/>
      <c r="L94" s="35"/>
      <c r="M94" s="157"/>
      <c r="N94" s="158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200</v>
      </c>
      <c r="AU94" s="19" t="s">
        <v>80</v>
      </c>
    </row>
    <row r="95" spans="1:65" s="2" customFormat="1" ht="16.5" customHeight="1">
      <c r="A95" s="34"/>
      <c r="B95" s="140"/>
      <c r="C95" s="141" t="s">
        <v>195</v>
      </c>
      <c r="D95" s="141" t="s">
        <v>143</v>
      </c>
      <c r="E95" s="142" t="s">
        <v>2080</v>
      </c>
      <c r="F95" s="143" t="s">
        <v>2081</v>
      </c>
      <c r="G95" s="144" t="s">
        <v>2063</v>
      </c>
      <c r="H95" s="145">
        <v>1</v>
      </c>
      <c r="I95" s="146"/>
      <c r="J95" s="147">
        <f aca="true" t="shared" si="10" ref="J95:J112">ROUND(I95*H95,2)</f>
        <v>0</v>
      </c>
      <c r="K95" s="143" t="s">
        <v>3</v>
      </c>
      <c r="L95" s="35"/>
      <c r="M95" s="148" t="s">
        <v>3</v>
      </c>
      <c r="N95" s="149" t="s">
        <v>43</v>
      </c>
      <c r="O95" s="55"/>
      <c r="P95" s="150">
        <f aca="true" t="shared" si="11" ref="P95:P112">O95*H95</f>
        <v>0</v>
      </c>
      <c r="Q95" s="150">
        <v>0</v>
      </c>
      <c r="R95" s="150">
        <f aca="true" t="shared" si="12" ref="R95:R112">Q95*H95</f>
        <v>0</v>
      </c>
      <c r="S95" s="150">
        <v>0</v>
      </c>
      <c r="T95" s="151">
        <f aca="true" t="shared" si="13" ref="T95:T112"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2" t="s">
        <v>148</v>
      </c>
      <c r="AT95" s="152" t="s">
        <v>143</v>
      </c>
      <c r="AU95" s="152" t="s">
        <v>80</v>
      </c>
      <c r="AY95" s="19" t="s">
        <v>141</v>
      </c>
      <c r="BE95" s="153">
        <f aca="true" t="shared" si="14" ref="BE95:BE112">IF(N95="základní",J95,0)</f>
        <v>0</v>
      </c>
      <c r="BF95" s="153">
        <f aca="true" t="shared" si="15" ref="BF95:BF112">IF(N95="snížená",J95,0)</f>
        <v>0</v>
      </c>
      <c r="BG95" s="153">
        <f aca="true" t="shared" si="16" ref="BG95:BG112">IF(N95="zákl. přenesená",J95,0)</f>
        <v>0</v>
      </c>
      <c r="BH95" s="153">
        <f aca="true" t="shared" si="17" ref="BH95:BH112">IF(N95="sníž. přenesená",J95,0)</f>
        <v>0</v>
      </c>
      <c r="BI95" s="153">
        <f aca="true" t="shared" si="18" ref="BI95:BI112">IF(N95="nulová",J95,0)</f>
        <v>0</v>
      </c>
      <c r="BJ95" s="19" t="s">
        <v>80</v>
      </c>
      <c r="BK95" s="153">
        <f aca="true" t="shared" si="19" ref="BK95:BK112">ROUND(I95*H95,2)</f>
        <v>0</v>
      </c>
      <c r="BL95" s="19" t="s">
        <v>148</v>
      </c>
      <c r="BM95" s="152" t="s">
        <v>2082</v>
      </c>
    </row>
    <row r="96" spans="1:65" s="2" customFormat="1" ht="16.5" customHeight="1">
      <c r="A96" s="34"/>
      <c r="B96" s="140"/>
      <c r="C96" s="141" t="s">
        <v>204</v>
      </c>
      <c r="D96" s="141" t="s">
        <v>143</v>
      </c>
      <c r="E96" s="142" t="s">
        <v>2083</v>
      </c>
      <c r="F96" s="143" t="s">
        <v>2084</v>
      </c>
      <c r="G96" s="144" t="s">
        <v>2063</v>
      </c>
      <c r="H96" s="145">
        <v>2</v>
      </c>
      <c r="I96" s="146"/>
      <c r="J96" s="147">
        <f t="shared" si="10"/>
        <v>0</v>
      </c>
      <c r="K96" s="143" t="s">
        <v>3</v>
      </c>
      <c r="L96" s="35"/>
      <c r="M96" s="148" t="s">
        <v>3</v>
      </c>
      <c r="N96" s="149" t="s">
        <v>43</v>
      </c>
      <c r="O96" s="55"/>
      <c r="P96" s="150">
        <f t="shared" si="11"/>
        <v>0</v>
      </c>
      <c r="Q96" s="150">
        <v>0</v>
      </c>
      <c r="R96" s="150">
        <f t="shared" si="12"/>
        <v>0</v>
      </c>
      <c r="S96" s="150">
        <v>0</v>
      </c>
      <c r="T96" s="151">
        <f t="shared" si="1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2" t="s">
        <v>148</v>
      </c>
      <c r="AT96" s="152" t="s">
        <v>143</v>
      </c>
      <c r="AU96" s="152" t="s">
        <v>80</v>
      </c>
      <c r="AY96" s="19" t="s">
        <v>141</v>
      </c>
      <c r="BE96" s="153">
        <f t="shared" si="14"/>
        <v>0</v>
      </c>
      <c r="BF96" s="153">
        <f t="shared" si="15"/>
        <v>0</v>
      </c>
      <c r="BG96" s="153">
        <f t="shared" si="16"/>
        <v>0</v>
      </c>
      <c r="BH96" s="153">
        <f t="shared" si="17"/>
        <v>0</v>
      </c>
      <c r="BI96" s="153">
        <f t="shared" si="18"/>
        <v>0</v>
      </c>
      <c r="BJ96" s="19" t="s">
        <v>80</v>
      </c>
      <c r="BK96" s="153">
        <f t="shared" si="19"/>
        <v>0</v>
      </c>
      <c r="BL96" s="19" t="s">
        <v>148</v>
      </c>
      <c r="BM96" s="152" t="s">
        <v>271</v>
      </c>
    </row>
    <row r="97" spans="1:65" s="2" customFormat="1" ht="16.5" customHeight="1">
      <c r="A97" s="34"/>
      <c r="B97" s="140"/>
      <c r="C97" s="141" t="s">
        <v>212</v>
      </c>
      <c r="D97" s="141" t="s">
        <v>143</v>
      </c>
      <c r="E97" s="142" t="s">
        <v>2085</v>
      </c>
      <c r="F97" s="143" t="s">
        <v>2086</v>
      </c>
      <c r="G97" s="144" t="s">
        <v>2063</v>
      </c>
      <c r="H97" s="145">
        <v>1</v>
      </c>
      <c r="I97" s="146"/>
      <c r="J97" s="147">
        <f t="shared" si="10"/>
        <v>0</v>
      </c>
      <c r="K97" s="143" t="s">
        <v>3</v>
      </c>
      <c r="L97" s="35"/>
      <c r="M97" s="148" t="s">
        <v>3</v>
      </c>
      <c r="N97" s="149" t="s">
        <v>43</v>
      </c>
      <c r="O97" s="55"/>
      <c r="P97" s="150">
        <f t="shared" si="11"/>
        <v>0</v>
      </c>
      <c r="Q97" s="150">
        <v>0</v>
      </c>
      <c r="R97" s="150">
        <f t="shared" si="12"/>
        <v>0</v>
      </c>
      <c r="S97" s="150">
        <v>0</v>
      </c>
      <c r="T97" s="151">
        <f t="shared" si="1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2" t="s">
        <v>148</v>
      </c>
      <c r="AT97" s="152" t="s">
        <v>143</v>
      </c>
      <c r="AU97" s="152" t="s">
        <v>80</v>
      </c>
      <c r="AY97" s="19" t="s">
        <v>141</v>
      </c>
      <c r="BE97" s="153">
        <f t="shared" si="14"/>
        <v>0</v>
      </c>
      <c r="BF97" s="153">
        <f t="shared" si="15"/>
        <v>0</v>
      </c>
      <c r="BG97" s="153">
        <f t="shared" si="16"/>
        <v>0</v>
      </c>
      <c r="BH97" s="153">
        <f t="shared" si="17"/>
        <v>0</v>
      </c>
      <c r="BI97" s="153">
        <f t="shared" si="18"/>
        <v>0</v>
      </c>
      <c r="BJ97" s="19" t="s">
        <v>80</v>
      </c>
      <c r="BK97" s="153">
        <f t="shared" si="19"/>
        <v>0</v>
      </c>
      <c r="BL97" s="19" t="s">
        <v>148</v>
      </c>
      <c r="BM97" s="152" t="s">
        <v>289</v>
      </c>
    </row>
    <row r="98" spans="1:65" s="2" customFormat="1" ht="16.5" customHeight="1">
      <c r="A98" s="34"/>
      <c r="B98" s="140"/>
      <c r="C98" s="141" t="s">
        <v>220</v>
      </c>
      <c r="D98" s="141" t="s">
        <v>143</v>
      </c>
      <c r="E98" s="142" t="s">
        <v>2087</v>
      </c>
      <c r="F98" s="143" t="s">
        <v>2088</v>
      </c>
      <c r="G98" s="144" t="s">
        <v>2063</v>
      </c>
      <c r="H98" s="145">
        <v>1</v>
      </c>
      <c r="I98" s="146"/>
      <c r="J98" s="147">
        <f t="shared" si="10"/>
        <v>0</v>
      </c>
      <c r="K98" s="143" t="s">
        <v>3</v>
      </c>
      <c r="L98" s="35"/>
      <c r="M98" s="148" t="s">
        <v>3</v>
      </c>
      <c r="N98" s="149" t="s">
        <v>43</v>
      </c>
      <c r="O98" s="55"/>
      <c r="P98" s="150">
        <f t="shared" si="11"/>
        <v>0</v>
      </c>
      <c r="Q98" s="150">
        <v>0</v>
      </c>
      <c r="R98" s="150">
        <f t="shared" si="12"/>
        <v>0</v>
      </c>
      <c r="S98" s="150">
        <v>0</v>
      </c>
      <c r="T98" s="151">
        <f t="shared" si="1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2" t="s">
        <v>148</v>
      </c>
      <c r="AT98" s="152" t="s">
        <v>143</v>
      </c>
      <c r="AU98" s="152" t="s">
        <v>80</v>
      </c>
      <c r="AY98" s="19" t="s">
        <v>141</v>
      </c>
      <c r="BE98" s="153">
        <f t="shared" si="14"/>
        <v>0</v>
      </c>
      <c r="BF98" s="153">
        <f t="shared" si="15"/>
        <v>0</v>
      </c>
      <c r="BG98" s="153">
        <f t="shared" si="16"/>
        <v>0</v>
      </c>
      <c r="BH98" s="153">
        <f t="shared" si="17"/>
        <v>0</v>
      </c>
      <c r="BI98" s="153">
        <f t="shared" si="18"/>
        <v>0</v>
      </c>
      <c r="BJ98" s="19" t="s">
        <v>80</v>
      </c>
      <c r="BK98" s="153">
        <f t="shared" si="19"/>
        <v>0</v>
      </c>
      <c r="BL98" s="19" t="s">
        <v>148</v>
      </c>
      <c r="BM98" s="152" t="s">
        <v>301</v>
      </c>
    </row>
    <row r="99" spans="1:65" s="2" customFormat="1" ht="16.5" customHeight="1">
      <c r="A99" s="34"/>
      <c r="B99" s="140"/>
      <c r="C99" s="141" t="s">
        <v>226</v>
      </c>
      <c r="D99" s="141" t="s">
        <v>143</v>
      </c>
      <c r="E99" s="142" t="s">
        <v>2089</v>
      </c>
      <c r="F99" s="143" t="s">
        <v>2090</v>
      </c>
      <c r="G99" s="144" t="s">
        <v>2091</v>
      </c>
      <c r="H99" s="145">
        <v>12</v>
      </c>
      <c r="I99" s="146"/>
      <c r="J99" s="147">
        <f t="shared" si="10"/>
        <v>0</v>
      </c>
      <c r="K99" s="143" t="s">
        <v>3</v>
      </c>
      <c r="L99" s="35"/>
      <c r="M99" s="148" t="s">
        <v>3</v>
      </c>
      <c r="N99" s="149" t="s">
        <v>43</v>
      </c>
      <c r="O99" s="55"/>
      <c r="P99" s="150">
        <f t="shared" si="11"/>
        <v>0</v>
      </c>
      <c r="Q99" s="150">
        <v>0</v>
      </c>
      <c r="R99" s="150">
        <f t="shared" si="12"/>
        <v>0</v>
      </c>
      <c r="S99" s="150">
        <v>0</v>
      </c>
      <c r="T99" s="151">
        <f t="shared" si="1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2" t="s">
        <v>148</v>
      </c>
      <c r="AT99" s="152" t="s">
        <v>143</v>
      </c>
      <c r="AU99" s="152" t="s">
        <v>80</v>
      </c>
      <c r="AY99" s="19" t="s">
        <v>141</v>
      </c>
      <c r="BE99" s="153">
        <f t="shared" si="14"/>
        <v>0</v>
      </c>
      <c r="BF99" s="153">
        <f t="shared" si="15"/>
        <v>0</v>
      </c>
      <c r="BG99" s="153">
        <f t="shared" si="16"/>
        <v>0</v>
      </c>
      <c r="BH99" s="153">
        <f t="shared" si="17"/>
        <v>0</v>
      </c>
      <c r="BI99" s="153">
        <f t="shared" si="18"/>
        <v>0</v>
      </c>
      <c r="BJ99" s="19" t="s">
        <v>80</v>
      </c>
      <c r="BK99" s="153">
        <f t="shared" si="19"/>
        <v>0</v>
      </c>
      <c r="BL99" s="19" t="s">
        <v>148</v>
      </c>
      <c r="BM99" s="152" t="s">
        <v>405</v>
      </c>
    </row>
    <row r="100" spans="1:65" s="2" customFormat="1" ht="16.5" customHeight="1">
      <c r="A100" s="34"/>
      <c r="B100" s="140"/>
      <c r="C100" s="141" t="s">
        <v>233</v>
      </c>
      <c r="D100" s="141" t="s">
        <v>143</v>
      </c>
      <c r="E100" s="142" t="s">
        <v>2092</v>
      </c>
      <c r="F100" s="143" t="s">
        <v>2093</v>
      </c>
      <c r="G100" s="144" t="s">
        <v>2091</v>
      </c>
      <c r="H100" s="145">
        <v>1</v>
      </c>
      <c r="I100" s="146"/>
      <c r="J100" s="147">
        <f t="shared" si="10"/>
        <v>0</v>
      </c>
      <c r="K100" s="143" t="s">
        <v>3</v>
      </c>
      <c r="L100" s="35"/>
      <c r="M100" s="148" t="s">
        <v>3</v>
      </c>
      <c r="N100" s="149" t="s">
        <v>43</v>
      </c>
      <c r="O100" s="55"/>
      <c r="P100" s="150">
        <f t="shared" si="11"/>
        <v>0</v>
      </c>
      <c r="Q100" s="150">
        <v>0</v>
      </c>
      <c r="R100" s="150">
        <f t="shared" si="12"/>
        <v>0</v>
      </c>
      <c r="S100" s="150">
        <v>0</v>
      </c>
      <c r="T100" s="151">
        <f t="shared" si="1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2" t="s">
        <v>148</v>
      </c>
      <c r="AT100" s="152" t="s">
        <v>143</v>
      </c>
      <c r="AU100" s="152" t="s">
        <v>80</v>
      </c>
      <c r="AY100" s="19" t="s">
        <v>141</v>
      </c>
      <c r="BE100" s="153">
        <f t="shared" si="14"/>
        <v>0</v>
      </c>
      <c r="BF100" s="153">
        <f t="shared" si="15"/>
        <v>0</v>
      </c>
      <c r="BG100" s="153">
        <f t="shared" si="16"/>
        <v>0</v>
      </c>
      <c r="BH100" s="153">
        <f t="shared" si="17"/>
        <v>0</v>
      </c>
      <c r="BI100" s="153">
        <f t="shared" si="18"/>
        <v>0</v>
      </c>
      <c r="BJ100" s="19" t="s">
        <v>80</v>
      </c>
      <c r="BK100" s="153">
        <f t="shared" si="19"/>
        <v>0</v>
      </c>
      <c r="BL100" s="19" t="s">
        <v>148</v>
      </c>
      <c r="BM100" s="152" t="s">
        <v>674</v>
      </c>
    </row>
    <row r="101" spans="1:65" s="2" customFormat="1" ht="16.5" customHeight="1">
      <c r="A101" s="34"/>
      <c r="B101" s="140"/>
      <c r="C101" s="141" t="s">
        <v>9</v>
      </c>
      <c r="D101" s="141" t="s">
        <v>143</v>
      </c>
      <c r="E101" s="142" t="s">
        <v>2094</v>
      </c>
      <c r="F101" s="143" t="s">
        <v>2095</v>
      </c>
      <c r="G101" s="144" t="s">
        <v>2091</v>
      </c>
      <c r="H101" s="145">
        <v>5</v>
      </c>
      <c r="I101" s="146"/>
      <c r="J101" s="147">
        <f t="shared" si="10"/>
        <v>0</v>
      </c>
      <c r="K101" s="143" t="s">
        <v>3</v>
      </c>
      <c r="L101" s="35"/>
      <c r="M101" s="148" t="s">
        <v>3</v>
      </c>
      <c r="N101" s="149" t="s">
        <v>43</v>
      </c>
      <c r="O101" s="55"/>
      <c r="P101" s="150">
        <f t="shared" si="11"/>
        <v>0</v>
      </c>
      <c r="Q101" s="150">
        <v>0</v>
      </c>
      <c r="R101" s="150">
        <f t="shared" si="12"/>
        <v>0</v>
      </c>
      <c r="S101" s="150">
        <v>0</v>
      </c>
      <c r="T101" s="151">
        <f t="shared" si="1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2" t="s">
        <v>148</v>
      </c>
      <c r="AT101" s="152" t="s">
        <v>143</v>
      </c>
      <c r="AU101" s="152" t="s">
        <v>80</v>
      </c>
      <c r="AY101" s="19" t="s">
        <v>141</v>
      </c>
      <c r="BE101" s="153">
        <f t="shared" si="14"/>
        <v>0</v>
      </c>
      <c r="BF101" s="153">
        <f t="shared" si="15"/>
        <v>0</v>
      </c>
      <c r="BG101" s="153">
        <f t="shared" si="16"/>
        <v>0</v>
      </c>
      <c r="BH101" s="153">
        <f t="shared" si="17"/>
        <v>0</v>
      </c>
      <c r="BI101" s="153">
        <f t="shared" si="18"/>
        <v>0</v>
      </c>
      <c r="BJ101" s="19" t="s">
        <v>80</v>
      </c>
      <c r="BK101" s="153">
        <f t="shared" si="19"/>
        <v>0</v>
      </c>
      <c r="BL101" s="19" t="s">
        <v>148</v>
      </c>
      <c r="BM101" s="152" t="s">
        <v>686</v>
      </c>
    </row>
    <row r="102" spans="1:65" s="2" customFormat="1" ht="16.5" customHeight="1">
      <c r="A102" s="34"/>
      <c r="B102" s="140"/>
      <c r="C102" s="141" t="s">
        <v>246</v>
      </c>
      <c r="D102" s="141" t="s">
        <v>143</v>
      </c>
      <c r="E102" s="142" t="s">
        <v>2096</v>
      </c>
      <c r="F102" s="143" t="s">
        <v>2097</v>
      </c>
      <c r="G102" s="144" t="s">
        <v>2063</v>
      </c>
      <c r="H102" s="145">
        <v>2</v>
      </c>
      <c r="I102" s="146"/>
      <c r="J102" s="147">
        <f t="shared" si="10"/>
        <v>0</v>
      </c>
      <c r="K102" s="143" t="s">
        <v>3</v>
      </c>
      <c r="L102" s="35"/>
      <c r="M102" s="148" t="s">
        <v>3</v>
      </c>
      <c r="N102" s="149" t="s">
        <v>43</v>
      </c>
      <c r="O102" s="55"/>
      <c r="P102" s="150">
        <f t="shared" si="11"/>
        <v>0</v>
      </c>
      <c r="Q102" s="150">
        <v>0</v>
      </c>
      <c r="R102" s="150">
        <f t="shared" si="12"/>
        <v>0</v>
      </c>
      <c r="S102" s="150">
        <v>0</v>
      </c>
      <c r="T102" s="151">
        <f t="shared" si="1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2" t="s">
        <v>148</v>
      </c>
      <c r="AT102" s="152" t="s">
        <v>143</v>
      </c>
      <c r="AU102" s="152" t="s">
        <v>80</v>
      </c>
      <c r="AY102" s="19" t="s">
        <v>141</v>
      </c>
      <c r="BE102" s="153">
        <f t="shared" si="14"/>
        <v>0</v>
      </c>
      <c r="BF102" s="153">
        <f t="shared" si="15"/>
        <v>0</v>
      </c>
      <c r="BG102" s="153">
        <f t="shared" si="16"/>
        <v>0</v>
      </c>
      <c r="BH102" s="153">
        <f t="shared" si="17"/>
        <v>0</v>
      </c>
      <c r="BI102" s="153">
        <f t="shared" si="18"/>
        <v>0</v>
      </c>
      <c r="BJ102" s="19" t="s">
        <v>80</v>
      </c>
      <c r="BK102" s="153">
        <f t="shared" si="19"/>
        <v>0</v>
      </c>
      <c r="BL102" s="19" t="s">
        <v>148</v>
      </c>
      <c r="BM102" s="152" t="s">
        <v>715</v>
      </c>
    </row>
    <row r="103" spans="1:65" s="2" customFormat="1" ht="16.5" customHeight="1">
      <c r="A103" s="34"/>
      <c r="B103" s="140"/>
      <c r="C103" s="141" t="s">
        <v>252</v>
      </c>
      <c r="D103" s="141" t="s">
        <v>143</v>
      </c>
      <c r="E103" s="142" t="s">
        <v>2098</v>
      </c>
      <c r="F103" s="143" t="s">
        <v>2099</v>
      </c>
      <c r="G103" s="144" t="s">
        <v>2063</v>
      </c>
      <c r="H103" s="145">
        <v>1</v>
      </c>
      <c r="I103" s="146"/>
      <c r="J103" s="147">
        <f t="shared" si="10"/>
        <v>0</v>
      </c>
      <c r="K103" s="143" t="s">
        <v>3</v>
      </c>
      <c r="L103" s="35"/>
      <c r="M103" s="148" t="s">
        <v>3</v>
      </c>
      <c r="N103" s="149" t="s">
        <v>43</v>
      </c>
      <c r="O103" s="55"/>
      <c r="P103" s="150">
        <f t="shared" si="11"/>
        <v>0</v>
      </c>
      <c r="Q103" s="150">
        <v>0</v>
      </c>
      <c r="R103" s="150">
        <f t="shared" si="12"/>
        <v>0</v>
      </c>
      <c r="S103" s="150">
        <v>0</v>
      </c>
      <c r="T103" s="151">
        <f t="shared" si="1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2" t="s">
        <v>148</v>
      </c>
      <c r="AT103" s="152" t="s">
        <v>143</v>
      </c>
      <c r="AU103" s="152" t="s">
        <v>80</v>
      </c>
      <c r="AY103" s="19" t="s">
        <v>141</v>
      </c>
      <c r="BE103" s="153">
        <f t="shared" si="14"/>
        <v>0</v>
      </c>
      <c r="BF103" s="153">
        <f t="shared" si="15"/>
        <v>0</v>
      </c>
      <c r="BG103" s="153">
        <f t="shared" si="16"/>
        <v>0</v>
      </c>
      <c r="BH103" s="153">
        <f t="shared" si="17"/>
        <v>0</v>
      </c>
      <c r="BI103" s="153">
        <f t="shared" si="18"/>
        <v>0</v>
      </c>
      <c r="BJ103" s="19" t="s">
        <v>80</v>
      </c>
      <c r="BK103" s="153">
        <f t="shared" si="19"/>
        <v>0</v>
      </c>
      <c r="BL103" s="19" t="s">
        <v>148</v>
      </c>
      <c r="BM103" s="152" t="s">
        <v>725</v>
      </c>
    </row>
    <row r="104" spans="1:65" s="2" customFormat="1" ht="21.75" customHeight="1">
      <c r="A104" s="34"/>
      <c r="B104" s="140"/>
      <c r="C104" s="141" t="s">
        <v>258</v>
      </c>
      <c r="D104" s="141" t="s">
        <v>143</v>
      </c>
      <c r="E104" s="142" t="s">
        <v>2100</v>
      </c>
      <c r="F104" s="143" t="s">
        <v>2101</v>
      </c>
      <c r="G104" s="144" t="s">
        <v>2063</v>
      </c>
      <c r="H104" s="145">
        <v>30</v>
      </c>
      <c r="I104" s="146"/>
      <c r="J104" s="147">
        <f t="shared" si="10"/>
        <v>0</v>
      </c>
      <c r="K104" s="143" t="s">
        <v>3</v>
      </c>
      <c r="L104" s="35"/>
      <c r="M104" s="148" t="s">
        <v>3</v>
      </c>
      <c r="N104" s="149" t="s">
        <v>43</v>
      </c>
      <c r="O104" s="55"/>
      <c r="P104" s="150">
        <f t="shared" si="11"/>
        <v>0</v>
      </c>
      <c r="Q104" s="150">
        <v>0</v>
      </c>
      <c r="R104" s="150">
        <f t="shared" si="12"/>
        <v>0</v>
      </c>
      <c r="S104" s="150">
        <v>0</v>
      </c>
      <c r="T104" s="151">
        <f t="shared" si="1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2" t="s">
        <v>148</v>
      </c>
      <c r="AT104" s="152" t="s">
        <v>143</v>
      </c>
      <c r="AU104" s="152" t="s">
        <v>80</v>
      </c>
      <c r="AY104" s="19" t="s">
        <v>141</v>
      </c>
      <c r="BE104" s="153">
        <f t="shared" si="14"/>
        <v>0</v>
      </c>
      <c r="BF104" s="153">
        <f t="shared" si="15"/>
        <v>0</v>
      </c>
      <c r="BG104" s="153">
        <f t="shared" si="16"/>
        <v>0</v>
      </c>
      <c r="BH104" s="153">
        <f t="shared" si="17"/>
        <v>0</v>
      </c>
      <c r="BI104" s="153">
        <f t="shared" si="18"/>
        <v>0</v>
      </c>
      <c r="BJ104" s="19" t="s">
        <v>80</v>
      </c>
      <c r="BK104" s="153">
        <f t="shared" si="19"/>
        <v>0</v>
      </c>
      <c r="BL104" s="19" t="s">
        <v>148</v>
      </c>
      <c r="BM104" s="152" t="s">
        <v>771</v>
      </c>
    </row>
    <row r="105" spans="1:65" s="2" customFormat="1" ht="21.75" customHeight="1">
      <c r="A105" s="34"/>
      <c r="B105" s="140"/>
      <c r="C105" s="141" t="s">
        <v>265</v>
      </c>
      <c r="D105" s="141" t="s">
        <v>143</v>
      </c>
      <c r="E105" s="142" t="s">
        <v>2102</v>
      </c>
      <c r="F105" s="143" t="s">
        <v>2103</v>
      </c>
      <c r="G105" s="144" t="s">
        <v>2063</v>
      </c>
      <c r="H105" s="145">
        <v>5</v>
      </c>
      <c r="I105" s="146"/>
      <c r="J105" s="147">
        <f t="shared" si="10"/>
        <v>0</v>
      </c>
      <c r="K105" s="143" t="s">
        <v>3</v>
      </c>
      <c r="L105" s="35"/>
      <c r="M105" s="148" t="s">
        <v>3</v>
      </c>
      <c r="N105" s="149" t="s">
        <v>43</v>
      </c>
      <c r="O105" s="55"/>
      <c r="P105" s="150">
        <f t="shared" si="11"/>
        <v>0</v>
      </c>
      <c r="Q105" s="150">
        <v>0</v>
      </c>
      <c r="R105" s="150">
        <f t="shared" si="12"/>
        <v>0</v>
      </c>
      <c r="S105" s="150">
        <v>0</v>
      </c>
      <c r="T105" s="151">
        <f t="shared" si="1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2" t="s">
        <v>148</v>
      </c>
      <c r="AT105" s="152" t="s">
        <v>143</v>
      </c>
      <c r="AU105" s="152" t="s">
        <v>80</v>
      </c>
      <c r="AY105" s="19" t="s">
        <v>141</v>
      </c>
      <c r="BE105" s="153">
        <f t="shared" si="14"/>
        <v>0</v>
      </c>
      <c r="BF105" s="153">
        <f t="shared" si="15"/>
        <v>0</v>
      </c>
      <c r="BG105" s="153">
        <f t="shared" si="16"/>
        <v>0</v>
      </c>
      <c r="BH105" s="153">
        <f t="shared" si="17"/>
        <v>0</v>
      </c>
      <c r="BI105" s="153">
        <f t="shared" si="18"/>
        <v>0</v>
      </c>
      <c r="BJ105" s="19" t="s">
        <v>80</v>
      </c>
      <c r="BK105" s="153">
        <f t="shared" si="19"/>
        <v>0</v>
      </c>
      <c r="BL105" s="19" t="s">
        <v>148</v>
      </c>
      <c r="BM105" s="152" t="s">
        <v>408</v>
      </c>
    </row>
    <row r="106" spans="1:65" s="2" customFormat="1" ht="21.75" customHeight="1">
      <c r="A106" s="34"/>
      <c r="B106" s="140"/>
      <c r="C106" s="141" t="s">
        <v>271</v>
      </c>
      <c r="D106" s="141" t="s">
        <v>143</v>
      </c>
      <c r="E106" s="142" t="s">
        <v>2104</v>
      </c>
      <c r="F106" s="143" t="s">
        <v>2105</v>
      </c>
      <c r="G106" s="144" t="s">
        <v>2063</v>
      </c>
      <c r="H106" s="145">
        <v>7</v>
      </c>
      <c r="I106" s="146"/>
      <c r="J106" s="147">
        <f t="shared" si="10"/>
        <v>0</v>
      </c>
      <c r="K106" s="143" t="s">
        <v>3</v>
      </c>
      <c r="L106" s="35"/>
      <c r="M106" s="148" t="s">
        <v>3</v>
      </c>
      <c r="N106" s="149" t="s">
        <v>43</v>
      </c>
      <c r="O106" s="55"/>
      <c r="P106" s="150">
        <f t="shared" si="11"/>
        <v>0</v>
      </c>
      <c r="Q106" s="150">
        <v>0</v>
      </c>
      <c r="R106" s="150">
        <f t="shared" si="12"/>
        <v>0</v>
      </c>
      <c r="S106" s="150">
        <v>0</v>
      </c>
      <c r="T106" s="151">
        <f t="shared" si="1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2" t="s">
        <v>148</v>
      </c>
      <c r="AT106" s="152" t="s">
        <v>143</v>
      </c>
      <c r="AU106" s="152" t="s">
        <v>80</v>
      </c>
      <c r="AY106" s="19" t="s">
        <v>141</v>
      </c>
      <c r="BE106" s="153">
        <f t="shared" si="14"/>
        <v>0</v>
      </c>
      <c r="BF106" s="153">
        <f t="shared" si="15"/>
        <v>0</v>
      </c>
      <c r="BG106" s="153">
        <f t="shared" si="16"/>
        <v>0</v>
      </c>
      <c r="BH106" s="153">
        <f t="shared" si="17"/>
        <v>0</v>
      </c>
      <c r="BI106" s="153">
        <f t="shared" si="18"/>
        <v>0</v>
      </c>
      <c r="BJ106" s="19" t="s">
        <v>80</v>
      </c>
      <c r="BK106" s="153">
        <f t="shared" si="19"/>
        <v>0</v>
      </c>
      <c r="BL106" s="19" t="s">
        <v>148</v>
      </c>
      <c r="BM106" s="152" t="s">
        <v>815</v>
      </c>
    </row>
    <row r="107" spans="1:65" s="2" customFormat="1" ht="16.5" customHeight="1">
      <c r="A107" s="34"/>
      <c r="B107" s="140"/>
      <c r="C107" s="141" t="s">
        <v>8</v>
      </c>
      <c r="D107" s="141" t="s">
        <v>143</v>
      </c>
      <c r="E107" s="142" t="s">
        <v>2106</v>
      </c>
      <c r="F107" s="143" t="s">
        <v>2107</v>
      </c>
      <c r="G107" s="144" t="s">
        <v>2063</v>
      </c>
      <c r="H107" s="145">
        <v>18</v>
      </c>
      <c r="I107" s="146"/>
      <c r="J107" s="147">
        <f t="shared" si="10"/>
        <v>0</v>
      </c>
      <c r="K107" s="143" t="s">
        <v>3</v>
      </c>
      <c r="L107" s="35"/>
      <c r="M107" s="148" t="s">
        <v>3</v>
      </c>
      <c r="N107" s="149" t="s">
        <v>43</v>
      </c>
      <c r="O107" s="55"/>
      <c r="P107" s="150">
        <f t="shared" si="11"/>
        <v>0</v>
      </c>
      <c r="Q107" s="150">
        <v>0</v>
      </c>
      <c r="R107" s="150">
        <f t="shared" si="12"/>
        <v>0</v>
      </c>
      <c r="S107" s="150">
        <v>0</v>
      </c>
      <c r="T107" s="151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2" t="s">
        <v>148</v>
      </c>
      <c r="AT107" s="152" t="s">
        <v>143</v>
      </c>
      <c r="AU107" s="152" t="s">
        <v>80</v>
      </c>
      <c r="AY107" s="19" t="s">
        <v>141</v>
      </c>
      <c r="BE107" s="153">
        <f t="shared" si="14"/>
        <v>0</v>
      </c>
      <c r="BF107" s="153">
        <f t="shared" si="15"/>
        <v>0</v>
      </c>
      <c r="BG107" s="153">
        <f t="shared" si="16"/>
        <v>0</v>
      </c>
      <c r="BH107" s="153">
        <f t="shared" si="17"/>
        <v>0</v>
      </c>
      <c r="BI107" s="153">
        <f t="shared" si="18"/>
        <v>0</v>
      </c>
      <c r="BJ107" s="19" t="s">
        <v>80</v>
      </c>
      <c r="BK107" s="153">
        <f t="shared" si="19"/>
        <v>0</v>
      </c>
      <c r="BL107" s="19" t="s">
        <v>148</v>
      </c>
      <c r="BM107" s="152" t="s">
        <v>856</v>
      </c>
    </row>
    <row r="108" spans="1:65" s="2" customFormat="1" ht="16.5" customHeight="1">
      <c r="A108" s="34"/>
      <c r="B108" s="140"/>
      <c r="C108" s="141" t="s">
        <v>289</v>
      </c>
      <c r="D108" s="141" t="s">
        <v>143</v>
      </c>
      <c r="E108" s="142" t="s">
        <v>2108</v>
      </c>
      <c r="F108" s="143" t="s">
        <v>2109</v>
      </c>
      <c r="G108" s="144" t="s">
        <v>2063</v>
      </c>
      <c r="H108" s="145">
        <v>5</v>
      </c>
      <c r="I108" s="146"/>
      <c r="J108" s="147">
        <f t="shared" si="10"/>
        <v>0</v>
      </c>
      <c r="K108" s="143" t="s">
        <v>3</v>
      </c>
      <c r="L108" s="35"/>
      <c r="M108" s="148" t="s">
        <v>3</v>
      </c>
      <c r="N108" s="149" t="s">
        <v>43</v>
      </c>
      <c r="O108" s="55"/>
      <c r="P108" s="150">
        <f t="shared" si="11"/>
        <v>0</v>
      </c>
      <c r="Q108" s="150">
        <v>0</v>
      </c>
      <c r="R108" s="150">
        <f t="shared" si="12"/>
        <v>0</v>
      </c>
      <c r="S108" s="150">
        <v>0</v>
      </c>
      <c r="T108" s="151">
        <f t="shared" si="1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2" t="s">
        <v>148</v>
      </c>
      <c r="AT108" s="152" t="s">
        <v>143</v>
      </c>
      <c r="AU108" s="152" t="s">
        <v>80</v>
      </c>
      <c r="AY108" s="19" t="s">
        <v>141</v>
      </c>
      <c r="BE108" s="153">
        <f t="shared" si="14"/>
        <v>0</v>
      </c>
      <c r="BF108" s="153">
        <f t="shared" si="15"/>
        <v>0</v>
      </c>
      <c r="BG108" s="153">
        <f t="shared" si="16"/>
        <v>0</v>
      </c>
      <c r="BH108" s="153">
        <f t="shared" si="17"/>
        <v>0</v>
      </c>
      <c r="BI108" s="153">
        <f t="shared" si="18"/>
        <v>0</v>
      </c>
      <c r="BJ108" s="19" t="s">
        <v>80</v>
      </c>
      <c r="BK108" s="153">
        <f t="shared" si="19"/>
        <v>0</v>
      </c>
      <c r="BL108" s="19" t="s">
        <v>148</v>
      </c>
      <c r="BM108" s="152" t="s">
        <v>882</v>
      </c>
    </row>
    <row r="109" spans="1:65" s="2" customFormat="1" ht="16.5" customHeight="1">
      <c r="A109" s="34"/>
      <c r="B109" s="140"/>
      <c r="C109" s="141" t="s">
        <v>294</v>
      </c>
      <c r="D109" s="141" t="s">
        <v>143</v>
      </c>
      <c r="E109" s="142" t="s">
        <v>2110</v>
      </c>
      <c r="F109" s="143" t="s">
        <v>2111</v>
      </c>
      <c r="G109" s="144" t="s">
        <v>2063</v>
      </c>
      <c r="H109" s="145">
        <v>8</v>
      </c>
      <c r="I109" s="146"/>
      <c r="J109" s="147">
        <f t="shared" si="10"/>
        <v>0</v>
      </c>
      <c r="K109" s="143" t="s">
        <v>3</v>
      </c>
      <c r="L109" s="35"/>
      <c r="M109" s="148" t="s">
        <v>3</v>
      </c>
      <c r="N109" s="149" t="s">
        <v>43</v>
      </c>
      <c r="O109" s="55"/>
      <c r="P109" s="150">
        <f t="shared" si="11"/>
        <v>0</v>
      </c>
      <c r="Q109" s="150">
        <v>0</v>
      </c>
      <c r="R109" s="150">
        <f t="shared" si="12"/>
        <v>0</v>
      </c>
      <c r="S109" s="150">
        <v>0</v>
      </c>
      <c r="T109" s="151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2" t="s">
        <v>148</v>
      </c>
      <c r="AT109" s="152" t="s">
        <v>143</v>
      </c>
      <c r="AU109" s="152" t="s">
        <v>80</v>
      </c>
      <c r="AY109" s="19" t="s">
        <v>141</v>
      </c>
      <c r="BE109" s="153">
        <f t="shared" si="14"/>
        <v>0</v>
      </c>
      <c r="BF109" s="153">
        <f t="shared" si="15"/>
        <v>0</v>
      </c>
      <c r="BG109" s="153">
        <f t="shared" si="16"/>
        <v>0</v>
      </c>
      <c r="BH109" s="153">
        <f t="shared" si="17"/>
        <v>0</v>
      </c>
      <c r="BI109" s="153">
        <f t="shared" si="18"/>
        <v>0</v>
      </c>
      <c r="BJ109" s="19" t="s">
        <v>80</v>
      </c>
      <c r="BK109" s="153">
        <f t="shared" si="19"/>
        <v>0</v>
      </c>
      <c r="BL109" s="19" t="s">
        <v>148</v>
      </c>
      <c r="BM109" s="152" t="s">
        <v>900</v>
      </c>
    </row>
    <row r="110" spans="1:65" s="2" customFormat="1" ht="16.5" customHeight="1">
      <c r="A110" s="34"/>
      <c r="B110" s="140"/>
      <c r="C110" s="141" t="s">
        <v>301</v>
      </c>
      <c r="D110" s="141" t="s">
        <v>143</v>
      </c>
      <c r="E110" s="142" t="s">
        <v>2112</v>
      </c>
      <c r="F110" s="143" t="s">
        <v>2113</v>
      </c>
      <c r="G110" s="144" t="s">
        <v>2063</v>
      </c>
      <c r="H110" s="145">
        <v>1</v>
      </c>
      <c r="I110" s="146"/>
      <c r="J110" s="147">
        <f t="shared" si="10"/>
        <v>0</v>
      </c>
      <c r="K110" s="143" t="s">
        <v>3</v>
      </c>
      <c r="L110" s="35"/>
      <c r="M110" s="148" t="s">
        <v>3</v>
      </c>
      <c r="N110" s="149" t="s">
        <v>43</v>
      </c>
      <c r="O110" s="55"/>
      <c r="P110" s="150">
        <f t="shared" si="11"/>
        <v>0</v>
      </c>
      <c r="Q110" s="150">
        <v>0</v>
      </c>
      <c r="R110" s="150">
        <f t="shared" si="12"/>
        <v>0</v>
      </c>
      <c r="S110" s="150">
        <v>0</v>
      </c>
      <c r="T110" s="151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2" t="s">
        <v>148</v>
      </c>
      <c r="AT110" s="152" t="s">
        <v>143</v>
      </c>
      <c r="AU110" s="152" t="s">
        <v>80</v>
      </c>
      <c r="AY110" s="19" t="s">
        <v>141</v>
      </c>
      <c r="BE110" s="153">
        <f t="shared" si="14"/>
        <v>0</v>
      </c>
      <c r="BF110" s="153">
        <f t="shared" si="15"/>
        <v>0</v>
      </c>
      <c r="BG110" s="153">
        <f t="shared" si="16"/>
        <v>0</v>
      </c>
      <c r="BH110" s="153">
        <f t="shared" si="17"/>
        <v>0</v>
      </c>
      <c r="BI110" s="153">
        <f t="shared" si="18"/>
        <v>0</v>
      </c>
      <c r="BJ110" s="19" t="s">
        <v>80</v>
      </c>
      <c r="BK110" s="153">
        <f t="shared" si="19"/>
        <v>0</v>
      </c>
      <c r="BL110" s="19" t="s">
        <v>148</v>
      </c>
      <c r="BM110" s="152" t="s">
        <v>329</v>
      </c>
    </row>
    <row r="111" spans="1:65" s="2" customFormat="1" ht="16.5" customHeight="1">
      <c r="A111" s="34"/>
      <c r="B111" s="140"/>
      <c r="C111" s="141" t="s">
        <v>307</v>
      </c>
      <c r="D111" s="141" t="s">
        <v>143</v>
      </c>
      <c r="E111" s="142" t="s">
        <v>2114</v>
      </c>
      <c r="F111" s="143" t="s">
        <v>2115</v>
      </c>
      <c r="G111" s="144" t="s">
        <v>2063</v>
      </c>
      <c r="H111" s="145">
        <v>1</v>
      </c>
      <c r="I111" s="146"/>
      <c r="J111" s="147">
        <f t="shared" si="10"/>
        <v>0</v>
      </c>
      <c r="K111" s="143" t="s">
        <v>3</v>
      </c>
      <c r="L111" s="35"/>
      <c r="M111" s="148" t="s">
        <v>3</v>
      </c>
      <c r="N111" s="149" t="s">
        <v>43</v>
      </c>
      <c r="O111" s="55"/>
      <c r="P111" s="150">
        <f t="shared" si="11"/>
        <v>0</v>
      </c>
      <c r="Q111" s="150">
        <v>0</v>
      </c>
      <c r="R111" s="150">
        <f t="shared" si="12"/>
        <v>0</v>
      </c>
      <c r="S111" s="150">
        <v>0</v>
      </c>
      <c r="T111" s="151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2" t="s">
        <v>148</v>
      </c>
      <c r="AT111" s="152" t="s">
        <v>143</v>
      </c>
      <c r="AU111" s="152" t="s">
        <v>80</v>
      </c>
      <c r="AY111" s="19" t="s">
        <v>141</v>
      </c>
      <c r="BE111" s="153">
        <f t="shared" si="14"/>
        <v>0</v>
      </c>
      <c r="BF111" s="153">
        <f t="shared" si="15"/>
        <v>0</v>
      </c>
      <c r="BG111" s="153">
        <f t="shared" si="16"/>
        <v>0</v>
      </c>
      <c r="BH111" s="153">
        <f t="shared" si="17"/>
        <v>0</v>
      </c>
      <c r="BI111" s="153">
        <f t="shared" si="18"/>
        <v>0</v>
      </c>
      <c r="BJ111" s="19" t="s">
        <v>80</v>
      </c>
      <c r="BK111" s="153">
        <f t="shared" si="19"/>
        <v>0</v>
      </c>
      <c r="BL111" s="19" t="s">
        <v>148</v>
      </c>
      <c r="BM111" s="152" t="s">
        <v>349</v>
      </c>
    </row>
    <row r="112" spans="1:65" s="2" customFormat="1" ht="16.5" customHeight="1">
      <c r="A112" s="34"/>
      <c r="B112" s="140"/>
      <c r="C112" s="141" t="s">
        <v>313</v>
      </c>
      <c r="D112" s="141" t="s">
        <v>143</v>
      </c>
      <c r="E112" s="142" t="s">
        <v>2116</v>
      </c>
      <c r="F112" s="143" t="s">
        <v>2117</v>
      </c>
      <c r="G112" s="144" t="s">
        <v>394</v>
      </c>
      <c r="H112" s="145">
        <v>20</v>
      </c>
      <c r="I112" s="146"/>
      <c r="J112" s="147">
        <f t="shared" si="10"/>
        <v>0</v>
      </c>
      <c r="K112" s="143" t="s">
        <v>3</v>
      </c>
      <c r="L112" s="35"/>
      <c r="M112" s="148" t="s">
        <v>3</v>
      </c>
      <c r="N112" s="149" t="s">
        <v>43</v>
      </c>
      <c r="O112" s="55"/>
      <c r="P112" s="150">
        <f t="shared" si="11"/>
        <v>0</v>
      </c>
      <c r="Q112" s="150">
        <v>0</v>
      </c>
      <c r="R112" s="150">
        <f t="shared" si="12"/>
        <v>0</v>
      </c>
      <c r="S112" s="150">
        <v>0</v>
      </c>
      <c r="T112" s="151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2" t="s">
        <v>148</v>
      </c>
      <c r="AT112" s="152" t="s">
        <v>143</v>
      </c>
      <c r="AU112" s="152" t="s">
        <v>80</v>
      </c>
      <c r="AY112" s="19" t="s">
        <v>141</v>
      </c>
      <c r="BE112" s="153">
        <f t="shared" si="14"/>
        <v>0</v>
      </c>
      <c r="BF112" s="153">
        <f t="shared" si="15"/>
        <v>0</v>
      </c>
      <c r="BG112" s="153">
        <f t="shared" si="16"/>
        <v>0</v>
      </c>
      <c r="BH112" s="153">
        <f t="shared" si="17"/>
        <v>0</v>
      </c>
      <c r="BI112" s="153">
        <f t="shared" si="18"/>
        <v>0</v>
      </c>
      <c r="BJ112" s="19" t="s">
        <v>80</v>
      </c>
      <c r="BK112" s="153">
        <f t="shared" si="19"/>
        <v>0</v>
      </c>
      <c r="BL112" s="19" t="s">
        <v>148</v>
      </c>
      <c r="BM112" s="152" t="s">
        <v>915</v>
      </c>
    </row>
    <row r="113" spans="1:47" s="2" customFormat="1" ht="19.5">
      <c r="A113" s="34"/>
      <c r="B113" s="35"/>
      <c r="C113" s="34"/>
      <c r="D113" s="160" t="s">
        <v>200</v>
      </c>
      <c r="E113" s="34"/>
      <c r="F113" s="168" t="s">
        <v>2118</v>
      </c>
      <c r="G113" s="34"/>
      <c r="H113" s="34"/>
      <c r="I113" s="156"/>
      <c r="J113" s="34"/>
      <c r="K113" s="34"/>
      <c r="L113" s="35"/>
      <c r="M113" s="157"/>
      <c r="N113" s="158"/>
      <c r="O113" s="55"/>
      <c r="P113" s="55"/>
      <c r="Q113" s="55"/>
      <c r="R113" s="55"/>
      <c r="S113" s="55"/>
      <c r="T113" s="5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200</v>
      </c>
      <c r="AU113" s="19" t="s">
        <v>80</v>
      </c>
    </row>
    <row r="114" spans="1:65" s="2" customFormat="1" ht="16.5" customHeight="1">
      <c r="A114" s="34"/>
      <c r="B114" s="140"/>
      <c r="C114" s="141" t="s">
        <v>319</v>
      </c>
      <c r="D114" s="141" t="s">
        <v>143</v>
      </c>
      <c r="E114" s="142" t="s">
        <v>2119</v>
      </c>
      <c r="F114" s="143" t="s">
        <v>2120</v>
      </c>
      <c r="G114" s="144" t="s">
        <v>2063</v>
      </c>
      <c r="H114" s="145">
        <v>30</v>
      </c>
      <c r="I114" s="146"/>
      <c r="J114" s="147">
        <f>ROUND(I114*H114,2)</f>
        <v>0</v>
      </c>
      <c r="K114" s="143" t="s">
        <v>3</v>
      </c>
      <c r="L114" s="35"/>
      <c r="M114" s="148" t="s">
        <v>3</v>
      </c>
      <c r="N114" s="149" t="s">
        <v>43</v>
      </c>
      <c r="O114" s="55"/>
      <c r="P114" s="150">
        <f>O114*H114</f>
        <v>0</v>
      </c>
      <c r="Q114" s="150">
        <v>0</v>
      </c>
      <c r="R114" s="150">
        <f>Q114*H114</f>
        <v>0</v>
      </c>
      <c r="S114" s="150">
        <v>0</v>
      </c>
      <c r="T114" s="151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2" t="s">
        <v>148</v>
      </c>
      <c r="AT114" s="152" t="s">
        <v>143</v>
      </c>
      <c r="AU114" s="152" t="s">
        <v>80</v>
      </c>
      <c r="AY114" s="19" t="s">
        <v>141</v>
      </c>
      <c r="BE114" s="153">
        <f>IF(N114="základní",J114,0)</f>
        <v>0</v>
      </c>
      <c r="BF114" s="153">
        <f>IF(N114="snížená",J114,0)</f>
        <v>0</v>
      </c>
      <c r="BG114" s="153">
        <f>IF(N114="zákl. přenesená",J114,0)</f>
        <v>0</v>
      </c>
      <c r="BH114" s="153">
        <f>IF(N114="sníž. přenesená",J114,0)</f>
        <v>0</v>
      </c>
      <c r="BI114" s="153">
        <f>IF(N114="nulová",J114,0)</f>
        <v>0</v>
      </c>
      <c r="BJ114" s="19" t="s">
        <v>80</v>
      </c>
      <c r="BK114" s="153">
        <f>ROUND(I114*H114,2)</f>
        <v>0</v>
      </c>
      <c r="BL114" s="19" t="s">
        <v>148</v>
      </c>
      <c r="BM114" s="152" t="s">
        <v>926</v>
      </c>
    </row>
    <row r="115" spans="1:65" s="2" customFormat="1" ht="21.75" customHeight="1">
      <c r="A115" s="34"/>
      <c r="B115" s="140"/>
      <c r="C115" s="141" t="s">
        <v>329</v>
      </c>
      <c r="D115" s="141" t="s">
        <v>143</v>
      </c>
      <c r="E115" s="142" t="s">
        <v>2121</v>
      </c>
      <c r="F115" s="143" t="s">
        <v>2122</v>
      </c>
      <c r="G115" s="144" t="s">
        <v>357</v>
      </c>
      <c r="H115" s="145">
        <v>8</v>
      </c>
      <c r="I115" s="146"/>
      <c r="J115" s="147">
        <f>ROUND(I115*H115,2)</f>
        <v>0</v>
      </c>
      <c r="K115" s="143" t="s">
        <v>3</v>
      </c>
      <c r="L115" s="35"/>
      <c r="M115" s="148" t="s">
        <v>3</v>
      </c>
      <c r="N115" s="149" t="s">
        <v>43</v>
      </c>
      <c r="O115" s="55"/>
      <c r="P115" s="150">
        <f>O115*H115</f>
        <v>0</v>
      </c>
      <c r="Q115" s="150">
        <v>0.00013</v>
      </c>
      <c r="R115" s="150">
        <f>Q115*H115</f>
        <v>0.00104</v>
      </c>
      <c r="S115" s="150">
        <v>0</v>
      </c>
      <c r="T115" s="151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2" t="s">
        <v>148</v>
      </c>
      <c r="AT115" s="152" t="s">
        <v>143</v>
      </c>
      <c r="AU115" s="152" t="s">
        <v>80</v>
      </c>
      <c r="AY115" s="19" t="s">
        <v>141</v>
      </c>
      <c r="BE115" s="153">
        <f>IF(N115="základní",J115,0)</f>
        <v>0</v>
      </c>
      <c r="BF115" s="153">
        <f>IF(N115="snížená",J115,0)</f>
        <v>0</v>
      </c>
      <c r="BG115" s="153">
        <f>IF(N115="zákl. přenesená",J115,0)</f>
        <v>0</v>
      </c>
      <c r="BH115" s="153">
        <f>IF(N115="sníž. přenesená",J115,0)</f>
        <v>0</v>
      </c>
      <c r="BI115" s="153">
        <f>IF(N115="nulová",J115,0)</f>
        <v>0</v>
      </c>
      <c r="BJ115" s="19" t="s">
        <v>80</v>
      </c>
      <c r="BK115" s="153">
        <f>ROUND(I115*H115,2)</f>
        <v>0</v>
      </c>
      <c r="BL115" s="19" t="s">
        <v>148</v>
      </c>
      <c r="BM115" s="152" t="s">
        <v>2123</v>
      </c>
    </row>
    <row r="116" spans="2:63" s="12" customFormat="1" ht="25.9" customHeight="1">
      <c r="B116" s="127"/>
      <c r="D116" s="128" t="s">
        <v>71</v>
      </c>
      <c r="E116" s="129" t="s">
        <v>401</v>
      </c>
      <c r="F116" s="129" t="s">
        <v>402</v>
      </c>
      <c r="I116" s="130"/>
      <c r="J116" s="131">
        <f>BK116</f>
        <v>0</v>
      </c>
      <c r="L116" s="127"/>
      <c r="M116" s="132"/>
      <c r="N116" s="133"/>
      <c r="O116" s="133"/>
      <c r="P116" s="134">
        <f>P117+P124</f>
        <v>0</v>
      </c>
      <c r="Q116" s="133"/>
      <c r="R116" s="134">
        <f>R117+R124</f>
        <v>0.00115</v>
      </c>
      <c r="S116" s="133"/>
      <c r="T116" s="135">
        <f>T117+T124</f>
        <v>0</v>
      </c>
      <c r="AR116" s="128" t="s">
        <v>80</v>
      </c>
      <c r="AT116" s="136" t="s">
        <v>71</v>
      </c>
      <c r="AU116" s="136" t="s">
        <v>72</v>
      </c>
      <c r="AY116" s="128" t="s">
        <v>141</v>
      </c>
      <c r="BK116" s="137">
        <f>BK117+BK124</f>
        <v>0</v>
      </c>
    </row>
    <row r="117" spans="2:63" s="12" customFormat="1" ht="22.9" customHeight="1">
      <c r="B117" s="127"/>
      <c r="D117" s="128" t="s">
        <v>71</v>
      </c>
      <c r="E117" s="138" t="s">
        <v>82</v>
      </c>
      <c r="F117" s="138" t="s">
        <v>2124</v>
      </c>
      <c r="I117" s="130"/>
      <c r="J117" s="139">
        <f>BK117</f>
        <v>0</v>
      </c>
      <c r="L117" s="127"/>
      <c r="M117" s="132"/>
      <c r="N117" s="133"/>
      <c r="O117" s="133"/>
      <c r="P117" s="134">
        <f>SUM(P118:P123)</f>
        <v>0</v>
      </c>
      <c r="Q117" s="133"/>
      <c r="R117" s="134">
        <f>SUM(R118:R123)</f>
        <v>0.00115</v>
      </c>
      <c r="S117" s="133"/>
      <c r="T117" s="135">
        <f>SUM(T118:T123)</f>
        <v>0</v>
      </c>
      <c r="AR117" s="128" t="s">
        <v>80</v>
      </c>
      <c r="AT117" s="136" t="s">
        <v>71</v>
      </c>
      <c r="AU117" s="136" t="s">
        <v>80</v>
      </c>
      <c r="AY117" s="128" t="s">
        <v>141</v>
      </c>
      <c r="BK117" s="137">
        <f>SUM(BK118:BK123)</f>
        <v>0</v>
      </c>
    </row>
    <row r="118" spans="1:65" s="2" customFormat="1" ht="24.2" customHeight="1">
      <c r="A118" s="34"/>
      <c r="B118" s="140"/>
      <c r="C118" s="141" t="s">
        <v>339</v>
      </c>
      <c r="D118" s="141" t="s">
        <v>143</v>
      </c>
      <c r="E118" s="142" t="s">
        <v>2125</v>
      </c>
      <c r="F118" s="143" t="s">
        <v>2126</v>
      </c>
      <c r="G118" s="144" t="s">
        <v>352</v>
      </c>
      <c r="H118" s="145">
        <v>1</v>
      </c>
      <c r="I118" s="146"/>
      <c r="J118" s="147">
        <f>ROUND(I118*H118,2)</f>
        <v>0</v>
      </c>
      <c r="K118" s="143" t="s">
        <v>3</v>
      </c>
      <c r="L118" s="35"/>
      <c r="M118" s="148" t="s">
        <v>3</v>
      </c>
      <c r="N118" s="149" t="s">
        <v>43</v>
      </c>
      <c r="O118" s="55"/>
      <c r="P118" s="150">
        <f>O118*H118</f>
        <v>0</v>
      </c>
      <c r="Q118" s="150">
        <v>0</v>
      </c>
      <c r="R118" s="150">
        <f>Q118*H118</f>
        <v>0</v>
      </c>
      <c r="S118" s="150">
        <v>0</v>
      </c>
      <c r="T118" s="151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2" t="s">
        <v>2127</v>
      </c>
      <c r="AT118" s="152" t="s">
        <v>143</v>
      </c>
      <c r="AU118" s="152" t="s">
        <v>82</v>
      </c>
      <c r="AY118" s="19" t="s">
        <v>141</v>
      </c>
      <c r="BE118" s="153">
        <f>IF(N118="základní",J118,0)</f>
        <v>0</v>
      </c>
      <c r="BF118" s="153">
        <f>IF(N118="snížená",J118,0)</f>
        <v>0</v>
      </c>
      <c r="BG118" s="153">
        <f>IF(N118="zákl. přenesená",J118,0)</f>
        <v>0</v>
      </c>
      <c r="BH118" s="153">
        <f>IF(N118="sníž. přenesená",J118,0)</f>
        <v>0</v>
      </c>
      <c r="BI118" s="153">
        <f>IF(N118="nulová",J118,0)</f>
        <v>0</v>
      </c>
      <c r="BJ118" s="19" t="s">
        <v>80</v>
      </c>
      <c r="BK118" s="153">
        <f>ROUND(I118*H118,2)</f>
        <v>0</v>
      </c>
      <c r="BL118" s="19" t="s">
        <v>2127</v>
      </c>
      <c r="BM118" s="152" t="s">
        <v>2128</v>
      </c>
    </row>
    <row r="119" spans="1:65" s="2" customFormat="1" ht="16.5" customHeight="1">
      <c r="A119" s="34"/>
      <c r="B119" s="140"/>
      <c r="C119" s="141" t="s">
        <v>349</v>
      </c>
      <c r="D119" s="141" t="s">
        <v>143</v>
      </c>
      <c r="E119" s="142" t="s">
        <v>2129</v>
      </c>
      <c r="F119" s="143" t="s">
        <v>2130</v>
      </c>
      <c r="G119" s="144" t="s">
        <v>274</v>
      </c>
      <c r="H119" s="145">
        <v>1</v>
      </c>
      <c r="I119" s="146"/>
      <c r="J119" s="147">
        <f>ROUND(I119*H119,2)</f>
        <v>0</v>
      </c>
      <c r="K119" s="143" t="s">
        <v>3</v>
      </c>
      <c r="L119" s="35"/>
      <c r="M119" s="148" t="s">
        <v>3</v>
      </c>
      <c r="N119" s="149" t="s">
        <v>43</v>
      </c>
      <c r="O119" s="55"/>
      <c r="P119" s="150">
        <f>O119*H119</f>
        <v>0</v>
      </c>
      <c r="Q119" s="150">
        <v>0.00115</v>
      </c>
      <c r="R119" s="150">
        <f>Q119*H119</f>
        <v>0.00115</v>
      </c>
      <c r="S119" s="150">
        <v>0</v>
      </c>
      <c r="T119" s="151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2" t="s">
        <v>148</v>
      </c>
      <c r="AT119" s="152" t="s">
        <v>143</v>
      </c>
      <c r="AU119" s="152" t="s">
        <v>82</v>
      </c>
      <c r="AY119" s="19" t="s">
        <v>141</v>
      </c>
      <c r="BE119" s="153">
        <f>IF(N119="základní",J119,0)</f>
        <v>0</v>
      </c>
      <c r="BF119" s="153">
        <f>IF(N119="snížená",J119,0)</f>
        <v>0</v>
      </c>
      <c r="BG119" s="153">
        <f>IF(N119="zákl. přenesená",J119,0)</f>
        <v>0</v>
      </c>
      <c r="BH119" s="153">
        <f>IF(N119="sníž. přenesená",J119,0)</f>
        <v>0</v>
      </c>
      <c r="BI119" s="153">
        <f>IF(N119="nulová",J119,0)</f>
        <v>0</v>
      </c>
      <c r="BJ119" s="19" t="s">
        <v>80</v>
      </c>
      <c r="BK119" s="153">
        <f>ROUND(I119*H119,2)</f>
        <v>0</v>
      </c>
      <c r="BL119" s="19" t="s">
        <v>148</v>
      </c>
      <c r="BM119" s="152" t="s">
        <v>2131</v>
      </c>
    </row>
    <row r="120" spans="1:65" s="2" customFormat="1" ht="16.5" customHeight="1">
      <c r="A120" s="34"/>
      <c r="B120" s="140"/>
      <c r="C120" s="141" t="s">
        <v>354</v>
      </c>
      <c r="D120" s="141" t="s">
        <v>143</v>
      </c>
      <c r="E120" s="142" t="s">
        <v>2132</v>
      </c>
      <c r="F120" s="143" t="s">
        <v>2133</v>
      </c>
      <c r="G120" s="144" t="s">
        <v>274</v>
      </c>
      <c r="H120" s="145">
        <v>1</v>
      </c>
      <c r="I120" s="146"/>
      <c r="J120" s="147">
        <f>ROUND(I120*H120,2)</f>
        <v>0</v>
      </c>
      <c r="K120" s="143" t="s">
        <v>3</v>
      </c>
      <c r="L120" s="35"/>
      <c r="M120" s="148" t="s">
        <v>3</v>
      </c>
      <c r="N120" s="149" t="s">
        <v>43</v>
      </c>
      <c r="O120" s="55"/>
      <c r="P120" s="150">
        <f>O120*H120</f>
        <v>0</v>
      </c>
      <c r="Q120" s="150">
        <v>0</v>
      </c>
      <c r="R120" s="150">
        <f>Q120*H120</f>
        <v>0</v>
      </c>
      <c r="S120" s="150">
        <v>0</v>
      </c>
      <c r="T120" s="151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2" t="s">
        <v>148</v>
      </c>
      <c r="AT120" s="152" t="s">
        <v>143</v>
      </c>
      <c r="AU120" s="152" t="s">
        <v>82</v>
      </c>
      <c r="AY120" s="19" t="s">
        <v>141</v>
      </c>
      <c r="BE120" s="153">
        <f>IF(N120="základní",J120,0)</f>
        <v>0</v>
      </c>
      <c r="BF120" s="153">
        <f>IF(N120="snížená",J120,0)</f>
        <v>0</v>
      </c>
      <c r="BG120" s="153">
        <f>IF(N120="zákl. přenesená",J120,0)</f>
        <v>0</v>
      </c>
      <c r="BH120" s="153">
        <f>IF(N120="sníž. přenesená",J120,0)</f>
        <v>0</v>
      </c>
      <c r="BI120" s="153">
        <f>IF(N120="nulová",J120,0)</f>
        <v>0</v>
      </c>
      <c r="BJ120" s="19" t="s">
        <v>80</v>
      </c>
      <c r="BK120" s="153">
        <f>ROUND(I120*H120,2)</f>
        <v>0</v>
      </c>
      <c r="BL120" s="19" t="s">
        <v>148</v>
      </c>
      <c r="BM120" s="152" t="s">
        <v>2134</v>
      </c>
    </row>
    <row r="121" spans="1:47" s="2" customFormat="1" ht="19.5">
      <c r="A121" s="34"/>
      <c r="B121" s="35"/>
      <c r="C121" s="34"/>
      <c r="D121" s="160" t="s">
        <v>200</v>
      </c>
      <c r="E121" s="34"/>
      <c r="F121" s="168" t="s">
        <v>2135</v>
      </c>
      <c r="G121" s="34"/>
      <c r="H121" s="34"/>
      <c r="I121" s="156"/>
      <c r="J121" s="34"/>
      <c r="K121" s="34"/>
      <c r="L121" s="35"/>
      <c r="M121" s="157"/>
      <c r="N121" s="158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200</v>
      </c>
      <c r="AU121" s="19" t="s">
        <v>82</v>
      </c>
    </row>
    <row r="122" spans="1:65" s="2" customFormat="1" ht="37.9" customHeight="1">
      <c r="A122" s="34"/>
      <c r="B122" s="140"/>
      <c r="C122" s="141" t="s">
        <v>362</v>
      </c>
      <c r="D122" s="141" t="s">
        <v>143</v>
      </c>
      <c r="E122" s="142" t="s">
        <v>2136</v>
      </c>
      <c r="F122" s="143" t="s">
        <v>2137</v>
      </c>
      <c r="G122" s="144" t="s">
        <v>2063</v>
      </c>
      <c r="H122" s="145">
        <v>1</v>
      </c>
      <c r="I122" s="146"/>
      <c r="J122" s="147">
        <f>ROUND(I122*H122,2)</f>
        <v>0</v>
      </c>
      <c r="K122" s="143" t="s">
        <v>3</v>
      </c>
      <c r="L122" s="35"/>
      <c r="M122" s="148" t="s">
        <v>3</v>
      </c>
      <c r="N122" s="149" t="s">
        <v>43</v>
      </c>
      <c r="O122" s="55"/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51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2" t="s">
        <v>148</v>
      </c>
      <c r="AT122" s="152" t="s">
        <v>143</v>
      </c>
      <c r="AU122" s="152" t="s">
        <v>82</v>
      </c>
      <c r="AY122" s="19" t="s">
        <v>141</v>
      </c>
      <c r="BE122" s="153">
        <f>IF(N122="základní",J122,0)</f>
        <v>0</v>
      </c>
      <c r="BF122" s="153">
        <f>IF(N122="snížená",J122,0)</f>
        <v>0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19" t="s">
        <v>80</v>
      </c>
      <c r="BK122" s="153">
        <f>ROUND(I122*H122,2)</f>
        <v>0</v>
      </c>
      <c r="BL122" s="19" t="s">
        <v>148</v>
      </c>
      <c r="BM122" s="152" t="s">
        <v>2138</v>
      </c>
    </row>
    <row r="123" spans="1:47" s="2" customFormat="1" ht="39">
      <c r="A123" s="34"/>
      <c r="B123" s="35"/>
      <c r="C123" s="34"/>
      <c r="D123" s="160" t="s">
        <v>200</v>
      </c>
      <c r="E123" s="34"/>
      <c r="F123" s="168" t="s">
        <v>2139</v>
      </c>
      <c r="G123" s="34"/>
      <c r="H123" s="34"/>
      <c r="I123" s="156"/>
      <c r="J123" s="34"/>
      <c r="K123" s="34"/>
      <c r="L123" s="35"/>
      <c r="M123" s="157"/>
      <c r="N123" s="158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200</v>
      </c>
      <c r="AU123" s="19" t="s">
        <v>82</v>
      </c>
    </row>
    <row r="124" spans="2:63" s="12" customFormat="1" ht="22.9" customHeight="1">
      <c r="B124" s="127"/>
      <c r="D124" s="128" t="s">
        <v>71</v>
      </c>
      <c r="E124" s="138" t="s">
        <v>2140</v>
      </c>
      <c r="F124" s="138" t="s">
        <v>2141</v>
      </c>
      <c r="I124" s="130"/>
      <c r="J124" s="139">
        <f>BK124</f>
        <v>0</v>
      </c>
      <c r="L124" s="127"/>
      <c r="M124" s="132"/>
      <c r="N124" s="133"/>
      <c r="O124" s="133"/>
      <c r="P124" s="134">
        <f>SUM(P125:P126)</f>
        <v>0</v>
      </c>
      <c r="Q124" s="133"/>
      <c r="R124" s="134">
        <f>SUM(R125:R126)</f>
        <v>0</v>
      </c>
      <c r="S124" s="133"/>
      <c r="T124" s="135">
        <f>SUM(T125:T126)</f>
        <v>0</v>
      </c>
      <c r="AR124" s="128" t="s">
        <v>82</v>
      </c>
      <c r="AT124" s="136" t="s">
        <v>71</v>
      </c>
      <c r="AU124" s="136" t="s">
        <v>80</v>
      </c>
      <c r="AY124" s="128" t="s">
        <v>141</v>
      </c>
      <c r="BK124" s="137">
        <f>SUM(BK125:BK126)</f>
        <v>0</v>
      </c>
    </row>
    <row r="125" spans="1:65" s="2" customFormat="1" ht="21.75" customHeight="1">
      <c r="A125" s="34"/>
      <c r="B125" s="140"/>
      <c r="C125" s="141" t="s">
        <v>370</v>
      </c>
      <c r="D125" s="141" t="s">
        <v>143</v>
      </c>
      <c r="E125" s="142" t="s">
        <v>2142</v>
      </c>
      <c r="F125" s="143" t="s">
        <v>2143</v>
      </c>
      <c r="G125" s="144" t="s">
        <v>352</v>
      </c>
      <c r="H125" s="145">
        <v>1</v>
      </c>
      <c r="I125" s="146"/>
      <c r="J125" s="147">
        <f>ROUND(I125*H125,2)</f>
        <v>0</v>
      </c>
      <c r="K125" s="143" t="s">
        <v>3</v>
      </c>
      <c r="L125" s="35"/>
      <c r="M125" s="148" t="s">
        <v>3</v>
      </c>
      <c r="N125" s="149" t="s">
        <v>43</v>
      </c>
      <c r="O125" s="55"/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2" t="s">
        <v>80</v>
      </c>
      <c r="AT125" s="152" t="s">
        <v>143</v>
      </c>
      <c r="AU125" s="152" t="s">
        <v>82</v>
      </c>
      <c r="AY125" s="19" t="s">
        <v>141</v>
      </c>
      <c r="BE125" s="153">
        <f>IF(N125="základní",J125,0)</f>
        <v>0</v>
      </c>
      <c r="BF125" s="153">
        <f>IF(N125="snížená",J125,0)</f>
        <v>0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19" t="s">
        <v>80</v>
      </c>
      <c r="BK125" s="153">
        <f>ROUND(I125*H125,2)</f>
        <v>0</v>
      </c>
      <c r="BL125" s="19" t="s">
        <v>80</v>
      </c>
      <c r="BM125" s="152" t="s">
        <v>2144</v>
      </c>
    </row>
    <row r="126" spans="1:47" s="2" customFormat="1" ht="29.25">
      <c r="A126" s="34"/>
      <c r="B126" s="35"/>
      <c r="C126" s="34"/>
      <c r="D126" s="160" t="s">
        <v>200</v>
      </c>
      <c r="E126" s="34"/>
      <c r="F126" s="168" t="s">
        <v>2145</v>
      </c>
      <c r="G126" s="34"/>
      <c r="H126" s="34"/>
      <c r="I126" s="156"/>
      <c r="J126" s="34"/>
      <c r="K126" s="34"/>
      <c r="L126" s="35"/>
      <c r="M126" s="206"/>
      <c r="N126" s="207"/>
      <c r="O126" s="208"/>
      <c r="P126" s="208"/>
      <c r="Q126" s="208"/>
      <c r="R126" s="208"/>
      <c r="S126" s="208"/>
      <c r="T126" s="209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9" t="s">
        <v>200</v>
      </c>
      <c r="AU126" s="19" t="s">
        <v>82</v>
      </c>
    </row>
    <row r="127" spans="1:31" s="2" customFormat="1" ht="6.95" customHeight="1">
      <c r="A127" s="34"/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35"/>
      <c r="M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</sheetData>
  <autoFilter ref="C82:K12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0" t="s">
        <v>6</v>
      </c>
      <c r="M2" s="325"/>
      <c r="N2" s="325"/>
      <c r="O2" s="325"/>
      <c r="P2" s="325"/>
      <c r="Q2" s="325"/>
      <c r="R2" s="325"/>
      <c r="S2" s="325"/>
      <c r="T2" s="325"/>
      <c r="U2" s="325"/>
      <c r="V2" s="325"/>
      <c r="AT2" s="19" t="s">
        <v>98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106</v>
      </c>
      <c r="L4" s="22"/>
      <c r="M4" s="91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1" t="str">
        <f>'Rekapitulace stavby'!K6</f>
        <v>Hrdlořezy, vodojem - stavební úpravy - oprava 30.1.</v>
      </c>
      <c r="F7" s="342"/>
      <c r="G7" s="342"/>
      <c r="H7" s="342"/>
      <c r="L7" s="22"/>
    </row>
    <row r="8" spans="1:31" s="2" customFormat="1" ht="12" customHeight="1">
      <c r="A8" s="34"/>
      <c r="B8" s="35"/>
      <c r="C8" s="34"/>
      <c r="D8" s="29" t="s">
        <v>107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03" t="s">
        <v>2146</v>
      </c>
      <c r="F9" s="343"/>
      <c r="G9" s="343"/>
      <c r="H9" s="343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4. 1. 2023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4" t="str">
        <f>'Rekapitulace stavby'!E14</f>
        <v>Vyplň údaj</v>
      </c>
      <c r="F18" s="324"/>
      <c r="G18" s="324"/>
      <c r="H18" s="324"/>
      <c r="I18" s="29" t="s">
        <v>28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3"/>
      <c r="B27" s="94"/>
      <c r="C27" s="93"/>
      <c r="D27" s="93"/>
      <c r="E27" s="329" t="s">
        <v>3</v>
      </c>
      <c r="F27" s="329"/>
      <c r="G27" s="329"/>
      <c r="H27" s="329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6" t="s">
        <v>38</v>
      </c>
      <c r="E30" s="34"/>
      <c r="F30" s="34"/>
      <c r="G30" s="34"/>
      <c r="H30" s="34"/>
      <c r="I30" s="34"/>
      <c r="J30" s="68">
        <f>ROUND(J80,2)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42</v>
      </c>
      <c r="E33" s="29" t="s">
        <v>43</v>
      </c>
      <c r="F33" s="98">
        <f>ROUND((SUM(BE80:BE92)),2)</f>
        <v>0</v>
      </c>
      <c r="G33" s="34"/>
      <c r="H33" s="34"/>
      <c r="I33" s="99">
        <v>0.21</v>
      </c>
      <c r="J33" s="98">
        <f>ROUND(((SUM(BE80:BE92))*I33),2)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8">
        <f>ROUND((SUM(BF80:BF92)),2)</f>
        <v>0</v>
      </c>
      <c r="G34" s="34"/>
      <c r="H34" s="34"/>
      <c r="I34" s="99">
        <v>0.15</v>
      </c>
      <c r="J34" s="98">
        <f>ROUND(((SUM(BF80:BF92))*I34),2)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8">
        <f>ROUND((SUM(BG80:BG92)),2)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8">
        <f>ROUND((SUM(BH80:BH92)),2)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8">
        <f>ROUND((SUM(BI80:BI92)),2)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0"/>
      <c r="D39" s="101" t="s">
        <v>48</v>
      </c>
      <c r="E39" s="57"/>
      <c r="F39" s="57"/>
      <c r="G39" s="102" t="s">
        <v>49</v>
      </c>
      <c r="H39" s="103" t="s">
        <v>50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109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41" t="str">
        <f>E7</f>
        <v>Hrdlořezy, vodojem - stavební úpravy - oprava 30.1.</v>
      </c>
      <c r="F48" s="342"/>
      <c r="G48" s="342"/>
      <c r="H48" s="342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107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03" t="str">
        <f>E9</f>
        <v>09 - VRN</v>
      </c>
      <c r="F50" s="343"/>
      <c r="G50" s="343"/>
      <c r="H50" s="343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Hrdlořezy</v>
      </c>
      <c r="G52" s="34"/>
      <c r="H52" s="34"/>
      <c r="I52" s="29" t="s">
        <v>23</v>
      </c>
      <c r="J52" s="52" t="str">
        <f>IF(J12="","",J12)</f>
        <v>4. 1. 2023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15" customHeight="1">
      <c r="A54" s="34"/>
      <c r="B54" s="35"/>
      <c r="C54" s="29" t="s">
        <v>25</v>
      </c>
      <c r="D54" s="34"/>
      <c r="E54" s="34"/>
      <c r="F54" s="27" t="str">
        <f>E15</f>
        <v>VaK Mladá Boleslav, a.s.</v>
      </c>
      <c r="G54" s="34"/>
      <c r="H54" s="34"/>
      <c r="I54" s="29" t="s">
        <v>31</v>
      </c>
      <c r="J54" s="32" t="str">
        <f>E21</f>
        <v>Vodohospodářské inženýrské služby,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Ing. Josef Němeček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110</v>
      </c>
      <c r="D57" s="100"/>
      <c r="E57" s="100"/>
      <c r="F57" s="100"/>
      <c r="G57" s="100"/>
      <c r="H57" s="100"/>
      <c r="I57" s="100"/>
      <c r="J57" s="107" t="s">
        <v>111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8" t="s">
        <v>70</v>
      </c>
      <c r="D59" s="34"/>
      <c r="E59" s="34"/>
      <c r="F59" s="34"/>
      <c r="G59" s="34"/>
      <c r="H59" s="34"/>
      <c r="I59" s="34"/>
      <c r="J59" s="68">
        <f>J80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112</v>
      </c>
    </row>
    <row r="60" spans="2:12" s="9" customFormat="1" ht="24.95" customHeight="1">
      <c r="B60" s="109"/>
      <c r="D60" s="110" t="s">
        <v>2147</v>
      </c>
      <c r="E60" s="111"/>
      <c r="F60" s="111"/>
      <c r="G60" s="111"/>
      <c r="H60" s="111"/>
      <c r="I60" s="111"/>
      <c r="J60" s="112">
        <f>J81</f>
        <v>0</v>
      </c>
      <c r="L60" s="109"/>
    </row>
    <row r="61" spans="1:31" s="2" customFormat="1" ht="21.75" customHeight="1">
      <c r="A61" s="34"/>
      <c r="B61" s="35"/>
      <c r="C61" s="34"/>
      <c r="D61" s="34"/>
      <c r="E61" s="34"/>
      <c r="F61" s="34"/>
      <c r="G61" s="34"/>
      <c r="H61" s="34"/>
      <c r="I61" s="34"/>
      <c r="J61" s="34"/>
      <c r="K61" s="34"/>
      <c r="L61" s="9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6.95" customHeight="1">
      <c r="A62" s="34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92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6" spans="1:31" s="2" customFormat="1" ht="6.95" customHeight="1">
      <c r="A66" s="34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92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24.95" customHeight="1">
      <c r="A67" s="34"/>
      <c r="B67" s="35"/>
      <c r="C67" s="23" t="s">
        <v>126</v>
      </c>
      <c r="D67" s="34"/>
      <c r="E67" s="34"/>
      <c r="F67" s="34"/>
      <c r="G67" s="34"/>
      <c r="H67" s="34"/>
      <c r="I67" s="34"/>
      <c r="J67" s="34"/>
      <c r="K67" s="34"/>
      <c r="L67" s="92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2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17</v>
      </c>
      <c r="D69" s="34"/>
      <c r="E69" s="34"/>
      <c r="F69" s="34"/>
      <c r="G69" s="34"/>
      <c r="H69" s="34"/>
      <c r="I69" s="34"/>
      <c r="J69" s="34"/>
      <c r="K69" s="34"/>
      <c r="L69" s="9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6.5" customHeight="1">
      <c r="A70" s="34"/>
      <c r="B70" s="35"/>
      <c r="C70" s="34"/>
      <c r="D70" s="34"/>
      <c r="E70" s="341" t="str">
        <f>E7</f>
        <v>Hrdlořezy, vodojem - stavební úpravy - oprava 30.1.</v>
      </c>
      <c r="F70" s="342"/>
      <c r="G70" s="342"/>
      <c r="H70" s="342"/>
      <c r="I70" s="34"/>
      <c r="J70" s="34"/>
      <c r="K70" s="34"/>
      <c r="L70" s="92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107</v>
      </c>
      <c r="D71" s="34"/>
      <c r="E71" s="34"/>
      <c r="F71" s="34"/>
      <c r="G71" s="34"/>
      <c r="H71" s="34"/>
      <c r="I71" s="34"/>
      <c r="J71" s="34"/>
      <c r="K71" s="34"/>
      <c r="L71" s="92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4"/>
      <c r="D72" s="34"/>
      <c r="E72" s="303" t="str">
        <f>E9</f>
        <v>09 - VRN</v>
      </c>
      <c r="F72" s="343"/>
      <c r="G72" s="343"/>
      <c r="H72" s="343"/>
      <c r="I72" s="34"/>
      <c r="J72" s="34"/>
      <c r="K72" s="34"/>
      <c r="L72" s="92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21</v>
      </c>
      <c r="D74" s="34"/>
      <c r="E74" s="34"/>
      <c r="F74" s="27" t="str">
        <f>F12</f>
        <v>Hrdlořezy</v>
      </c>
      <c r="G74" s="34"/>
      <c r="H74" s="34"/>
      <c r="I74" s="29" t="s">
        <v>23</v>
      </c>
      <c r="J74" s="52" t="str">
        <f>IF(J12="","",J12)</f>
        <v>4. 1. 2023</v>
      </c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40.15" customHeight="1">
      <c r="A76" s="34"/>
      <c r="B76" s="35"/>
      <c r="C76" s="29" t="s">
        <v>25</v>
      </c>
      <c r="D76" s="34"/>
      <c r="E76" s="34"/>
      <c r="F76" s="27" t="str">
        <f>E15</f>
        <v>VaK Mladá Boleslav, a.s.</v>
      </c>
      <c r="G76" s="34"/>
      <c r="H76" s="34"/>
      <c r="I76" s="29" t="s">
        <v>31</v>
      </c>
      <c r="J76" s="32" t="str">
        <f>E21</f>
        <v>Vodohospodářské inženýrské služby, a.s.</v>
      </c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29</v>
      </c>
      <c r="D77" s="34"/>
      <c r="E77" s="34"/>
      <c r="F77" s="27" t="str">
        <f>IF(E18="","",E18)</f>
        <v>Vyplň údaj</v>
      </c>
      <c r="G77" s="34"/>
      <c r="H77" s="34"/>
      <c r="I77" s="29" t="s">
        <v>34</v>
      </c>
      <c r="J77" s="32" t="str">
        <f>E24</f>
        <v>Ing. Josef Němeček</v>
      </c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0.3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1" customFormat="1" ht="29.25" customHeight="1">
      <c r="A79" s="117"/>
      <c r="B79" s="118"/>
      <c r="C79" s="119" t="s">
        <v>127</v>
      </c>
      <c r="D79" s="120" t="s">
        <v>57</v>
      </c>
      <c r="E79" s="120" t="s">
        <v>53</v>
      </c>
      <c r="F79" s="120" t="s">
        <v>54</v>
      </c>
      <c r="G79" s="120" t="s">
        <v>128</v>
      </c>
      <c r="H79" s="120" t="s">
        <v>129</v>
      </c>
      <c r="I79" s="120" t="s">
        <v>130</v>
      </c>
      <c r="J79" s="120" t="s">
        <v>111</v>
      </c>
      <c r="K79" s="121" t="s">
        <v>131</v>
      </c>
      <c r="L79" s="122"/>
      <c r="M79" s="59" t="s">
        <v>3</v>
      </c>
      <c r="N79" s="60" t="s">
        <v>42</v>
      </c>
      <c r="O79" s="60" t="s">
        <v>132</v>
      </c>
      <c r="P79" s="60" t="s">
        <v>133</v>
      </c>
      <c r="Q79" s="60" t="s">
        <v>134</v>
      </c>
      <c r="R79" s="60" t="s">
        <v>135</v>
      </c>
      <c r="S79" s="60" t="s">
        <v>136</v>
      </c>
      <c r="T79" s="61" t="s">
        <v>137</v>
      </c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</row>
    <row r="80" spans="1:63" s="2" customFormat="1" ht="22.9" customHeight="1">
      <c r="A80" s="34"/>
      <c r="B80" s="35"/>
      <c r="C80" s="66" t="s">
        <v>138</v>
      </c>
      <c r="D80" s="34"/>
      <c r="E80" s="34"/>
      <c r="F80" s="34"/>
      <c r="G80" s="34"/>
      <c r="H80" s="34"/>
      <c r="I80" s="34"/>
      <c r="J80" s="123">
        <f>BK80</f>
        <v>0</v>
      </c>
      <c r="K80" s="34"/>
      <c r="L80" s="35"/>
      <c r="M80" s="62"/>
      <c r="N80" s="53"/>
      <c r="O80" s="63"/>
      <c r="P80" s="124">
        <f>P81</f>
        <v>0</v>
      </c>
      <c r="Q80" s="63"/>
      <c r="R80" s="124">
        <f>R81</f>
        <v>0</v>
      </c>
      <c r="S80" s="63"/>
      <c r="T80" s="125">
        <f>T81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9" t="s">
        <v>71</v>
      </c>
      <c r="AU80" s="19" t="s">
        <v>112</v>
      </c>
      <c r="BK80" s="126">
        <f>BK81</f>
        <v>0</v>
      </c>
    </row>
    <row r="81" spans="2:63" s="12" customFormat="1" ht="25.9" customHeight="1">
      <c r="B81" s="127"/>
      <c r="D81" s="128" t="s">
        <v>71</v>
      </c>
      <c r="E81" s="129" t="s">
        <v>2148</v>
      </c>
      <c r="F81" s="129" t="s">
        <v>2149</v>
      </c>
      <c r="I81" s="130"/>
      <c r="J81" s="131">
        <f>BK81</f>
        <v>0</v>
      </c>
      <c r="L81" s="127"/>
      <c r="M81" s="132"/>
      <c r="N81" s="133"/>
      <c r="O81" s="133"/>
      <c r="P81" s="134">
        <f>SUM(P82:P92)</f>
        <v>0</v>
      </c>
      <c r="Q81" s="133"/>
      <c r="R81" s="134">
        <f>SUM(R82:R92)</f>
        <v>0</v>
      </c>
      <c r="S81" s="133"/>
      <c r="T81" s="135">
        <f>SUM(T82:T92)</f>
        <v>0</v>
      </c>
      <c r="AR81" s="128" t="s">
        <v>169</v>
      </c>
      <c r="AT81" s="136" t="s">
        <v>71</v>
      </c>
      <c r="AU81" s="136" t="s">
        <v>72</v>
      </c>
      <c r="AY81" s="128" t="s">
        <v>141</v>
      </c>
      <c r="BK81" s="137">
        <f>SUM(BK82:BK92)</f>
        <v>0</v>
      </c>
    </row>
    <row r="82" spans="1:65" s="2" customFormat="1" ht="24.2" customHeight="1">
      <c r="A82" s="34"/>
      <c r="B82" s="140"/>
      <c r="C82" s="141" t="s">
        <v>80</v>
      </c>
      <c r="D82" s="141" t="s">
        <v>143</v>
      </c>
      <c r="E82" s="142" t="s">
        <v>2150</v>
      </c>
      <c r="F82" s="143" t="s">
        <v>2151</v>
      </c>
      <c r="G82" s="144" t="s">
        <v>2152</v>
      </c>
      <c r="H82" s="145">
        <v>1</v>
      </c>
      <c r="I82" s="146"/>
      <c r="J82" s="147">
        <f aca="true" t="shared" si="0" ref="J82:J92">ROUND(I82*H82,2)</f>
        <v>0</v>
      </c>
      <c r="K82" s="143" t="s">
        <v>3</v>
      </c>
      <c r="L82" s="35"/>
      <c r="M82" s="148" t="s">
        <v>3</v>
      </c>
      <c r="N82" s="149" t="s">
        <v>43</v>
      </c>
      <c r="O82" s="55"/>
      <c r="P82" s="150">
        <f aca="true" t="shared" si="1" ref="P82:P92">O82*H82</f>
        <v>0</v>
      </c>
      <c r="Q82" s="150">
        <v>0</v>
      </c>
      <c r="R82" s="150">
        <f aca="true" t="shared" si="2" ref="R82:R92">Q82*H82</f>
        <v>0</v>
      </c>
      <c r="S82" s="150">
        <v>0</v>
      </c>
      <c r="T82" s="151">
        <f aca="true" t="shared" si="3" ref="T82:T92"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52" t="s">
        <v>148</v>
      </c>
      <c r="AT82" s="152" t="s">
        <v>143</v>
      </c>
      <c r="AU82" s="152" t="s">
        <v>80</v>
      </c>
      <c r="AY82" s="19" t="s">
        <v>141</v>
      </c>
      <c r="BE82" s="153">
        <f aca="true" t="shared" si="4" ref="BE82:BE92">IF(N82="základní",J82,0)</f>
        <v>0</v>
      </c>
      <c r="BF82" s="153">
        <f aca="true" t="shared" si="5" ref="BF82:BF92">IF(N82="snížená",J82,0)</f>
        <v>0</v>
      </c>
      <c r="BG82" s="153">
        <f aca="true" t="shared" si="6" ref="BG82:BG92">IF(N82="zákl. přenesená",J82,0)</f>
        <v>0</v>
      </c>
      <c r="BH82" s="153">
        <f aca="true" t="shared" si="7" ref="BH82:BH92">IF(N82="sníž. přenesená",J82,0)</f>
        <v>0</v>
      </c>
      <c r="BI82" s="153">
        <f aca="true" t="shared" si="8" ref="BI82:BI92">IF(N82="nulová",J82,0)</f>
        <v>0</v>
      </c>
      <c r="BJ82" s="19" t="s">
        <v>80</v>
      </c>
      <c r="BK82" s="153">
        <f aca="true" t="shared" si="9" ref="BK82:BK92">ROUND(I82*H82,2)</f>
        <v>0</v>
      </c>
      <c r="BL82" s="19" t="s">
        <v>148</v>
      </c>
      <c r="BM82" s="152" t="s">
        <v>2153</v>
      </c>
    </row>
    <row r="83" spans="1:65" s="2" customFormat="1" ht="24.2" customHeight="1">
      <c r="A83" s="34"/>
      <c r="B83" s="140"/>
      <c r="C83" s="141" t="s">
        <v>82</v>
      </c>
      <c r="D83" s="141" t="s">
        <v>143</v>
      </c>
      <c r="E83" s="142" t="s">
        <v>2154</v>
      </c>
      <c r="F83" s="143" t="s">
        <v>2155</v>
      </c>
      <c r="G83" s="144" t="s">
        <v>2152</v>
      </c>
      <c r="H83" s="145">
        <v>1</v>
      </c>
      <c r="I83" s="146"/>
      <c r="J83" s="147">
        <f t="shared" si="0"/>
        <v>0</v>
      </c>
      <c r="K83" s="143" t="s">
        <v>3</v>
      </c>
      <c r="L83" s="35"/>
      <c r="M83" s="148" t="s">
        <v>3</v>
      </c>
      <c r="N83" s="149" t="s">
        <v>43</v>
      </c>
      <c r="O83" s="55"/>
      <c r="P83" s="150">
        <f t="shared" si="1"/>
        <v>0</v>
      </c>
      <c r="Q83" s="150">
        <v>0</v>
      </c>
      <c r="R83" s="150">
        <f t="shared" si="2"/>
        <v>0</v>
      </c>
      <c r="S83" s="150">
        <v>0</v>
      </c>
      <c r="T83" s="151">
        <f t="shared" si="3"/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R83" s="152" t="s">
        <v>148</v>
      </c>
      <c r="AT83" s="152" t="s">
        <v>143</v>
      </c>
      <c r="AU83" s="152" t="s">
        <v>80</v>
      </c>
      <c r="AY83" s="19" t="s">
        <v>141</v>
      </c>
      <c r="BE83" s="153">
        <f t="shared" si="4"/>
        <v>0</v>
      </c>
      <c r="BF83" s="153">
        <f t="shared" si="5"/>
        <v>0</v>
      </c>
      <c r="BG83" s="153">
        <f t="shared" si="6"/>
        <v>0</v>
      </c>
      <c r="BH83" s="153">
        <f t="shared" si="7"/>
        <v>0</v>
      </c>
      <c r="BI83" s="153">
        <f t="shared" si="8"/>
        <v>0</v>
      </c>
      <c r="BJ83" s="19" t="s">
        <v>80</v>
      </c>
      <c r="BK83" s="153">
        <f t="shared" si="9"/>
        <v>0</v>
      </c>
      <c r="BL83" s="19" t="s">
        <v>148</v>
      </c>
      <c r="BM83" s="152" t="s">
        <v>2156</v>
      </c>
    </row>
    <row r="84" spans="1:65" s="2" customFormat="1" ht="24.2" customHeight="1">
      <c r="A84" s="34"/>
      <c r="B84" s="140"/>
      <c r="C84" s="141" t="s">
        <v>159</v>
      </c>
      <c r="D84" s="141" t="s">
        <v>143</v>
      </c>
      <c r="E84" s="142" t="s">
        <v>2157</v>
      </c>
      <c r="F84" s="143" t="s">
        <v>2158</v>
      </c>
      <c r="G84" s="144" t="s">
        <v>2152</v>
      </c>
      <c r="H84" s="145">
        <v>1</v>
      </c>
      <c r="I84" s="146"/>
      <c r="J84" s="147">
        <f t="shared" si="0"/>
        <v>0</v>
      </c>
      <c r="K84" s="143" t="s">
        <v>3</v>
      </c>
      <c r="L84" s="35"/>
      <c r="M84" s="148" t="s">
        <v>3</v>
      </c>
      <c r="N84" s="149" t="s">
        <v>43</v>
      </c>
      <c r="O84" s="55"/>
      <c r="P84" s="150">
        <f t="shared" si="1"/>
        <v>0</v>
      </c>
      <c r="Q84" s="150">
        <v>0</v>
      </c>
      <c r="R84" s="150">
        <f t="shared" si="2"/>
        <v>0</v>
      </c>
      <c r="S84" s="150">
        <v>0</v>
      </c>
      <c r="T84" s="151">
        <f t="shared" si="3"/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2" t="s">
        <v>148</v>
      </c>
      <c r="AT84" s="152" t="s">
        <v>143</v>
      </c>
      <c r="AU84" s="152" t="s">
        <v>80</v>
      </c>
      <c r="AY84" s="19" t="s">
        <v>141</v>
      </c>
      <c r="BE84" s="153">
        <f t="shared" si="4"/>
        <v>0</v>
      </c>
      <c r="BF84" s="153">
        <f t="shared" si="5"/>
        <v>0</v>
      </c>
      <c r="BG84" s="153">
        <f t="shared" si="6"/>
        <v>0</v>
      </c>
      <c r="BH84" s="153">
        <f t="shared" si="7"/>
        <v>0</v>
      </c>
      <c r="BI84" s="153">
        <f t="shared" si="8"/>
        <v>0</v>
      </c>
      <c r="BJ84" s="19" t="s">
        <v>80</v>
      </c>
      <c r="BK84" s="153">
        <f t="shared" si="9"/>
        <v>0</v>
      </c>
      <c r="BL84" s="19" t="s">
        <v>148</v>
      </c>
      <c r="BM84" s="152" t="s">
        <v>2159</v>
      </c>
    </row>
    <row r="85" spans="1:65" s="2" customFormat="1" ht="24.2" customHeight="1">
      <c r="A85" s="34"/>
      <c r="B85" s="140"/>
      <c r="C85" s="141" t="s">
        <v>148</v>
      </c>
      <c r="D85" s="141" t="s">
        <v>143</v>
      </c>
      <c r="E85" s="142" t="s">
        <v>2160</v>
      </c>
      <c r="F85" s="143" t="s">
        <v>2161</v>
      </c>
      <c r="G85" s="144" t="s">
        <v>2152</v>
      </c>
      <c r="H85" s="145">
        <v>1</v>
      </c>
      <c r="I85" s="146"/>
      <c r="J85" s="147">
        <f t="shared" si="0"/>
        <v>0</v>
      </c>
      <c r="K85" s="143" t="s">
        <v>3</v>
      </c>
      <c r="L85" s="35"/>
      <c r="M85" s="148" t="s">
        <v>3</v>
      </c>
      <c r="N85" s="149" t="s">
        <v>43</v>
      </c>
      <c r="O85" s="55"/>
      <c r="P85" s="150">
        <f t="shared" si="1"/>
        <v>0</v>
      </c>
      <c r="Q85" s="150">
        <v>0</v>
      </c>
      <c r="R85" s="150">
        <f t="shared" si="2"/>
        <v>0</v>
      </c>
      <c r="S85" s="150">
        <v>0</v>
      </c>
      <c r="T85" s="151">
        <f t="shared" si="3"/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52" t="s">
        <v>148</v>
      </c>
      <c r="AT85" s="152" t="s">
        <v>143</v>
      </c>
      <c r="AU85" s="152" t="s">
        <v>80</v>
      </c>
      <c r="AY85" s="19" t="s">
        <v>141</v>
      </c>
      <c r="BE85" s="153">
        <f t="shared" si="4"/>
        <v>0</v>
      </c>
      <c r="BF85" s="153">
        <f t="shared" si="5"/>
        <v>0</v>
      </c>
      <c r="BG85" s="153">
        <f t="shared" si="6"/>
        <v>0</v>
      </c>
      <c r="BH85" s="153">
        <f t="shared" si="7"/>
        <v>0</v>
      </c>
      <c r="BI85" s="153">
        <f t="shared" si="8"/>
        <v>0</v>
      </c>
      <c r="BJ85" s="19" t="s">
        <v>80</v>
      </c>
      <c r="BK85" s="153">
        <f t="shared" si="9"/>
        <v>0</v>
      </c>
      <c r="BL85" s="19" t="s">
        <v>148</v>
      </c>
      <c r="BM85" s="152" t="s">
        <v>2162</v>
      </c>
    </row>
    <row r="86" spans="1:65" s="2" customFormat="1" ht="24.2" customHeight="1">
      <c r="A86" s="34"/>
      <c r="B86" s="140"/>
      <c r="C86" s="141" t="s">
        <v>169</v>
      </c>
      <c r="D86" s="141" t="s">
        <v>143</v>
      </c>
      <c r="E86" s="142" t="s">
        <v>2163</v>
      </c>
      <c r="F86" s="143" t="s">
        <v>2164</v>
      </c>
      <c r="G86" s="144" t="s">
        <v>2152</v>
      </c>
      <c r="H86" s="145">
        <v>1</v>
      </c>
      <c r="I86" s="146"/>
      <c r="J86" s="147">
        <f t="shared" si="0"/>
        <v>0</v>
      </c>
      <c r="K86" s="143" t="s">
        <v>3</v>
      </c>
      <c r="L86" s="35"/>
      <c r="M86" s="148" t="s">
        <v>3</v>
      </c>
      <c r="N86" s="149" t="s">
        <v>43</v>
      </c>
      <c r="O86" s="55"/>
      <c r="P86" s="150">
        <f t="shared" si="1"/>
        <v>0</v>
      </c>
      <c r="Q86" s="150">
        <v>0</v>
      </c>
      <c r="R86" s="150">
        <f t="shared" si="2"/>
        <v>0</v>
      </c>
      <c r="S86" s="150">
        <v>0</v>
      </c>
      <c r="T86" s="151">
        <f t="shared" si="3"/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2" t="s">
        <v>148</v>
      </c>
      <c r="AT86" s="152" t="s">
        <v>143</v>
      </c>
      <c r="AU86" s="152" t="s">
        <v>80</v>
      </c>
      <c r="AY86" s="19" t="s">
        <v>141</v>
      </c>
      <c r="BE86" s="153">
        <f t="shared" si="4"/>
        <v>0</v>
      </c>
      <c r="BF86" s="153">
        <f t="shared" si="5"/>
        <v>0</v>
      </c>
      <c r="BG86" s="153">
        <f t="shared" si="6"/>
        <v>0</v>
      </c>
      <c r="BH86" s="153">
        <f t="shared" si="7"/>
        <v>0</v>
      </c>
      <c r="BI86" s="153">
        <f t="shared" si="8"/>
        <v>0</v>
      </c>
      <c r="BJ86" s="19" t="s">
        <v>80</v>
      </c>
      <c r="BK86" s="153">
        <f t="shared" si="9"/>
        <v>0</v>
      </c>
      <c r="BL86" s="19" t="s">
        <v>148</v>
      </c>
      <c r="BM86" s="152" t="s">
        <v>2165</v>
      </c>
    </row>
    <row r="87" spans="1:65" s="2" customFormat="1" ht="24.2" customHeight="1">
      <c r="A87" s="34"/>
      <c r="B87" s="140"/>
      <c r="C87" s="141" t="s">
        <v>176</v>
      </c>
      <c r="D87" s="141" t="s">
        <v>143</v>
      </c>
      <c r="E87" s="142" t="s">
        <v>2166</v>
      </c>
      <c r="F87" s="143" t="s">
        <v>2167</v>
      </c>
      <c r="G87" s="144" t="s">
        <v>2152</v>
      </c>
      <c r="H87" s="145">
        <v>1</v>
      </c>
      <c r="I87" s="146"/>
      <c r="J87" s="147">
        <f t="shared" si="0"/>
        <v>0</v>
      </c>
      <c r="K87" s="143" t="s">
        <v>3</v>
      </c>
      <c r="L87" s="35"/>
      <c r="M87" s="148" t="s">
        <v>3</v>
      </c>
      <c r="N87" s="149" t="s">
        <v>43</v>
      </c>
      <c r="O87" s="55"/>
      <c r="P87" s="150">
        <f t="shared" si="1"/>
        <v>0</v>
      </c>
      <c r="Q87" s="150">
        <v>0</v>
      </c>
      <c r="R87" s="150">
        <f t="shared" si="2"/>
        <v>0</v>
      </c>
      <c r="S87" s="150">
        <v>0</v>
      </c>
      <c r="T87" s="151">
        <f t="shared" si="3"/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2" t="s">
        <v>148</v>
      </c>
      <c r="AT87" s="152" t="s">
        <v>143</v>
      </c>
      <c r="AU87" s="152" t="s">
        <v>80</v>
      </c>
      <c r="AY87" s="19" t="s">
        <v>141</v>
      </c>
      <c r="BE87" s="153">
        <f t="shared" si="4"/>
        <v>0</v>
      </c>
      <c r="BF87" s="153">
        <f t="shared" si="5"/>
        <v>0</v>
      </c>
      <c r="BG87" s="153">
        <f t="shared" si="6"/>
        <v>0</v>
      </c>
      <c r="BH87" s="153">
        <f t="shared" si="7"/>
        <v>0</v>
      </c>
      <c r="BI87" s="153">
        <f t="shared" si="8"/>
        <v>0</v>
      </c>
      <c r="BJ87" s="19" t="s">
        <v>80</v>
      </c>
      <c r="BK87" s="153">
        <f t="shared" si="9"/>
        <v>0</v>
      </c>
      <c r="BL87" s="19" t="s">
        <v>148</v>
      </c>
      <c r="BM87" s="152" t="s">
        <v>2168</v>
      </c>
    </row>
    <row r="88" spans="1:65" s="2" customFormat="1" ht="24.2" customHeight="1">
      <c r="A88" s="34"/>
      <c r="B88" s="140"/>
      <c r="C88" s="141" t="s">
        <v>182</v>
      </c>
      <c r="D88" s="141" t="s">
        <v>143</v>
      </c>
      <c r="E88" s="142" t="s">
        <v>2169</v>
      </c>
      <c r="F88" s="143" t="s">
        <v>2170</v>
      </c>
      <c r="G88" s="144" t="s">
        <v>2152</v>
      </c>
      <c r="H88" s="145">
        <v>1</v>
      </c>
      <c r="I88" s="146"/>
      <c r="J88" s="147">
        <f t="shared" si="0"/>
        <v>0</v>
      </c>
      <c r="K88" s="143" t="s">
        <v>3</v>
      </c>
      <c r="L88" s="35"/>
      <c r="M88" s="148" t="s">
        <v>3</v>
      </c>
      <c r="N88" s="149" t="s">
        <v>43</v>
      </c>
      <c r="O88" s="55"/>
      <c r="P88" s="150">
        <f t="shared" si="1"/>
        <v>0</v>
      </c>
      <c r="Q88" s="150">
        <v>0</v>
      </c>
      <c r="R88" s="150">
        <f t="shared" si="2"/>
        <v>0</v>
      </c>
      <c r="S88" s="150">
        <v>0</v>
      </c>
      <c r="T88" s="151">
        <f t="shared" si="3"/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2" t="s">
        <v>148</v>
      </c>
      <c r="AT88" s="152" t="s">
        <v>143</v>
      </c>
      <c r="AU88" s="152" t="s">
        <v>80</v>
      </c>
      <c r="AY88" s="19" t="s">
        <v>141</v>
      </c>
      <c r="BE88" s="153">
        <f t="shared" si="4"/>
        <v>0</v>
      </c>
      <c r="BF88" s="153">
        <f t="shared" si="5"/>
        <v>0</v>
      </c>
      <c r="BG88" s="153">
        <f t="shared" si="6"/>
        <v>0</v>
      </c>
      <c r="BH88" s="153">
        <f t="shared" si="7"/>
        <v>0</v>
      </c>
      <c r="BI88" s="153">
        <f t="shared" si="8"/>
        <v>0</v>
      </c>
      <c r="BJ88" s="19" t="s">
        <v>80</v>
      </c>
      <c r="BK88" s="153">
        <f t="shared" si="9"/>
        <v>0</v>
      </c>
      <c r="BL88" s="19" t="s">
        <v>148</v>
      </c>
      <c r="BM88" s="152" t="s">
        <v>2171</v>
      </c>
    </row>
    <row r="89" spans="1:65" s="2" customFormat="1" ht="24.2" customHeight="1">
      <c r="A89" s="34"/>
      <c r="B89" s="140"/>
      <c r="C89" s="141" t="s">
        <v>189</v>
      </c>
      <c r="D89" s="141" t="s">
        <v>143</v>
      </c>
      <c r="E89" s="142" t="s">
        <v>2172</v>
      </c>
      <c r="F89" s="143" t="s">
        <v>2173</v>
      </c>
      <c r="G89" s="144" t="s">
        <v>2152</v>
      </c>
      <c r="H89" s="145">
        <v>1</v>
      </c>
      <c r="I89" s="146"/>
      <c r="J89" s="147">
        <f t="shared" si="0"/>
        <v>0</v>
      </c>
      <c r="K89" s="143" t="s">
        <v>3</v>
      </c>
      <c r="L89" s="35"/>
      <c r="M89" s="148" t="s">
        <v>3</v>
      </c>
      <c r="N89" s="149" t="s">
        <v>43</v>
      </c>
      <c r="O89" s="55"/>
      <c r="P89" s="150">
        <f t="shared" si="1"/>
        <v>0</v>
      </c>
      <c r="Q89" s="150">
        <v>0</v>
      </c>
      <c r="R89" s="150">
        <f t="shared" si="2"/>
        <v>0</v>
      </c>
      <c r="S89" s="150">
        <v>0</v>
      </c>
      <c r="T89" s="151">
        <f t="shared" si="3"/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2" t="s">
        <v>148</v>
      </c>
      <c r="AT89" s="152" t="s">
        <v>143</v>
      </c>
      <c r="AU89" s="152" t="s">
        <v>80</v>
      </c>
      <c r="AY89" s="19" t="s">
        <v>141</v>
      </c>
      <c r="BE89" s="153">
        <f t="shared" si="4"/>
        <v>0</v>
      </c>
      <c r="BF89" s="153">
        <f t="shared" si="5"/>
        <v>0</v>
      </c>
      <c r="BG89" s="153">
        <f t="shared" si="6"/>
        <v>0</v>
      </c>
      <c r="BH89" s="153">
        <f t="shared" si="7"/>
        <v>0</v>
      </c>
      <c r="BI89" s="153">
        <f t="shared" si="8"/>
        <v>0</v>
      </c>
      <c r="BJ89" s="19" t="s">
        <v>80</v>
      </c>
      <c r="BK89" s="153">
        <f t="shared" si="9"/>
        <v>0</v>
      </c>
      <c r="BL89" s="19" t="s">
        <v>148</v>
      </c>
      <c r="BM89" s="152" t="s">
        <v>2174</v>
      </c>
    </row>
    <row r="90" spans="1:65" s="2" customFormat="1" ht="24.2" customHeight="1">
      <c r="A90" s="34"/>
      <c r="B90" s="140"/>
      <c r="C90" s="141" t="s">
        <v>195</v>
      </c>
      <c r="D90" s="141" t="s">
        <v>143</v>
      </c>
      <c r="E90" s="142" t="s">
        <v>2175</v>
      </c>
      <c r="F90" s="143" t="s">
        <v>2176</v>
      </c>
      <c r="G90" s="144" t="s">
        <v>2152</v>
      </c>
      <c r="H90" s="145">
        <v>1</v>
      </c>
      <c r="I90" s="146"/>
      <c r="J90" s="147">
        <f t="shared" si="0"/>
        <v>0</v>
      </c>
      <c r="K90" s="143" t="s">
        <v>3</v>
      </c>
      <c r="L90" s="35"/>
      <c r="M90" s="148" t="s">
        <v>3</v>
      </c>
      <c r="N90" s="149" t="s">
        <v>43</v>
      </c>
      <c r="O90" s="55"/>
      <c r="P90" s="150">
        <f t="shared" si="1"/>
        <v>0</v>
      </c>
      <c r="Q90" s="150">
        <v>0</v>
      </c>
      <c r="R90" s="150">
        <f t="shared" si="2"/>
        <v>0</v>
      </c>
      <c r="S90" s="150">
        <v>0</v>
      </c>
      <c r="T90" s="151">
        <f t="shared" si="3"/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2" t="s">
        <v>148</v>
      </c>
      <c r="AT90" s="152" t="s">
        <v>143</v>
      </c>
      <c r="AU90" s="152" t="s">
        <v>80</v>
      </c>
      <c r="AY90" s="19" t="s">
        <v>141</v>
      </c>
      <c r="BE90" s="153">
        <f t="shared" si="4"/>
        <v>0</v>
      </c>
      <c r="BF90" s="153">
        <f t="shared" si="5"/>
        <v>0</v>
      </c>
      <c r="BG90" s="153">
        <f t="shared" si="6"/>
        <v>0</v>
      </c>
      <c r="BH90" s="153">
        <f t="shared" si="7"/>
        <v>0</v>
      </c>
      <c r="BI90" s="153">
        <f t="shared" si="8"/>
        <v>0</v>
      </c>
      <c r="BJ90" s="19" t="s">
        <v>80</v>
      </c>
      <c r="BK90" s="153">
        <f t="shared" si="9"/>
        <v>0</v>
      </c>
      <c r="BL90" s="19" t="s">
        <v>148</v>
      </c>
      <c r="BM90" s="152" t="s">
        <v>2177</v>
      </c>
    </row>
    <row r="91" spans="1:65" s="2" customFormat="1" ht="24.2" customHeight="1">
      <c r="A91" s="34"/>
      <c r="B91" s="140"/>
      <c r="C91" s="141" t="s">
        <v>204</v>
      </c>
      <c r="D91" s="141" t="s">
        <v>143</v>
      </c>
      <c r="E91" s="142" t="s">
        <v>2178</v>
      </c>
      <c r="F91" s="143" t="s">
        <v>2179</v>
      </c>
      <c r="G91" s="144" t="s">
        <v>2152</v>
      </c>
      <c r="H91" s="145">
        <v>1</v>
      </c>
      <c r="I91" s="146"/>
      <c r="J91" s="147">
        <f t="shared" si="0"/>
        <v>0</v>
      </c>
      <c r="K91" s="143" t="s">
        <v>3</v>
      </c>
      <c r="L91" s="35"/>
      <c r="M91" s="148" t="s">
        <v>3</v>
      </c>
      <c r="N91" s="149" t="s">
        <v>43</v>
      </c>
      <c r="O91" s="55"/>
      <c r="P91" s="150">
        <f t="shared" si="1"/>
        <v>0</v>
      </c>
      <c r="Q91" s="150">
        <v>0</v>
      </c>
      <c r="R91" s="150">
        <f t="shared" si="2"/>
        <v>0</v>
      </c>
      <c r="S91" s="150">
        <v>0</v>
      </c>
      <c r="T91" s="151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2" t="s">
        <v>148</v>
      </c>
      <c r="AT91" s="152" t="s">
        <v>143</v>
      </c>
      <c r="AU91" s="152" t="s">
        <v>80</v>
      </c>
      <c r="AY91" s="19" t="s">
        <v>141</v>
      </c>
      <c r="BE91" s="153">
        <f t="shared" si="4"/>
        <v>0</v>
      </c>
      <c r="BF91" s="153">
        <f t="shared" si="5"/>
        <v>0</v>
      </c>
      <c r="BG91" s="153">
        <f t="shared" si="6"/>
        <v>0</v>
      </c>
      <c r="BH91" s="153">
        <f t="shared" si="7"/>
        <v>0</v>
      </c>
      <c r="BI91" s="153">
        <f t="shared" si="8"/>
        <v>0</v>
      </c>
      <c r="BJ91" s="19" t="s">
        <v>80</v>
      </c>
      <c r="BK91" s="153">
        <f t="shared" si="9"/>
        <v>0</v>
      </c>
      <c r="BL91" s="19" t="s">
        <v>148</v>
      </c>
      <c r="BM91" s="152" t="s">
        <v>2180</v>
      </c>
    </row>
    <row r="92" spans="1:65" s="2" customFormat="1" ht="24.2" customHeight="1">
      <c r="A92" s="34"/>
      <c r="B92" s="140"/>
      <c r="C92" s="141" t="s">
        <v>212</v>
      </c>
      <c r="D92" s="141" t="s">
        <v>143</v>
      </c>
      <c r="E92" s="142" t="s">
        <v>2181</v>
      </c>
      <c r="F92" s="143" t="s">
        <v>2182</v>
      </c>
      <c r="G92" s="144" t="s">
        <v>2152</v>
      </c>
      <c r="H92" s="145">
        <v>1</v>
      </c>
      <c r="I92" s="146"/>
      <c r="J92" s="147">
        <f t="shared" si="0"/>
        <v>0</v>
      </c>
      <c r="K92" s="143" t="s">
        <v>3</v>
      </c>
      <c r="L92" s="35"/>
      <c r="M92" s="210" t="s">
        <v>3</v>
      </c>
      <c r="N92" s="211" t="s">
        <v>43</v>
      </c>
      <c r="O92" s="208"/>
      <c r="P92" s="212">
        <f t="shared" si="1"/>
        <v>0</v>
      </c>
      <c r="Q92" s="212">
        <v>0</v>
      </c>
      <c r="R92" s="212">
        <f t="shared" si="2"/>
        <v>0</v>
      </c>
      <c r="S92" s="212">
        <v>0</v>
      </c>
      <c r="T92" s="213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2" t="s">
        <v>148</v>
      </c>
      <c r="AT92" s="152" t="s">
        <v>143</v>
      </c>
      <c r="AU92" s="152" t="s">
        <v>80</v>
      </c>
      <c r="AY92" s="19" t="s">
        <v>141</v>
      </c>
      <c r="BE92" s="153">
        <f t="shared" si="4"/>
        <v>0</v>
      </c>
      <c r="BF92" s="153">
        <f t="shared" si="5"/>
        <v>0</v>
      </c>
      <c r="BG92" s="153">
        <f t="shared" si="6"/>
        <v>0</v>
      </c>
      <c r="BH92" s="153">
        <f t="shared" si="7"/>
        <v>0</v>
      </c>
      <c r="BI92" s="153">
        <f t="shared" si="8"/>
        <v>0</v>
      </c>
      <c r="BJ92" s="19" t="s">
        <v>80</v>
      </c>
      <c r="BK92" s="153">
        <f t="shared" si="9"/>
        <v>0</v>
      </c>
      <c r="BL92" s="19" t="s">
        <v>148</v>
      </c>
      <c r="BM92" s="152" t="s">
        <v>2183</v>
      </c>
    </row>
    <row r="93" spans="1:31" s="2" customFormat="1" ht="6.95" customHeight="1">
      <c r="A93" s="34"/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35"/>
      <c r="M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</sheetData>
  <autoFilter ref="C79:K92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20"/>
      <c r="C3" s="21"/>
      <c r="D3" s="21"/>
      <c r="E3" s="21"/>
      <c r="F3" s="21"/>
      <c r="G3" s="21"/>
      <c r="H3" s="22"/>
    </row>
    <row r="4" spans="2:8" s="1" customFormat="1" ht="24.95" customHeight="1">
      <c r="B4" s="22"/>
      <c r="C4" s="23" t="s">
        <v>2184</v>
      </c>
      <c r="H4" s="22"/>
    </row>
    <row r="5" spans="2:8" s="1" customFormat="1" ht="12" customHeight="1">
      <c r="B5" s="22"/>
      <c r="C5" s="26" t="s">
        <v>14</v>
      </c>
      <c r="D5" s="329" t="s">
        <v>15</v>
      </c>
      <c r="E5" s="325"/>
      <c r="F5" s="325"/>
      <c r="H5" s="22"/>
    </row>
    <row r="6" spans="2:8" s="1" customFormat="1" ht="36.95" customHeight="1">
      <c r="B6" s="22"/>
      <c r="C6" s="28" t="s">
        <v>17</v>
      </c>
      <c r="D6" s="326" t="s">
        <v>18</v>
      </c>
      <c r="E6" s="325"/>
      <c r="F6" s="325"/>
      <c r="H6" s="22"/>
    </row>
    <row r="7" spans="2:8" s="1" customFormat="1" ht="16.5" customHeight="1">
      <c r="B7" s="22"/>
      <c r="C7" s="29" t="s">
        <v>23</v>
      </c>
      <c r="D7" s="52" t="str">
        <f>'Rekapitulace stavby'!AN8</f>
        <v>4. 1. 2023</v>
      </c>
      <c r="H7" s="22"/>
    </row>
    <row r="8" spans="1:8" s="2" customFormat="1" ht="10.9" customHeight="1">
      <c r="A8" s="34"/>
      <c r="B8" s="35"/>
      <c r="C8" s="34"/>
      <c r="D8" s="34"/>
      <c r="E8" s="34"/>
      <c r="F8" s="34"/>
      <c r="G8" s="34"/>
      <c r="H8" s="35"/>
    </row>
    <row r="9" spans="1:8" s="11" customFormat="1" ht="29.25" customHeight="1">
      <c r="A9" s="117"/>
      <c r="B9" s="118"/>
      <c r="C9" s="119" t="s">
        <v>53</v>
      </c>
      <c r="D9" s="120" t="s">
        <v>54</v>
      </c>
      <c r="E9" s="120" t="s">
        <v>128</v>
      </c>
      <c r="F9" s="121" t="s">
        <v>2185</v>
      </c>
      <c r="G9" s="117"/>
      <c r="H9" s="118"/>
    </row>
    <row r="10" spans="1:8" s="2" customFormat="1" ht="26.45" customHeight="1">
      <c r="A10" s="34"/>
      <c r="B10" s="35"/>
      <c r="C10" s="214" t="s">
        <v>2186</v>
      </c>
      <c r="D10" s="214" t="s">
        <v>78</v>
      </c>
      <c r="E10" s="34"/>
      <c r="F10" s="34"/>
      <c r="G10" s="34"/>
      <c r="H10" s="35"/>
    </row>
    <row r="11" spans="1:8" s="2" customFormat="1" ht="16.9" customHeight="1">
      <c r="A11" s="34"/>
      <c r="B11" s="35"/>
      <c r="C11" s="215" t="s">
        <v>99</v>
      </c>
      <c r="D11" s="216" t="s">
        <v>100</v>
      </c>
      <c r="E11" s="217" t="s">
        <v>101</v>
      </c>
      <c r="F11" s="218">
        <v>105.832</v>
      </c>
      <c r="G11" s="34"/>
      <c r="H11" s="35"/>
    </row>
    <row r="12" spans="1:8" s="2" customFormat="1" ht="16.9" customHeight="1">
      <c r="A12" s="34"/>
      <c r="B12" s="35"/>
      <c r="C12" s="219" t="s">
        <v>99</v>
      </c>
      <c r="D12" s="219" t="s">
        <v>174</v>
      </c>
      <c r="E12" s="19" t="s">
        <v>3</v>
      </c>
      <c r="F12" s="220">
        <v>105.832</v>
      </c>
      <c r="G12" s="34"/>
      <c r="H12" s="35"/>
    </row>
    <row r="13" spans="1:8" s="2" customFormat="1" ht="16.9" customHeight="1">
      <c r="A13" s="34"/>
      <c r="B13" s="35"/>
      <c r="C13" s="221" t="s">
        <v>2187</v>
      </c>
      <c r="D13" s="34"/>
      <c r="E13" s="34"/>
      <c r="F13" s="34"/>
      <c r="G13" s="34"/>
      <c r="H13" s="35"/>
    </row>
    <row r="14" spans="1:8" s="2" customFormat="1" ht="22.5">
      <c r="A14" s="34"/>
      <c r="B14" s="35"/>
      <c r="C14" s="219" t="s">
        <v>170</v>
      </c>
      <c r="D14" s="219" t="s">
        <v>2188</v>
      </c>
      <c r="E14" s="19" t="s">
        <v>101</v>
      </c>
      <c r="F14" s="220">
        <v>89.957</v>
      </c>
      <c r="G14" s="34"/>
      <c r="H14" s="35"/>
    </row>
    <row r="15" spans="1:8" s="2" customFormat="1" ht="16.9" customHeight="1">
      <c r="A15" s="34"/>
      <c r="B15" s="35"/>
      <c r="C15" s="219" t="s">
        <v>164</v>
      </c>
      <c r="D15" s="219" t="s">
        <v>2189</v>
      </c>
      <c r="E15" s="19" t="s">
        <v>101</v>
      </c>
      <c r="F15" s="220">
        <v>15.875</v>
      </c>
      <c r="G15" s="34"/>
      <c r="H15" s="35"/>
    </row>
    <row r="16" spans="1:8" s="2" customFormat="1" ht="22.5">
      <c r="A16" s="34"/>
      <c r="B16" s="35"/>
      <c r="C16" s="219" t="s">
        <v>196</v>
      </c>
      <c r="D16" s="219" t="s">
        <v>2190</v>
      </c>
      <c r="E16" s="19" t="s">
        <v>101</v>
      </c>
      <c r="F16" s="220">
        <v>305.832</v>
      </c>
      <c r="G16" s="34"/>
      <c r="H16" s="35"/>
    </row>
    <row r="17" spans="1:8" s="2" customFormat="1" ht="16.9" customHeight="1">
      <c r="A17" s="34"/>
      <c r="B17" s="35"/>
      <c r="C17" s="215" t="s">
        <v>103</v>
      </c>
      <c r="D17" s="216" t="s">
        <v>104</v>
      </c>
      <c r="E17" s="217" t="s">
        <v>101</v>
      </c>
      <c r="F17" s="218">
        <v>200</v>
      </c>
      <c r="G17" s="34"/>
      <c r="H17" s="35"/>
    </row>
    <row r="18" spans="1:8" s="2" customFormat="1" ht="16.9" customHeight="1">
      <c r="A18" s="34"/>
      <c r="B18" s="35"/>
      <c r="C18" s="219" t="s">
        <v>103</v>
      </c>
      <c r="D18" s="219" t="s">
        <v>187</v>
      </c>
      <c r="E18" s="19" t="s">
        <v>3</v>
      </c>
      <c r="F18" s="220">
        <v>200</v>
      </c>
      <c r="G18" s="34"/>
      <c r="H18" s="35"/>
    </row>
    <row r="19" spans="1:8" s="2" customFormat="1" ht="16.9" customHeight="1">
      <c r="A19" s="34"/>
      <c r="B19" s="35"/>
      <c r="C19" s="221" t="s">
        <v>2187</v>
      </c>
      <c r="D19" s="34"/>
      <c r="E19" s="34"/>
      <c r="F19" s="34"/>
      <c r="G19" s="34"/>
      <c r="H19" s="35"/>
    </row>
    <row r="20" spans="1:8" s="2" customFormat="1" ht="16.9" customHeight="1">
      <c r="A20" s="34"/>
      <c r="B20" s="35"/>
      <c r="C20" s="219" t="s">
        <v>183</v>
      </c>
      <c r="D20" s="219" t="s">
        <v>2191</v>
      </c>
      <c r="E20" s="19" t="s">
        <v>101</v>
      </c>
      <c r="F20" s="220">
        <v>180</v>
      </c>
      <c r="G20" s="34"/>
      <c r="H20" s="35"/>
    </row>
    <row r="21" spans="1:8" s="2" customFormat="1" ht="16.9" customHeight="1">
      <c r="A21" s="34"/>
      <c r="B21" s="35"/>
      <c r="C21" s="219" t="s">
        <v>177</v>
      </c>
      <c r="D21" s="219" t="s">
        <v>2192</v>
      </c>
      <c r="E21" s="19" t="s">
        <v>101</v>
      </c>
      <c r="F21" s="220">
        <v>20</v>
      </c>
      <c r="G21" s="34"/>
      <c r="H21" s="35"/>
    </row>
    <row r="22" spans="1:8" s="2" customFormat="1" ht="22.5">
      <c r="A22" s="34"/>
      <c r="B22" s="35"/>
      <c r="C22" s="219" t="s">
        <v>196</v>
      </c>
      <c r="D22" s="219" t="s">
        <v>2190</v>
      </c>
      <c r="E22" s="19" t="s">
        <v>101</v>
      </c>
      <c r="F22" s="220">
        <v>305.832</v>
      </c>
      <c r="G22" s="34"/>
      <c r="H22" s="35"/>
    </row>
    <row r="23" spans="1:8" s="2" customFormat="1" ht="26.45" customHeight="1">
      <c r="A23" s="34"/>
      <c r="B23" s="35"/>
      <c r="C23" s="214" t="s">
        <v>2193</v>
      </c>
      <c r="D23" s="214" t="s">
        <v>84</v>
      </c>
      <c r="E23" s="34"/>
      <c r="F23" s="34"/>
      <c r="G23" s="34"/>
      <c r="H23" s="35"/>
    </row>
    <row r="24" spans="1:8" s="2" customFormat="1" ht="16.9" customHeight="1">
      <c r="A24" s="34"/>
      <c r="B24" s="35"/>
      <c r="C24" s="215" t="s">
        <v>419</v>
      </c>
      <c r="D24" s="216" t="s">
        <v>420</v>
      </c>
      <c r="E24" s="217" t="s">
        <v>146</v>
      </c>
      <c r="F24" s="218">
        <v>16.846</v>
      </c>
      <c r="G24" s="34"/>
      <c r="H24" s="35"/>
    </row>
    <row r="25" spans="1:8" s="2" customFormat="1" ht="16.9" customHeight="1">
      <c r="A25" s="34"/>
      <c r="B25" s="35"/>
      <c r="C25" s="219" t="s">
        <v>3</v>
      </c>
      <c r="D25" s="219" t="s">
        <v>509</v>
      </c>
      <c r="E25" s="19" t="s">
        <v>3</v>
      </c>
      <c r="F25" s="220">
        <v>14.438</v>
      </c>
      <c r="G25" s="34"/>
      <c r="H25" s="35"/>
    </row>
    <row r="26" spans="1:8" s="2" customFormat="1" ht="16.9" customHeight="1">
      <c r="A26" s="34"/>
      <c r="B26" s="35"/>
      <c r="C26" s="219" t="s">
        <v>3</v>
      </c>
      <c r="D26" s="219" t="s">
        <v>510</v>
      </c>
      <c r="E26" s="19" t="s">
        <v>3</v>
      </c>
      <c r="F26" s="220">
        <v>2.408</v>
      </c>
      <c r="G26" s="34"/>
      <c r="H26" s="35"/>
    </row>
    <row r="27" spans="1:8" s="2" customFormat="1" ht="16.9" customHeight="1">
      <c r="A27" s="34"/>
      <c r="B27" s="35"/>
      <c r="C27" s="219" t="s">
        <v>419</v>
      </c>
      <c r="D27" s="219" t="s">
        <v>219</v>
      </c>
      <c r="E27" s="19" t="s">
        <v>3</v>
      </c>
      <c r="F27" s="220">
        <v>16.846</v>
      </c>
      <c r="G27" s="34"/>
      <c r="H27" s="35"/>
    </row>
    <row r="28" spans="1:8" s="2" customFormat="1" ht="16.9" customHeight="1">
      <c r="A28" s="34"/>
      <c r="B28" s="35"/>
      <c r="C28" s="221" t="s">
        <v>2187</v>
      </c>
      <c r="D28" s="34"/>
      <c r="E28" s="34"/>
      <c r="F28" s="34"/>
      <c r="G28" s="34"/>
      <c r="H28" s="35"/>
    </row>
    <row r="29" spans="1:8" s="2" customFormat="1" ht="16.9" customHeight="1">
      <c r="A29" s="34"/>
      <c r="B29" s="35"/>
      <c r="C29" s="219" t="s">
        <v>505</v>
      </c>
      <c r="D29" s="219" t="s">
        <v>2194</v>
      </c>
      <c r="E29" s="19" t="s">
        <v>146</v>
      </c>
      <c r="F29" s="220">
        <v>16.846</v>
      </c>
      <c r="G29" s="34"/>
      <c r="H29" s="35"/>
    </row>
    <row r="30" spans="1:8" s="2" customFormat="1" ht="16.9" customHeight="1">
      <c r="A30" s="34"/>
      <c r="B30" s="35"/>
      <c r="C30" s="219" t="s">
        <v>641</v>
      </c>
      <c r="D30" s="219" t="s">
        <v>2195</v>
      </c>
      <c r="E30" s="19" t="s">
        <v>146</v>
      </c>
      <c r="F30" s="220">
        <v>16.846</v>
      </c>
      <c r="G30" s="34"/>
      <c r="H30" s="35"/>
    </row>
    <row r="31" spans="1:8" s="2" customFormat="1" ht="22.5">
      <c r="A31" s="34"/>
      <c r="B31" s="35"/>
      <c r="C31" s="219" t="s">
        <v>1435</v>
      </c>
      <c r="D31" s="219" t="s">
        <v>2196</v>
      </c>
      <c r="E31" s="19" t="s">
        <v>146</v>
      </c>
      <c r="F31" s="220">
        <v>79.126</v>
      </c>
      <c r="G31" s="34"/>
      <c r="H31" s="35"/>
    </row>
    <row r="32" spans="1:8" s="2" customFormat="1" ht="16.9" customHeight="1">
      <c r="A32" s="34"/>
      <c r="B32" s="35"/>
      <c r="C32" s="219" t="s">
        <v>953</v>
      </c>
      <c r="D32" s="219" t="s">
        <v>954</v>
      </c>
      <c r="E32" s="19" t="s">
        <v>146</v>
      </c>
      <c r="F32" s="220">
        <v>17.688</v>
      </c>
      <c r="G32" s="34"/>
      <c r="H32" s="35"/>
    </row>
    <row r="33" spans="1:8" s="2" customFormat="1" ht="16.9" customHeight="1">
      <c r="A33" s="34"/>
      <c r="B33" s="35"/>
      <c r="C33" s="219" t="s">
        <v>959</v>
      </c>
      <c r="D33" s="219" t="s">
        <v>960</v>
      </c>
      <c r="E33" s="19" t="s">
        <v>146</v>
      </c>
      <c r="F33" s="220">
        <v>39.39</v>
      </c>
      <c r="G33" s="34"/>
      <c r="H33" s="35"/>
    </row>
    <row r="34" spans="1:8" s="2" customFormat="1" ht="16.9" customHeight="1">
      <c r="A34" s="34"/>
      <c r="B34" s="35"/>
      <c r="C34" s="215" t="s">
        <v>422</v>
      </c>
      <c r="D34" s="216" t="s">
        <v>423</v>
      </c>
      <c r="E34" s="217" t="s">
        <v>146</v>
      </c>
      <c r="F34" s="218">
        <v>63.617</v>
      </c>
      <c r="G34" s="34"/>
      <c r="H34" s="35"/>
    </row>
    <row r="35" spans="1:8" s="2" customFormat="1" ht="16.9" customHeight="1">
      <c r="A35" s="34"/>
      <c r="B35" s="35"/>
      <c r="C35" s="219" t="s">
        <v>422</v>
      </c>
      <c r="D35" s="219" t="s">
        <v>839</v>
      </c>
      <c r="E35" s="19" t="s">
        <v>3</v>
      </c>
      <c r="F35" s="220">
        <v>63.617</v>
      </c>
      <c r="G35" s="34"/>
      <c r="H35" s="35"/>
    </row>
    <row r="36" spans="1:8" s="2" customFormat="1" ht="16.9" customHeight="1">
      <c r="A36" s="34"/>
      <c r="B36" s="35"/>
      <c r="C36" s="221" t="s">
        <v>2187</v>
      </c>
      <c r="D36" s="34"/>
      <c r="E36" s="34"/>
      <c r="F36" s="34"/>
      <c r="G36" s="34"/>
      <c r="H36" s="35"/>
    </row>
    <row r="37" spans="1:8" s="2" customFormat="1" ht="16.9" customHeight="1">
      <c r="A37" s="34"/>
      <c r="B37" s="35"/>
      <c r="C37" s="219" t="s">
        <v>835</v>
      </c>
      <c r="D37" s="219" t="s">
        <v>2197</v>
      </c>
      <c r="E37" s="19" t="s">
        <v>146</v>
      </c>
      <c r="F37" s="220">
        <v>63.617</v>
      </c>
      <c r="G37" s="34"/>
      <c r="H37" s="35"/>
    </row>
    <row r="38" spans="1:8" s="2" customFormat="1" ht="16.9" customHeight="1">
      <c r="A38" s="34"/>
      <c r="B38" s="35"/>
      <c r="C38" s="219" t="s">
        <v>457</v>
      </c>
      <c r="D38" s="219" t="s">
        <v>2198</v>
      </c>
      <c r="E38" s="19" t="s">
        <v>146</v>
      </c>
      <c r="F38" s="220">
        <v>109.991</v>
      </c>
      <c r="G38" s="34"/>
      <c r="H38" s="35"/>
    </row>
    <row r="39" spans="1:8" s="2" customFormat="1" ht="22.5">
      <c r="A39" s="34"/>
      <c r="B39" s="35"/>
      <c r="C39" s="219" t="s">
        <v>554</v>
      </c>
      <c r="D39" s="219" t="s">
        <v>2199</v>
      </c>
      <c r="E39" s="19" t="s">
        <v>101</v>
      </c>
      <c r="F39" s="220">
        <v>35.279</v>
      </c>
      <c r="G39" s="34"/>
      <c r="H39" s="35"/>
    </row>
    <row r="40" spans="1:8" s="2" customFormat="1" ht="22.5">
      <c r="A40" s="34"/>
      <c r="B40" s="35"/>
      <c r="C40" s="219" t="s">
        <v>646</v>
      </c>
      <c r="D40" s="219" t="s">
        <v>2200</v>
      </c>
      <c r="E40" s="19" t="s">
        <v>101</v>
      </c>
      <c r="F40" s="220">
        <v>5.18</v>
      </c>
      <c r="G40" s="34"/>
      <c r="H40" s="35"/>
    </row>
    <row r="41" spans="1:8" s="2" customFormat="1" ht="16.9" customHeight="1">
      <c r="A41" s="34"/>
      <c r="B41" s="35"/>
      <c r="C41" s="219" t="s">
        <v>857</v>
      </c>
      <c r="D41" s="219" t="s">
        <v>2201</v>
      </c>
      <c r="E41" s="19" t="s">
        <v>146</v>
      </c>
      <c r="F41" s="220">
        <v>127.234</v>
      </c>
      <c r="G41" s="34"/>
      <c r="H41" s="35"/>
    </row>
    <row r="42" spans="1:8" s="2" customFormat="1" ht="16.9" customHeight="1">
      <c r="A42" s="34"/>
      <c r="B42" s="35"/>
      <c r="C42" s="219" t="s">
        <v>869</v>
      </c>
      <c r="D42" s="219" t="s">
        <v>2202</v>
      </c>
      <c r="E42" s="19" t="s">
        <v>146</v>
      </c>
      <c r="F42" s="220">
        <v>141.442</v>
      </c>
      <c r="G42" s="34"/>
      <c r="H42" s="35"/>
    </row>
    <row r="43" spans="1:8" s="2" customFormat="1" ht="16.9" customHeight="1">
      <c r="A43" s="34"/>
      <c r="B43" s="35"/>
      <c r="C43" s="219" t="s">
        <v>901</v>
      </c>
      <c r="D43" s="219" t="s">
        <v>2203</v>
      </c>
      <c r="E43" s="19" t="s">
        <v>146</v>
      </c>
      <c r="F43" s="220">
        <v>109.991</v>
      </c>
      <c r="G43" s="34"/>
      <c r="H43" s="35"/>
    </row>
    <row r="44" spans="1:8" s="2" customFormat="1" ht="16.9" customHeight="1">
      <c r="A44" s="34"/>
      <c r="B44" s="35"/>
      <c r="C44" s="219" t="s">
        <v>939</v>
      </c>
      <c r="D44" s="219" t="s">
        <v>2204</v>
      </c>
      <c r="E44" s="19" t="s">
        <v>146</v>
      </c>
      <c r="F44" s="220">
        <v>63.617</v>
      </c>
      <c r="G44" s="34"/>
      <c r="H44" s="35"/>
    </row>
    <row r="45" spans="1:8" s="2" customFormat="1" ht="16.9" customHeight="1">
      <c r="A45" s="34"/>
      <c r="B45" s="35"/>
      <c r="C45" s="219" t="s">
        <v>849</v>
      </c>
      <c r="D45" s="219" t="s">
        <v>850</v>
      </c>
      <c r="E45" s="19" t="s">
        <v>851</v>
      </c>
      <c r="F45" s="220">
        <v>48.612</v>
      </c>
      <c r="G45" s="34"/>
      <c r="H45" s="35"/>
    </row>
    <row r="46" spans="1:8" s="2" customFormat="1" ht="16.9" customHeight="1">
      <c r="A46" s="34"/>
      <c r="B46" s="35"/>
      <c r="C46" s="219" t="s">
        <v>827</v>
      </c>
      <c r="D46" s="219" t="s">
        <v>828</v>
      </c>
      <c r="E46" s="19" t="s">
        <v>394</v>
      </c>
      <c r="F46" s="220">
        <v>32.059</v>
      </c>
      <c r="G46" s="34"/>
      <c r="H46" s="35"/>
    </row>
    <row r="47" spans="1:8" s="2" customFormat="1" ht="22.5">
      <c r="A47" s="34"/>
      <c r="B47" s="35"/>
      <c r="C47" s="219" t="s">
        <v>892</v>
      </c>
      <c r="D47" s="219" t="s">
        <v>893</v>
      </c>
      <c r="E47" s="19" t="s">
        <v>146</v>
      </c>
      <c r="F47" s="220">
        <v>183.772</v>
      </c>
      <c r="G47" s="34"/>
      <c r="H47" s="35"/>
    </row>
    <row r="48" spans="1:8" s="2" customFormat="1" ht="22.5">
      <c r="A48" s="34"/>
      <c r="B48" s="35"/>
      <c r="C48" s="219" t="s">
        <v>883</v>
      </c>
      <c r="D48" s="219" t="s">
        <v>884</v>
      </c>
      <c r="E48" s="19" t="s">
        <v>146</v>
      </c>
      <c r="F48" s="220">
        <v>167.749</v>
      </c>
      <c r="G48" s="34"/>
      <c r="H48" s="35"/>
    </row>
    <row r="49" spans="1:8" s="2" customFormat="1" ht="16.9" customHeight="1">
      <c r="A49" s="34"/>
      <c r="B49" s="35"/>
      <c r="C49" s="215" t="s">
        <v>425</v>
      </c>
      <c r="D49" s="216" t="s">
        <v>426</v>
      </c>
      <c r="E49" s="217" t="s">
        <v>146</v>
      </c>
      <c r="F49" s="218">
        <v>28.274</v>
      </c>
      <c r="G49" s="34"/>
      <c r="H49" s="35"/>
    </row>
    <row r="50" spans="1:8" s="2" customFormat="1" ht="16.9" customHeight="1">
      <c r="A50" s="34"/>
      <c r="B50" s="35"/>
      <c r="C50" s="219" t="s">
        <v>425</v>
      </c>
      <c r="D50" s="219" t="s">
        <v>845</v>
      </c>
      <c r="E50" s="19" t="s">
        <v>3</v>
      </c>
      <c r="F50" s="220">
        <v>28.274</v>
      </c>
      <c r="G50" s="34"/>
      <c r="H50" s="35"/>
    </row>
    <row r="51" spans="1:8" s="2" customFormat="1" ht="16.9" customHeight="1">
      <c r="A51" s="34"/>
      <c r="B51" s="35"/>
      <c r="C51" s="221" t="s">
        <v>2187</v>
      </c>
      <c r="D51" s="34"/>
      <c r="E51" s="34"/>
      <c r="F51" s="34"/>
      <c r="G51" s="34"/>
      <c r="H51" s="35"/>
    </row>
    <row r="52" spans="1:8" s="2" customFormat="1" ht="16.9" customHeight="1">
      <c r="A52" s="34"/>
      <c r="B52" s="35"/>
      <c r="C52" s="219" t="s">
        <v>841</v>
      </c>
      <c r="D52" s="219" t="s">
        <v>2205</v>
      </c>
      <c r="E52" s="19" t="s">
        <v>146</v>
      </c>
      <c r="F52" s="220">
        <v>98.424</v>
      </c>
      <c r="G52" s="34"/>
      <c r="H52" s="35"/>
    </row>
    <row r="53" spans="1:8" s="2" customFormat="1" ht="16.9" customHeight="1">
      <c r="A53" s="34"/>
      <c r="B53" s="35"/>
      <c r="C53" s="219" t="s">
        <v>457</v>
      </c>
      <c r="D53" s="219" t="s">
        <v>2198</v>
      </c>
      <c r="E53" s="19" t="s">
        <v>146</v>
      </c>
      <c r="F53" s="220">
        <v>109.991</v>
      </c>
      <c r="G53" s="34"/>
      <c r="H53" s="35"/>
    </row>
    <row r="54" spans="1:8" s="2" customFormat="1" ht="16.9" customHeight="1">
      <c r="A54" s="34"/>
      <c r="B54" s="35"/>
      <c r="C54" s="219" t="s">
        <v>876</v>
      </c>
      <c r="D54" s="219" t="s">
        <v>2206</v>
      </c>
      <c r="E54" s="19" t="s">
        <v>146</v>
      </c>
      <c r="F54" s="220">
        <v>130.208</v>
      </c>
      <c r="G54" s="34"/>
      <c r="H54" s="35"/>
    </row>
    <row r="55" spans="1:8" s="2" customFormat="1" ht="16.9" customHeight="1">
      <c r="A55" s="34"/>
      <c r="B55" s="35"/>
      <c r="C55" s="219" t="s">
        <v>901</v>
      </c>
      <c r="D55" s="219" t="s">
        <v>2203</v>
      </c>
      <c r="E55" s="19" t="s">
        <v>146</v>
      </c>
      <c r="F55" s="220">
        <v>109.991</v>
      </c>
      <c r="G55" s="34"/>
      <c r="H55" s="35"/>
    </row>
    <row r="56" spans="1:8" s="2" customFormat="1" ht="22.5">
      <c r="A56" s="34"/>
      <c r="B56" s="35"/>
      <c r="C56" s="219" t="s">
        <v>927</v>
      </c>
      <c r="D56" s="219" t="s">
        <v>2207</v>
      </c>
      <c r="E56" s="19" t="s">
        <v>146</v>
      </c>
      <c r="F56" s="220">
        <v>46.374</v>
      </c>
      <c r="G56" s="34"/>
      <c r="H56" s="35"/>
    </row>
    <row r="57" spans="1:8" s="2" customFormat="1" ht="16.9" customHeight="1">
      <c r="A57" s="34"/>
      <c r="B57" s="35"/>
      <c r="C57" s="219" t="s">
        <v>849</v>
      </c>
      <c r="D57" s="219" t="s">
        <v>850</v>
      </c>
      <c r="E57" s="19" t="s">
        <v>851</v>
      </c>
      <c r="F57" s="220">
        <v>48.612</v>
      </c>
      <c r="G57" s="34"/>
      <c r="H57" s="35"/>
    </row>
    <row r="58" spans="1:8" s="2" customFormat="1" ht="22.5">
      <c r="A58" s="34"/>
      <c r="B58" s="35"/>
      <c r="C58" s="219" t="s">
        <v>892</v>
      </c>
      <c r="D58" s="219" t="s">
        <v>893</v>
      </c>
      <c r="E58" s="19" t="s">
        <v>146</v>
      </c>
      <c r="F58" s="220">
        <v>183.772</v>
      </c>
      <c r="G58" s="34"/>
      <c r="H58" s="35"/>
    </row>
    <row r="59" spans="1:8" s="2" customFormat="1" ht="22.5">
      <c r="A59" s="34"/>
      <c r="B59" s="35"/>
      <c r="C59" s="219" t="s">
        <v>883</v>
      </c>
      <c r="D59" s="219" t="s">
        <v>884</v>
      </c>
      <c r="E59" s="19" t="s">
        <v>146</v>
      </c>
      <c r="F59" s="220">
        <v>167.749</v>
      </c>
      <c r="G59" s="34"/>
      <c r="H59" s="35"/>
    </row>
    <row r="60" spans="1:8" s="2" customFormat="1" ht="16.9" customHeight="1">
      <c r="A60" s="34"/>
      <c r="B60" s="35"/>
      <c r="C60" s="215" t="s">
        <v>428</v>
      </c>
      <c r="D60" s="216" t="s">
        <v>429</v>
      </c>
      <c r="E60" s="217" t="s">
        <v>146</v>
      </c>
      <c r="F60" s="218">
        <v>17.71</v>
      </c>
      <c r="G60" s="34"/>
      <c r="H60" s="35"/>
    </row>
    <row r="61" spans="1:8" s="2" customFormat="1" ht="16.9" customHeight="1">
      <c r="A61" s="34"/>
      <c r="B61" s="35"/>
      <c r="C61" s="219" t="s">
        <v>3</v>
      </c>
      <c r="D61" s="219" t="s">
        <v>1165</v>
      </c>
      <c r="E61" s="19" t="s">
        <v>3</v>
      </c>
      <c r="F61" s="220">
        <v>0</v>
      </c>
      <c r="G61" s="34"/>
      <c r="H61" s="35"/>
    </row>
    <row r="62" spans="1:8" s="2" customFormat="1" ht="16.9" customHeight="1">
      <c r="A62" s="34"/>
      <c r="B62" s="35"/>
      <c r="C62" s="219" t="s">
        <v>3</v>
      </c>
      <c r="D62" s="219" t="s">
        <v>1166</v>
      </c>
      <c r="E62" s="19" t="s">
        <v>3</v>
      </c>
      <c r="F62" s="220">
        <v>17.71</v>
      </c>
      <c r="G62" s="34"/>
      <c r="H62" s="35"/>
    </row>
    <row r="63" spans="1:8" s="2" customFormat="1" ht="16.9" customHeight="1">
      <c r="A63" s="34"/>
      <c r="B63" s="35"/>
      <c r="C63" s="219" t="s">
        <v>428</v>
      </c>
      <c r="D63" s="219" t="s">
        <v>219</v>
      </c>
      <c r="E63" s="19" t="s">
        <v>3</v>
      </c>
      <c r="F63" s="220">
        <v>17.71</v>
      </c>
      <c r="G63" s="34"/>
      <c r="H63" s="35"/>
    </row>
    <row r="64" spans="1:8" s="2" customFormat="1" ht="16.9" customHeight="1">
      <c r="A64" s="34"/>
      <c r="B64" s="35"/>
      <c r="C64" s="221" t="s">
        <v>2187</v>
      </c>
      <c r="D64" s="34"/>
      <c r="E64" s="34"/>
      <c r="F64" s="34"/>
      <c r="G64" s="34"/>
      <c r="H64" s="35"/>
    </row>
    <row r="65" spans="1:8" s="2" customFormat="1" ht="16.9" customHeight="1">
      <c r="A65" s="34"/>
      <c r="B65" s="35"/>
      <c r="C65" s="219" t="s">
        <v>1162</v>
      </c>
      <c r="D65" s="219" t="s">
        <v>2208</v>
      </c>
      <c r="E65" s="19" t="s">
        <v>146</v>
      </c>
      <c r="F65" s="220">
        <v>17.71</v>
      </c>
      <c r="G65" s="34"/>
      <c r="H65" s="35"/>
    </row>
    <row r="66" spans="1:8" s="2" customFormat="1" ht="16.9" customHeight="1">
      <c r="A66" s="34"/>
      <c r="B66" s="35"/>
      <c r="C66" s="219" t="s">
        <v>628</v>
      </c>
      <c r="D66" s="219" t="s">
        <v>2209</v>
      </c>
      <c r="E66" s="19" t="s">
        <v>146</v>
      </c>
      <c r="F66" s="220">
        <v>17.71</v>
      </c>
      <c r="G66" s="34"/>
      <c r="H66" s="35"/>
    </row>
    <row r="67" spans="1:8" s="2" customFormat="1" ht="16.9" customHeight="1">
      <c r="A67" s="34"/>
      <c r="B67" s="35"/>
      <c r="C67" s="219" t="s">
        <v>916</v>
      </c>
      <c r="D67" s="219" t="s">
        <v>2210</v>
      </c>
      <c r="E67" s="19" t="s">
        <v>146</v>
      </c>
      <c r="F67" s="220">
        <v>19.481</v>
      </c>
      <c r="G67" s="34"/>
      <c r="H67" s="35"/>
    </row>
    <row r="68" spans="1:8" s="2" customFormat="1" ht="16.9" customHeight="1">
      <c r="A68" s="34"/>
      <c r="B68" s="35"/>
      <c r="C68" s="219" t="s">
        <v>965</v>
      </c>
      <c r="D68" s="219" t="s">
        <v>2211</v>
      </c>
      <c r="E68" s="19" t="s">
        <v>146</v>
      </c>
      <c r="F68" s="220">
        <v>21.252</v>
      </c>
      <c r="G68" s="34"/>
      <c r="H68" s="35"/>
    </row>
    <row r="69" spans="1:8" s="2" customFormat="1" ht="16.9" customHeight="1">
      <c r="A69" s="34"/>
      <c r="B69" s="35"/>
      <c r="C69" s="219" t="s">
        <v>1467</v>
      </c>
      <c r="D69" s="219" t="s">
        <v>2212</v>
      </c>
      <c r="E69" s="19" t="s">
        <v>146</v>
      </c>
      <c r="F69" s="220">
        <v>17.71</v>
      </c>
      <c r="G69" s="34"/>
      <c r="H69" s="35"/>
    </row>
    <row r="70" spans="1:8" s="2" customFormat="1" ht="22.5">
      <c r="A70" s="34"/>
      <c r="B70" s="35"/>
      <c r="C70" s="219" t="s">
        <v>1473</v>
      </c>
      <c r="D70" s="219" t="s">
        <v>2213</v>
      </c>
      <c r="E70" s="19" t="s">
        <v>146</v>
      </c>
      <c r="F70" s="220">
        <v>17.71</v>
      </c>
      <c r="G70" s="34"/>
      <c r="H70" s="35"/>
    </row>
    <row r="71" spans="1:8" s="2" customFormat="1" ht="16.9" customHeight="1">
      <c r="A71" s="34"/>
      <c r="B71" s="35"/>
      <c r="C71" s="215" t="s">
        <v>431</v>
      </c>
      <c r="D71" s="216" t="s">
        <v>432</v>
      </c>
      <c r="E71" s="217" t="s">
        <v>146</v>
      </c>
      <c r="F71" s="218">
        <v>42.816</v>
      </c>
      <c r="G71" s="34"/>
      <c r="H71" s="35"/>
    </row>
    <row r="72" spans="1:8" s="2" customFormat="1" ht="16.9" customHeight="1">
      <c r="A72" s="34"/>
      <c r="B72" s="35"/>
      <c r="C72" s="219" t="s">
        <v>3</v>
      </c>
      <c r="D72" s="219" t="s">
        <v>1137</v>
      </c>
      <c r="E72" s="19" t="s">
        <v>3</v>
      </c>
      <c r="F72" s="220">
        <v>42.816</v>
      </c>
      <c r="G72" s="34"/>
      <c r="H72" s="35"/>
    </row>
    <row r="73" spans="1:8" s="2" customFormat="1" ht="16.9" customHeight="1">
      <c r="A73" s="34"/>
      <c r="B73" s="35"/>
      <c r="C73" s="219" t="s">
        <v>431</v>
      </c>
      <c r="D73" s="219" t="s">
        <v>219</v>
      </c>
      <c r="E73" s="19" t="s">
        <v>3</v>
      </c>
      <c r="F73" s="220">
        <v>42.816</v>
      </c>
      <c r="G73" s="34"/>
      <c r="H73" s="35"/>
    </row>
    <row r="74" spans="1:8" s="2" customFormat="1" ht="16.9" customHeight="1">
      <c r="A74" s="34"/>
      <c r="B74" s="35"/>
      <c r="C74" s="221" t="s">
        <v>2187</v>
      </c>
      <c r="D74" s="34"/>
      <c r="E74" s="34"/>
      <c r="F74" s="34"/>
      <c r="G74" s="34"/>
      <c r="H74" s="35"/>
    </row>
    <row r="75" spans="1:8" s="2" customFormat="1" ht="22.5">
      <c r="A75" s="34"/>
      <c r="B75" s="35"/>
      <c r="C75" s="219" t="s">
        <v>1133</v>
      </c>
      <c r="D75" s="219" t="s">
        <v>2214</v>
      </c>
      <c r="E75" s="19" t="s">
        <v>146</v>
      </c>
      <c r="F75" s="220">
        <v>42.816</v>
      </c>
      <c r="G75" s="34"/>
      <c r="H75" s="35"/>
    </row>
    <row r="76" spans="1:8" s="2" customFormat="1" ht="16.9" customHeight="1">
      <c r="A76" s="34"/>
      <c r="B76" s="35"/>
      <c r="C76" s="219" t="s">
        <v>976</v>
      </c>
      <c r="D76" s="219" t="s">
        <v>2215</v>
      </c>
      <c r="E76" s="19" t="s">
        <v>146</v>
      </c>
      <c r="F76" s="220">
        <v>44.957</v>
      </c>
      <c r="G76" s="34"/>
      <c r="H76" s="35"/>
    </row>
    <row r="77" spans="1:8" s="2" customFormat="1" ht="16.9" customHeight="1">
      <c r="A77" s="34"/>
      <c r="B77" s="35"/>
      <c r="C77" s="219" t="s">
        <v>1232</v>
      </c>
      <c r="D77" s="219" t="s">
        <v>2216</v>
      </c>
      <c r="E77" s="19" t="s">
        <v>146</v>
      </c>
      <c r="F77" s="220">
        <v>42.816</v>
      </c>
      <c r="G77" s="34"/>
      <c r="H77" s="35"/>
    </row>
    <row r="78" spans="1:8" s="2" customFormat="1" ht="22.5">
      <c r="A78" s="34"/>
      <c r="B78" s="35"/>
      <c r="C78" s="219" t="s">
        <v>1255</v>
      </c>
      <c r="D78" s="219" t="s">
        <v>2217</v>
      </c>
      <c r="E78" s="19" t="s">
        <v>146</v>
      </c>
      <c r="F78" s="220">
        <v>42.816</v>
      </c>
      <c r="G78" s="34"/>
      <c r="H78" s="35"/>
    </row>
    <row r="79" spans="1:8" s="2" customFormat="1" ht="16.9" customHeight="1">
      <c r="A79" s="34"/>
      <c r="B79" s="35"/>
      <c r="C79" s="215" t="s">
        <v>434</v>
      </c>
      <c r="D79" s="216" t="s">
        <v>435</v>
      </c>
      <c r="E79" s="217" t="s">
        <v>146</v>
      </c>
      <c r="F79" s="218">
        <v>106.019</v>
      </c>
      <c r="G79" s="34"/>
      <c r="H79" s="35"/>
    </row>
    <row r="80" spans="1:8" s="2" customFormat="1" ht="16.9" customHeight="1">
      <c r="A80" s="34"/>
      <c r="B80" s="35"/>
      <c r="C80" s="219" t="s">
        <v>434</v>
      </c>
      <c r="D80" s="219" t="s">
        <v>346</v>
      </c>
      <c r="E80" s="19" t="s">
        <v>3</v>
      </c>
      <c r="F80" s="220">
        <v>106.019</v>
      </c>
      <c r="G80" s="34"/>
      <c r="H80" s="35"/>
    </row>
    <row r="81" spans="1:8" s="2" customFormat="1" ht="16.9" customHeight="1">
      <c r="A81" s="34"/>
      <c r="B81" s="35"/>
      <c r="C81" s="221" t="s">
        <v>2187</v>
      </c>
      <c r="D81" s="34"/>
      <c r="E81" s="34"/>
      <c r="F81" s="34"/>
      <c r="G81" s="34"/>
      <c r="H81" s="35"/>
    </row>
    <row r="82" spans="1:8" s="2" customFormat="1" ht="16.9" customHeight="1">
      <c r="A82" s="34"/>
      <c r="B82" s="35"/>
      <c r="C82" s="219" t="s">
        <v>780</v>
      </c>
      <c r="D82" s="219" t="s">
        <v>2218</v>
      </c>
      <c r="E82" s="19" t="s">
        <v>146</v>
      </c>
      <c r="F82" s="220">
        <v>165.607</v>
      </c>
      <c r="G82" s="34"/>
      <c r="H82" s="35"/>
    </row>
    <row r="83" spans="1:8" s="2" customFormat="1" ht="16.9" customHeight="1">
      <c r="A83" s="34"/>
      <c r="B83" s="35"/>
      <c r="C83" s="219" t="s">
        <v>795</v>
      </c>
      <c r="D83" s="219" t="s">
        <v>2219</v>
      </c>
      <c r="E83" s="19" t="s">
        <v>146</v>
      </c>
      <c r="F83" s="220">
        <v>165.607</v>
      </c>
      <c r="G83" s="34"/>
      <c r="H83" s="35"/>
    </row>
    <row r="84" spans="1:8" s="2" customFormat="1" ht="16.9" customHeight="1">
      <c r="A84" s="34"/>
      <c r="B84" s="35"/>
      <c r="C84" s="219" t="s">
        <v>800</v>
      </c>
      <c r="D84" s="219" t="s">
        <v>2220</v>
      </c>
      <c r="E84" s="19" t="s">
        <v>146</v>
      </c>
      <c r="F84" s="220">
        <v>49.682</v>
      </c>
      <c r="G84" s="34"/>
      <c r="H84" s="35"/>
    </row>
    <row r="85" spans="1:8" s="2" customFormat="1" ht="16.9" customHeight="1">
      <c r="A85" s="34"/>
      <c r="B85" s="35"/>
      <c r="C85" s="219" t="s">
        <v>807</v>
      </c>
      <c r="D85" s="219" t="s">
        <v>2221</v>
      </c>
      <c r="E85" s="19" t="s">
        <v>146</v>
      </c>
      <c r="F85" s="220">
        <v>168.697</v>
      </c>
      <c r="G85" s="34"/>
      <c r="H85" s="35"/>
    </row>
    <row r="86" spans="1:8" s="2" customFormat="1" ht="16.9" customHeight="1">
      <c r="A86" s="34"/>
      <c r="B86" s="35"/>
      <c r="C86" s="215" t="s">
        <v>437</v>
      </c>
      <c r="D86" s="216" t="s">
        <v>438</v>
      </c>
      <c r="E86" s="217" t="s">
        <v>146</v>
      </c>
      <c r="F86" s="218">
        <v>59.588</v>
      </c>
      <c r="G86" s="34"/>
      <c r="H86" s="35"/>
    </row>
    <row r="87" spans="1:8" s="2" customFormat="1" ht="16.9" customHeight="1">
      <c r="A87" s="34"/>
      <c r="B87" s="35"/>
      <c r="C87" s="219" t="s">
        <v>437</v>
      </c>
      <c r="D87" s="219" t="s">
        <v>784</v>
      </c>
      <c r="E87" s="19" t="s">
        <v>3</v>
      </c>
      <c r="F87" s="220">
        <v>59.588</v>
      </c>
      <c r="G87" s="34"/>
      <c r="H87" s="35"/>
    </row>
    <row r="88" spans="1:8" s="2" customFormat="1" ht="16.9" customHeight="1">
      <c r="A88" s="34"/>
      <c r="B88" s="35"/>
      <c r="C88" s="221" t="s">
        <v>2187</v>
      </c>
      <c r="D88" s="34"/>
      <c r="E88" s="34"/>
      <c r="F88" s="34"/>
      <c r="G88" s="34"/>
      <c r="H88" s="35"/>
    </row>
    <row r="89" spans="1:8" s="2" customFormat="1" ht="16.9" customHeight="1">
      <c r="A89" s="34"/>
      <c r="B89" s="35"/>
      <c r="C89" s="219" t="s">
        <v>780</v>
      </c>
      <c r="D89" s="219" t="s">
        <v>2218</v>
      </c>
      <c r="E89" s="19" t="s">
        <v>146</v>
      </c>
      <c r="F89" s="220">
        <v>165.607</v>
      </c>
      <c r="G89" s="34"/>
      <c r="H89" s="35"/>
    </row>
    <row r="90" spans="1:8" s="2" customFormat="1" ht="16.9" customHeight="1">
      <c r="A90" s="34"/>
      <c r="B90" s="35"/>
      <c r="C90" s="219" t="s">
        <v>795</v>
      </c>
      <c r="D90" s="219" t="s">
        <v>2219</v>
      </c>
      <c r="E90" s="19" t="s">
        <v>146</v>
      </c>
      <c r="F90" s="220">
        <v>165.607</v>
      </c>
      <c r="G90" s="34"/>
      <c r="H90" s="35"/>
    </row>
    <row r="91" spans="1:8" s="2" customFormat="1" ht="16.9" customHeight="1">
      <c r="A91" s="34"/>
      <c r="B91" s="35"/>
      <c r="C91" s="219" t="s">
        <v>800</v>
      </c>
      <c r="D91" s="219" t="s">
        <v>2220</v>
      </c>
      <c r="E91" s="19" t="s">
        <v>146</v>
      </c>
      <c r="F91" s="220">
        <v>49.682</v>
      </c>
      <c r="G91" s="34"/>
      <c r="H91" s="35"/>
    </row>
    <row r="92" spans="1:8" s="2" customFormat="1" ht="16.9" customHeight="1">
      <c r="A92" s="34"/>
      <c r="B92" s="35"/>
      <c r="C92" s="219" t="s">
        <v>807</v>
      </c>
      <c r="D92" s="219" t="s">
        <v>2221</v>
      </c>
      <c r="E92" s="19" t="s">
        <v>146</v>
      </c>
      <c r="F92" s="220">
        <v>168.697</v>
      </c>
      <c r="G92" s="34"/>
      <c r="H92" s="35"/>
    </row>
    <row r="93" spans="1:8" s="2" customFormat="1" ht="26.45" customHeight="1">
      <c r="A93" s="34"/>
      <c r="B93" s="35"/>
      <c r="C93" s="214" t="s">
        <v>2222</v>
      </c>
      <c r="D93" s="214" t="s">
        <v>87</v>
      </c>
      <c r="E93" s="34"/>
      <c r="F93" s="34"/>
      <c r="G93" s="34"/>
      <c r="H93" s="35"/>
    </row>
    <row r="94" spans="1:8" s="2" customFormat="1" ht="16.9" customHeight="1">
      <c r="A94" s="34"/>
      <c r="B94" s="35"/>
      <c r="C94" s="215" t="s">
        <v>1478</v>
      </c>
      <c r="D94" s="216" t="s">
        <v>1479</v>
      </c>
      <c r="E94" s="217" t="s">
        <v>146</v>
      </c>
      <c r="F94" s="218">
        <v>14.4</v>
      </c>
      <c r="G94" s="34"/>
      <c r="H94" s="35"/>
    </row>
    <row r="95" spans="1:8" s="2" customFormat="1" ht="16.9" customHeight="1">
      <c r="A95" s="34"/>
      <c r="B95" s="35"/>
      <c r="C95" s="219" t="s">
        <v>1478</v>
      </c>
      <c r="D95" s="219" t="s">
        <v>1531</v>
      </c>
      <c r="E95" s="19" t="s">
        <v>3</v>
      </c>
      <c r="F95" s="220">
        <v>14.4</v>
      </c>
      <c r="G95" s="34"/>
      <c r="H95" s="35"/>
    </row>
    <row r="96" spans="1:8" s="2" customFormat="1" ht="16.9" customHeight="1">
      <c r="A96" s="34"/>
      <c r="B96" s="35"/>
      <c r="C96" s="221" t="s">
        <v>2187</v>
      </c>
      <c r="D96" s="34"/>
      <c r="E96" s="34"/>
      <c r="F96" s="34"/>
      <c r="G96" s="34"/>
      <c r="H96" s="35"/>
    </row>
    <row r="97" spans="1:8" s="2" customFormat="1" ht="16.9" customHeight="1">
      <c r="A97" s="34"/>
      <c r="B97" s="35"/>
      <c r="C97" s="219" t="s">
        <v>1527</v>
      </c>
      <c r="D97" s="219" t="s">
        <v>2223</v>
      </c>
      <c r="E97" s="19" t="s">
        <v>146</v>
      </c>
      <c r="F97" s="220">
        <v>14.4</v>
      </c>
      <c r="G97" s="34"/>
      <c r="H97" s="35"/>
    </row>
    <row r="98" spans="1:8" s="2" customFormat="1" ht="16.9" customHeight="1">
      <c r="A98" s="34"/>
      <c r="B98" s="35"/>
      <c r="C98" s="219" t="s">
        <v>1488</v>
      </c>
      <c r="D98" s="219" t="s">
        <v>2224</v>
      </c>
      <c r="E98" s="19" t="s">
        <v>146</v>
      </c>
      <c r="F98" s="220">
        <v>14.4</v>
      </c>
      <c r="G98" s="34"/>
      <c r="H98" s="35"/>
    </row>
    <row r="99" spans="1:8" s="2" customFormat="1" ht="16.9" customHeight="1">
      <c r="A99" s="34"/>
      <c r="B99" s="35"/>
      <c r="C99" s="219" t="s">
        <v>1493</v>
      </c>
      <c r="D99" s="219" t="s">
        <v>2225</v>
      </c>
      <c r="E99" s="19" t="s">
        <v>101</v>
      </c>
      <c r="F99" s="220">
        <v>1.44</v>
      </c>
      <c r="G99" s="34"/>
      <c r="H99" s="35"/>
    </row>
    <row r="100" spans="1:8" s="2" customFormat="1" ht="16.9" customHeight="1">
      <c r="A100" s="34"/>
      <c r="B100" s="35"/>
      <c r="C100" s="219" t="s">
        <v>1592</v>
      </c>
      <c r="D100" s="219" t="s">
        <v>2226</v>
      </c>
      <c r="E100" s="19" t="s">
        <v>101</v>
      </c>
      <c r="F100" s="220">
        <v>1.44</v>
      </c>
      <c r="G100" s="34"/>
      <c r="H100" s="35"/>
    </row>
    <row r="101" spans="1:8" s="2" customFormat="1" ht="16.9" customHeight="1">
      <c r="A101" s="34"/>
      <c r="B101" s="35"/>
      <c r="C101" s="219" t="s">
        <v>1597</v>
      </c>
      <c r="D101" s="219" t="s">
        <v>2227</v>
      </c>
      <c r="E101" s="19" t="s">
        <v>146</v>
      </c>
      <c r="F101" s="220">
        <v>14.4</v>
      </c>
      <c r="G101" s="34"/>
      <c r="H101" s="35"/>
    </row>
    <row r="102" spans="1:8" s="2" customFormat="1" ht="16.9" customHeight="1">
      <c r="A102" s="34"/>
      <c r="B102" s="35"/>
      <c r="C102" s="215" t="s">
        <v>1481</v>
      </c>
      <c r="D102" s="216" t="s">
        <v>1482</v>
      </c>
      <c r="E102" s="217" t="s">
        <v>101</v>
      </c>
      <c r="F102" s="218">
        <v>308.629</v>
      </c>
      <c r="G102" s="34"/>
      <c r="H102" s="35"/>
    </row>
    <row r="103" spans="1:8" s="2" customFormat="1" ht="16.9" customHeight="1">
      <c r="A103" s="34"/>
      <c r="B103" s="35"/>
      <c r="C103" s="219" t="s">
        <v>3</v>
      </c>
      <c r="D103" s="219" t="s">
        <v>1523</v>
      </c>
      <c r="E103" s="19" t="s">
        <v>3</v>
      </c>
      <c r="F103" s="220">
        <v>0</v>
      </c>
      <c r="G103" s="34"/>
      <c r="H103" s="35"/>
    </row>
    <row r="104" spans="1:8" s="2" customFormat="1" ht="16.9" customHeight="1">
      <c r="A104" s="34"/>
      <c r="B104" s="35"/>
      <c r="C104" s="219" t="s">
        <v>3</v>
      </c>
      <c r="D104" s="219" t="s">
        <v>1524</v>
      </c>
      <c r="E104" s="19" t="s">
        <v>3</v>
      </c>
      <c r="F104" s="220">
        <v>13.295</v>
      </c>
      <c r="G104" s="34"/>
      <c r="H104" s="35"/>
    </row>
    <row r="105" spans="1:8" s="2" customFormat="1" ht="16.9" customHeight="1">
      <c r="A105" s="34"/>
      <c r="B105" s="35"/>
      <c r="C105" s="219" t="s">
        <v>3</v>
      </c>
      <c r="D105" s="219" t="s">
        <v>1525</v>
      </c>
      <c r="E105" s="19" t="s">
        <v>3</v>
      </c>
      <c r="F105" s="220">
        <v>44.925</v>
      </c>
      <c r="G105" s="34"/>
      <c r="H105" s="35"/>
    </row>
    <row r="106" spans="1:8" s="2" customFormat="1" ht="16.9" customHeight="1">
      <c r="A106" s="34"/>
      <c r="B106" s="35"/>
      <c r="C106" s="219" t="s">
        <v>3</v>
      </c>
      <c r="D106" s="219" t="s">
        <v>1526</v>
      </c>
      <c r="E106" s="19" t="s">
        <v>3</v>
      </c>
      <c r="F106" s="220">
        <v>250.409</v>
      </c>
      <c r="G106" s="34"/>
      <c r="H106" s="35"/>
    </row>
    <row r="107" spans="1:8" s="2" customFormat="1" ht="16.9" customHeight="1">
      <c r="A107" s="34"/>
      <c r="B107" s="35"/>
      <c r="C107" s="219" t="s">
        <v>1481</v>
      </c>
      <c r="D107" s="219" t="s">
        <v>219</v>
      </c>
      <c r="E107" s="19" t="s">
        <v>3</v>
      </c>
      <c r="F107" s="220">
        <v>308.629</v>
      </c>
      <c r="G107" s="34"/>
      <c r="H107" s="35"/>
    </row>
    <row r="108" spans="1:8" s="2" customFormat="1" ht="16.9" customHeight="1">
      <c r="A108" s="34"/>
      <c r="B108" s="35"/>
      <c r="C108" s="221" t="s">
        <v>2187</v>
      </c>
      <c r="D108" s="34"/>
      <c r="E108" s="34"/>
      <c r="F108" s="34"/>
      <c r="G108" s="34"/>
      <c r="H108" s="35"/>
    </row>
    <row r="109" spans="1:8" s="2" customFormat="1" ht="22.5">
      <c r="A109" s="34"/>
      <c r="B109" s="35"/>
      <c r="C109" s="219" t="s">
        <v>1519</v>
      </c>
      <c r="D109" s="219" t="s">
        <v>2228</v>
      </c>
      <c r="E109" s="19" t="s">
        <v>101</v>
      </c>
      <c r="F109" s="220">
        <v>308.629</v>
      </c>
      <c r="G109" s="34"/>
      <c r="H109" s="35"/>
    </row>
    <row r="110" spans="1:8" s="2" customFormat="1" ht="22.5">
      <c r="A110" s="34"/>
      <c r="B110" s="35"/>
      <c r="C110" s="219" t="s">
        <v>196</v>
      </c>
      <c r="D110" s="219" t="s">
        <v>2190</v>
      </c>
      <c r="E110" s="19" t="s">
        <v>101</v>
      </c>
      <c r="F110" s="220">
        <v>308.629</v>
      </c>
      <c r="G110" s="34"/>
      <c r="H110" s="35"/>
    </row>
    <row r="111" spans="1:8" s="2" customFormat="1" ht="16.9" customHeight="1">
      <c r="A111" s="34"/>
      <c r="B111" s="35"/>
      <c r="C111" s="219" t="s">
        <v>1514</v>
      </c>
      <c r="D111" s="219" t="s">
        <v>2229</v>
      </c>
      <c r="E111" s="19" t="s">
        <v>101</v>
      </c>
      <c r="F111" s="220">
        <v>308.629</v>
      </c>
      <c r="G111" s="34"/>
      <c r="H111" s="35"/>
    </row>
    <row r="112" spans="1:8" s="2" customFormat="1" ht="26.45" customHeight="1">
      <c r="A112" s="34"/>
      <c r="B112" s="35"/>
      <c r="C112" s="214" t="s">
        <v>2230</v>
      </c>
      <c r="D112" s="214" t="s">
        <v>90</v>
      </c>
      <c r="E112" s="34"/>
      <c r="F112" s="34"/>
      <c r="G112" s="34"/>
      <c r="H112" s="35"/>
    </row>
    <row r="113" spans="1:8" s="2" customFormat="1" ht="16.9" customHeight="1">
      <c r="A113" s="34"/>
      <c r="B113" s="35"/>
      <c r="C113" s="215" t="s">
        <v>1762</v>
      </c>
      <c r="D113" s="216" t="s">
        <v>1763</v>
      </c>
      <c r="E113" s="217" t="s">
        <v>101</v>
      </c>
      <c r="F113" s="218">
        <v>0.513</v>
      </c>
      <c r="G113" s="34"/>
      <c r="H113" s="35"/>
    </row>
    <row r="114" spans="1:8" s="2" customFormat="1" ht="16.9" customHeight="1">
      <c r="A114" s="34"/>
      <c r="B114" s="35"/>
      <c r="C114" s="219" t="s">
        <v>3</v>
      </c>
      <c r="D114" s="219" t="s">
        <v>1857</v>
      </c>
      <c r="E114" s="19" t="s">
        <v>3</v>
      </c>
      <c r="F114" s="220">
        <v>0.513</v>
      </c>
      <c r="G114" s="34"/>
      <c r="H114" s="35"/>
    </row>
    <row r="115" spans="1:8" s="2" customFormat="1" ht="16.9" customHeight="1">
      <c r="A115" s="34"/>
      <c r="B115" s="35"/>
      <c r="C115" s="219" t="s">
        <v>1762</v>
      </c>
      <c r="D115" s="219" t="s">
        <v>1858</v>
      </c>
      <c r="E115" s="19" t="s">
        <v>3</v>
      </c>
      <c r="F115" s="220">
        <v>0.513</v>
      </c>
      <c r="G115" s="34"/>
      <c r="H115" s="35"/>
    </row>
    <row r="116" spans="1:8" s="2" customFormat="1" ht="16.9" customHeight="1">
      <c r="A116" s="34"/>
      <c r="B116" s="35"/>
      <c r="C116" s="221" t="s">
        <v>2187</v>
      </c>
      <c r="D116" s="34"/>
      <c r="E116" s="34"/>
      <c r="F116" s="34"/>
      <c r="G116" s="34"/>
      <c r="H116" s="35"/>
    </row>
    <row r="117" spans="1:8" s="2" customFormat="1" ht="16.9" customHeight="1">
      <c r="A117" s="34"/>
      <c r="B117" s="35"/>
      <c r="C117" s="219" t="s">
        <v>1852</v>
      </c>
      <c r="D117" s="219" t="s">
        <v>2231</v>
      </c>
      <c r="E117" s="19" t="s">
        <v>101</v>
      </c>
      <c r="F117" s="220">
        <v>0.513</v>
      </c>
      <c r="G117" s="34"/>
      <c r="H117" s="35"/>
    </row>
    <row r="118" spans="1:8" s="2" customFormat="1" ht="16.9" customHeight="1">
      <c r="A118" s="34"/>
      <c r="B118" s="35"/>
      <c r="C118" s="219" t="s">
        <v>1820</v>
      </c>
      <c r="D118" s="219" t="s">
        <v>2232</v>
      </c>
      <c r="E118" s="19" t="s">
        <v>101</v>
      </c>
      <c r="F118" s="220">
        <v>83.036</v>
      </c>
      <c r="G118" s="34"/>
      <c r="H118" s="35"/>
    </row>
    <row r="119" spans="1:8" s="2" customFormat="1" ht="16.9" customHeight="1">
      <c r="A119" s="34"/>
      <c r="B119" s="35"/>
      <c r="C119" s="215" t="s">
        <v>1765</v>
      </c>
      <c r="D119" s="216" t="s">
        <v>1766</v>
      </c>
      <c r="E119" s="217" t="s">
        <v>207</v>
      </c>
      <c r="F119" s="218">
        <v>1.6</v>
      </c>
      <c r="G119" s="34"/>
      <c r="H119" s="35"/>
    </row>
    <row r="120" spans="1:8" s="2" customFormat="1" ht="16.9" customHeight="1">
      <c r="A120" s="34"/>
      <c r="B120" s="35"/>
      <c r="C120" s="219" t="s">
        <v>1765</v>
      </c>
      <c r="D120" s="219" t="s">
        <v>1812</v>
      </c>
      <c r="E120" s="19" t="s">
        <v>3</v>
      </c>
      <c r="F120" s="220">
        <v>1.6</v>
      </c>
      <c r="G120" s="34"/>
      <c r="H120" s="35"/>
    </row>
    <row r="121" spans="1:8" s="2" customFormat="1" ht="16.9" customHeight="1">
      <c r="A121" s="34"/>
      <c r="B121" s="35"/>
      <c r="C121" s="221" t="s">
        <v>2187</v>
      </c>
      <c r="D121" s="34"/>
      <c r="E121" s="34"/>
      <c r="F121" s="34"/>
      <c r="G121" s="34"/>
      <c r="H121" s="35"/>
    </row>
    <row r="122" spans="1:8" s="2" customFormat="1" ht="16.9" customHeight="1">
      <c r="A122" s="34"/>
      <c r="B122" s="35"/>
      <c r="C122" s="219" t="s">
        <v>1807</v>
      </c>
      <c r="D122" s="219" t="s">
        <v>2233</v>
      </c>
      <c r="E122" s="19" t="s">
        <v>146</v>
      </c>
      <c r="F122" s="220">
        <v>240</v>
      </c>
      <c r="G122" s="34"/>
      <c r="H122" s="35"/>
    </row>
    <row r="123" spans="1:8" s="2" customFormat="1" ht="16.9" customHeight="1">
      <c r="A123" s="34"/>
      <c r="B123" s="35"/>
      <c r="C123" s="215" t="s">
        <v>1768</v>
      </c>
      <c r="D123" s="216" t="s">
        <v>1769</v>
      </c>
      <c r="E123" s="217" t="s">
        <v>101</v>
      </c>
      <c r="F123" s="218">
        <v>7.592</v>
      </c>
      <c r="G123" s="34"/>
      <c r="H123" s="35"/>
    </row>
    <row r="124" spans="1:8" s="2" customFormat="1" ht="16.9" customHeight="1">
      <c r="A124" s="34"/>
      <c r="B124" s="35"/>
      <c r="C124" s="219" t="s">
        <v>3</v>
      </c>
      <c r="D124" s="219" t="s">
        <v>1851</v>
      </c>
      <c r="E124" s="19" t="s">
        <v>3</v>
      </c>
      <c r="F124" s="220">
        <v>7.592</v>
      </c>
      <c r="G124" s="34"/>
      <c r="H124" s="35"/>
    </row>
    <row r="125" spans="1:8" s="2" customFormat="1" ht="16.9" customHeight="1">
      <c r="A125" s="34"/>
      <c r="B125" s="35"/>
      <c r="C125" s="219" t="s">
        <v>1768</v>
      </c>
      <c r="D125" s="219" t="s">
        <v>219</v>
      </c>
      <c r="E125" s="19" t="s">
        <v>3</v>
      </c>
      <c r="F125" s="220">
        <v>7.592</v>
      </c>
      <c r="G125" s="34"/>
      <c r="H125" s="35"/>
    </row>
    <row r="126" spans="1:8" s="2" customFormat="1" ht="16.9" customHeight="1">
      <c r="A126" s="34"/>
      <c r="B126" s="35"/>
      <c r="C126" s="221" t="s">
        <v>2187</v>
      </c>
      <c r="D126" s="34"/>
      <c r="E126" s="34"/>
      <c r="F126" s="34"/>
      <c r="G126" s="34"/>
      <c r="H126" s="35"/>
    </row>
    <row r="127" spans="1:8" s="2" customFormat="1" ht="16.9" customHeight="1">
      <c r="A127" s="34"/>
      <c r="B127" s="35"/>
      <c r="C127" s="219" t="s">
        <v>1847</v>
      </c>
      <c r="D127" s="219" t="s">
        <v>2234</v>
      </c>
      <c r="E127" s="19" t="s">
        <v>101</v>
      </c>
      <c r="F127" s="220">
        <v>7.592</v>
      </c>
      <c r="G127" s="34"/>
      <c r="H127" s="35"/>
    </row>
    <row r="128" spans="1:8" s="2" customFormat="1" ht="16.9" customHeight="1">
      <c r="A128" s="34"/>
      <c r="B128" s="35"/>
      <c r="C128" s="219" t="s">
        <v>1820</v>
      </c>
      <c r="D128" s="219" t="s">
        <v>2232</v>
      </c>
      <c r="E128" s="19" t="s">
        <v>101</v>
      </c>
      <c r="F128" s="220">
        <v>83.036</v>
      </c>
      <c r="G128" s="34"/>
      <c r="H128" s="35"/>
    </row>
    <row r="129" spans="1:8" s="2" customFormat="1" ht="16.9" customHeight="1">
      <c r="A129" s="34"/>
      <c r="B129" s="35"/>
      <c r="C129" s="215" t="s">
        <v>1771</v>
      </c>
      <c r="D129" s="216" t="s">
        <v>1772</v>
      </c>
      <c r="E129" s="217" t="s">
        <v>207</v>
      </c>
      <c r="F129" s="218">
        <v>18.7</v>
      </c>
      <c r="G129" s="34"/>
      <c r="H129" s="35"/>
    </row>
    <row r="130" spans="1:8" s="2" customFormat="1" ht="16.9" customHeight="1">
      <c r="A130" s="34"/>
      <c r="B130" s="35"/>
      <c r="C130" s="219" t="s">
        <v>1771</v>
      </c>
      <c r="D130" s="219" t="s">
        <v>1880</v>
      </c>
      <c r="E130" s="19" t="s">
        <v>3</v>
      </c>
      <c r="F130" s="220">
        <v>18.7</v>
      </c>
      <c r="G130" s="34"/>
      <c r="H130" s="35"/>
    </row>
    <row r="131" spans="1:8" s="2" customFormat="1" ht="16.9" customHeight="1">
      <c r="A131" s="34"/>
      <c r="B131" s="35"/>
      <c r="C131" s="221" t="s">
        <v>2187</v>
      </c>
      <c r="D131" s="34"/>
      <c r="E131" s="34"/>
      <c r="F131" s="34"/>
      <c r="G131" s="34"/>
      <c r="H131" s="35"/>
    </row>
    <row r="132" spans="1:8" s="2" customFormat="1" ht="16.9" customHeight="1">
      <c r="A132" s="34"/>
      <c r="B132" s="35"/>
      <c r="C132" s="219" t="s">
        <v>1876</v>
      </c>
      <c r="D132" s="219" t="s">
        <v>2235</v>
      </c>
      <c r="E132" s="19" t="s">
        <v>207</v>
      </c>
      <c r="F132" s="220">
        <v>28.2</v>
      </c>
      <c r="G132" s="34"/>
      <c r="H132" s="35"/>
    </row>
    <row r="133" spans="1:8" s="2" customFormat="1" ht="16.9" customHeight="1">
      <c r="A133" s="34"/>
      <c r="B133" s="35"/>
      <c r="C133" s="219" t="s">
        <v>160</v>
      </c>
      <c r="D133" s="219" t="s">
        <v>2236</v>
      </c>
      <c r="E133" s="19" t="s">
        <v>146</v>
      </c>
      <c r="F133" s="220">
        <v>75.915</v>
      </c>
      <c r="G133" s="34"/>
      <c r="H133" s="35"/>
    </row>
    <row r="134" spans="1:8" s="2" customFormat="1" ht="22.5">
      <c r="A134" s="34"/>
      <c r="B134" s="35"/>
      <c r="C134" s="219" t="s">
        <v>1799</v>
      </c>
      <c r="D134" s="219" t="s">
        <v>2237</v>
      </c>
      <c r="E134" s="19" t="s">
        <v>101</v>
      </c>
      <c r="F134" s="220">
        <v>60.053</v>
      </c>
      <c r="G134" s="34"/>
      <c r="H134" s="35"/>
    </row>
    <row r="135" spans="1:8" s="2" customFormat="1" ht="16.9" customHeight="1">
      <c r="A135" s="34"/>
      <c r="B135" s="35"/>
      <c r="C135" s="219" t="s">
        <v>1827</v>
      </c>
      <c r="D135" s="219" t="s">
        <v>2238</v>
      </c>
      <c r="E135" s="19" t="s">
        <v>101</v>
      </c>
      <c r="F135" s="220">
        <v>28.285</v>
      </c>
      <c r="G135" s="34"/>
      <c r="H135" s="35"/>
    </row>
    <row r="136" spans="1:8" s="2" customFormat="1" ht="16.9" customHeight="1">
      <c r="A136" s="34"/>
      <c r="B136" s="35"/>
      <c r="C136" s="219" t="s">
        <v>1999</v>
      </c>
      <c r="D136" s="219" t="s">
        <v>2239</v>
      </c>
      <c r="E136" s="19" t="s">
        <v>207</v>
      </c>
      <c r="F136" s="220">
        <v>28.2</v>
      </c>
      <c r="G136" s="34"/>
      <c r="H136" s="35"/>
    </row>
    <row r="137" spans="1:8" s="2" customFormat="1" ht="16.9" customHeight="1">
      <c r="A137" s="34"/>
      <c r="B137" s="35"/>
      <c r="C137" s="219" t="s">
        <v>2004</v>
      </c>
      <c r="D137" s="219" t="s">
        <v>2005</v>
      </c>
      <c r="E137" s="19" t="s">
        <v>207</v>
      </c>
      <c r="F137" s="220">
        <v>79.7</v>
      </c>
      <c r="G137" s="34"/>
      <c r="H137" s="35"/>
    </row>
    <row r="138" spans="1:8" s="2" customFormat="1" ht="16.9" customHeight="1">
      <c r="A138" s="34"/>
      <c r="B138" s="35"/>
      <c r="C138" s="219" t="s">
        <v>2040</v>
      </c>
      <c r="D138" s="219" t="s">
        <v>2240</v>
      </c>
      <c r="E138" s="19" t="s">
        <v>207</v>
      </c>
      <c r="F138" s="220">
        <v>93.7</v>
      </c>
      <c r="G138" s="34"/>
      <c r="H138" s="35"/>
    </row>
    <row r="139" spans="1:8" s="2" customFormat="1" ht="16.9" customHeight="1">
      <c r="A139" s="34"/>
      <c r="B139" s="35"/>
      <c r="C139" s="219" t="s">
        <v>2045</v>
      </c>
      <c r="D139" s="219" t="s">
        <v>2241</v>
      </c>
      <c r="E139" s="19" t="s">
        <v>207</v>
      </c>
      <c r="F139" s="220">
        <v>93.7</v>
      </c>
      <c r="G139" s="34"/>
      <c r="H139" s="35"/>
    </row>
    <row r="140" spans="1:8" s="2" customFormat="1" ht="16.9" customHeight="1">
      <c r="A140" s="34"/>
      <c r="B140" s="35"/>
      <c r="C140" s="215" t="s">
        <v>1774</v>
      </c>
      <c r="D140" s="216" t="s">
        <v>1775</v>
      </c>
      <c r="E140" s="217" t="s">
        <v>207</v>
      </c>
      <c r="F140" s="218">
        <v>9.5</v>
      </c>
      <c r="G140" s="34"/>
      <c r="H140" s="35"/>
    </row>
    <row r="141" spans="1:8" s="2" customFormat="1" ht="16.9" customHeight="1">
      <c r="A141" s="34"/>
      <c r="B141" s="35"/>
      <c r="C141" s="219" t="s">
        <v>1774</v>
      </c>
      <c r="D141" s="219" t="s">
        <v>1881</v>
      </c>
      <c r="E141" s="19" t="s">
        <v>3</v>
      </c>
      <c r="F141" s="220">
        <v>9.5</v>
      </c>
      <c r="G141" s="34"/>
      <c r="H141" s="35"/>
    </row>
    <row r="142" spans="1:8" s="2" customFormat="1" ht="16.9" customHeight="1">
      <c r="A142" s="34"/>
      <c r="B142" s="35"/>
      <c r="C142" s="221" t="s">
        <v>2187</v>
      </c>
      <c r="D142" s="34"/>
      <c r="E142" s="34"/>
      <c r="F142" s="34"/>
      <c r="G142" s="34"/>
      <c r="H142" s="35"/>
    </row>
    <row r="143" spans="1:8" s="2" customFormat="1" ht="16.9" customHeight="1">
      <c r="A143" s="34"/>
      <c r="B143" s="35"/>
      <c r="C143" s="219" t="s">
        <v>1876</v>
      </c>
      <c r="D143" s="219" t="s">
        <v>2235</v>
      </c>
      <c r="E143" s="19" t="s">
        <v>207</v>
      </c>
      <c r="F143" s="220">
        <v>28.2</v>
      </c>
      <c r="G143" s="34"/>
      <c r="H143" s="35"/>
    </row>
    <row r="144" spans="1:8" s="2" customFormat="1" ht="16.9" customHeight="1">
      <c r="A144" s="34"/>
      <c r="B144" s="35"/>
      <c r="C144" s="219" t="s">
        <v>160</v>
      </c>
      <c r="D144" s="219" t="s">
        <v>2236</v>
      </c>
      <c r="E144" s="19" t="s">
        <v>146</v>
      </c>
      <c r="F144" s="220">
        <v>75.915</v>
      </c>
      <c r="G144" s="34"/>
      <c r="H144" s="35"/>
    </row>
    <row r="145" spans="1:8" s="2" customFormat="1" ht="22.5">
      <c r="A145" s="34"/>
      <c r="B145" s="35"/>
      <c r="C145" s="219" t="s">
        <v>1799</v>
      </c>
      <c r="D145" s="219" t="s">
        <v>2237</v>
      </c>
      <c r="E145" s="19" t="s">
        <v>101</v>
      </c>
      <c r="F145" s="220">
        <v>60.053</v>
      </c>
      <c r="G145" s="34"/>
      <c r="H145" s="35"/>
    </row>
    <row r="146" spans="1:8" s="2" customFormat="1" ht="16.9" customHeight="1">
      <c r="A146" s="34"/>
      <c r="B146" s="35"/>
      <c r="C146" s="219" t="s">
        <v>1807</v>
      </c>
      <c r="D146" s="219" t="s">
        <v>2233</v>
      </c>
      <c r="E146" s="19" t="s">
        <v>146</v>
      </c>
      <c r="F146" s="220">
        <v>240</v>
      </c>
      <c r="G146" s="34"/>
      <c r="H146" s="35"/>
    </row>
    <row r="147" spans="1:8" s="2" customFormat="1" ht="16.9" customHeight="1">
      <c r="A147" s="34"/>
      <c r="B147" s="35"/>
      <c r="C147" s="219" t="s">
        <v>1827</v>
      </c>
      <c r="D147" s="219" t="s">
        <v>2238</v>
      </c>
      <c r="E147" s="19" t="s">
        <v>101</v>
      </c>
      <c r="F147" s="220">
        <v>28.285</v>
      </c>
      <c r="G147" s="34"/>
      <c r="H147" s="35"/>
    </row>
    <row r="148" spans="1:8" s="2" customFormat="1" ht="16.9" customHeight="1">
      <c r="A148" s="34"/>
      <c r="B148" s="35"/>
      <c r="C148" s="219" t="s">
        <v>1999</v>
      </c>
      <c r="D148" s="219" t="s">
        <v>2239</v>
      </c>
      <c r="E148" s="19" t="s">
        <v>207</v>
      </c>
      <c r="F148" s="220">
        <v>28.2</v>
      </c>
      <c r="G148" s="34"/>
      <c r="H148" s="35"/>
    </row>
    <row r="149" spans="1:8" s="2" customFormat="1" ht="16.9" customHeight="1">
      <c r="A149" s="34"/>
      <c r="B149" s="35"/>
      <c r="C149" s="219" t="s">
        <v>2004</v>
      </c>
      <c r="D149" s="219" t="s">
        <v>2005</v>
      </c>
      <c r="E149" s="19" t="s">
        <v>207</v>
      </c>
      <c r="F149" s="220">
        <v>79.7</v>
      </c>
      <c r="G149" s="34"/>
      <c r="H149" s="35"/>
    </row>
    <row r="150" spans="1:8" s="2" customFormat="1" ht="16.9" customHeight="1">
      <c r="A150" s="34"/>
      <c r="B150" s="35"/>
      <c r="C150" s="219" t="s">
        <v>2040</v>
      </c>
      <c r="D150" s="219" t="s">
        <v>2240</v>
      </c>
      <c r="E150" s="19" t="s">
        <v>207</v>
      </c>
      <c r="F150" s="220">
        <v>93.7</v>
      </c>
      <c r="G150" s="34"/>
      <c r="H150" s="35"/>
    </row>
    <row r="151" spans="1:8" s="2" customFormat="1" ht="16.9" customHeight="1">
      <c r="A151" s="34"/>
      <c r="B151" s="35"/>
      <c r="C151" s="219" t="s">
        <v>2045</v>
      </c>
      <c r="D151" s="219" t="s">
        <v>2241</v>
      </c>
      <c r="E151" s="19" t="s">
        <v>207</v>
      </c>
      <c r="F151" s="220">
        <v>93.7</v>
      </c>
      <c r="G151" s="34"/>
      <c r="H151" s="35"/>
    </row>
    <row r="152" spans="1:8" s="2" customFormat="1" ht="16.9" customHeight="1">
      <c r="A152" s="34"/>
      <c r="B152" s="35"/>
      <c r="C152" s="215" t="s">
        <v>1777</v>
      </c>
      <c r="D152" s="216" t="s">
        <v>1778</v>
      </c>
      <c r="E152" s="217" t="s">
        <v>207</v>
      </c>
      <c r="F152" s="218">
        <v>51.5</v>
      </c>
      <c r="G152" s="34"/>
      <c r="H152" s="35"/>
    </row>
    <row r="153" spans="1:8" s="2" customFormat="1" ht="16.9" customHeight="1">
      <c r="A153" s="34"/>
      <c r="B153" s="35"/>
      <c r="C153" s="219" t="s">
        <v>1777</v>
      </c>
      <c r="D153" s="219" t="s">
        <v>1871</v>
      </c>
      <c r="E153" s="19" t="s">
        <v>3</v>
      </c>
      <c r="F153" s="220">
        <v>51.5</v>
      </c>
      <c r="G153" s="34"/>
      <c r="H153" s="35"/>
    </row>
    <row r="154" spans="1:8" s="2" customFormat="1" ht="16.9" customHeight="1">
      <c r="A154" s="34"/>
      <c r="B154" s="35"/>
      <c r="C154" s="221" t="s">
        <v>2187</v>
      </c>
      <c r="D154" s="34"/>
      <c r="E154" s="34"/>
      <c r="F154" s="34"/>
      <c r="G154" s="34"/>
      <c r="H154" s="35"/>
    </row>
    <row r="155" spans="1:8" s="2" customFormat="1" ht="16.9" customHeight="1">
      <c r="A155" s="34"/>
      <c r="B155" s="35"/>
      <c r="C155" s="219" t="s">
        <v>1867</v>
      </c>
      <c r="D155" s="219" t="s">
        <v>2242</v>
      </c>
      <c r="E155" s="19" t="s">
        <v>207</v>
      </c>
      <c r="F155" s="220">
        <v>51.5</v>
      </c>
      <c r="G155" s="34"/>
      <c r="H155" s="35"/>
    </row>
    <row r="156" spans="1:8" s="2" customFormat="1" ht="16.9" customHeight="1">
      <c r="A156" s="34"/>
      <c r="B156" s="35"/>
      <c r="C156" s="219" t="s">
        <v>160</v>
      </c>
      <c r="D156" s="219" t="s">
        <v>2236</v>
      </c>
      <c r="E156" s="19" t="s">
        <v>146</v>
      </c>
      <c r="F156" s="220">
        <v>75.915</v>
      </c>
      <c r="G156" s="34"/>
      <c r="H156" s="35"/>
    </row>
    <row r="157" spans="1:8" s="2" customFormat="1" ht="22.5">
      <c r="A157" s="34"/>
      <c r="B157" s="35"/>
      <c r="C157" s="219" t="s">
        <v>1799</v>
      </c>
      <c r="D157" s="219" t="s">
        <v>2237</v>
      </c>
      <c r="E157" s="19" t="s">
        <v>101</v>
      </c>
      <c r="F157" s="220">
        <v>60.053</v>
      </c>
      <c r="G157" s="34"/>
      <c r="H157" s="35"/>
    </row>
    <row r="158" spans="1:8" s="2" customFormat="1" ht="16.9" customHeight="1">
      <c r="A158" s="34"/>
      <c r="B158" s="35"/>
      <c r="C158" s="219" t="s">
        <v>1807</v>
      </c>
      <c r="D158" s="219" t="s">
        <v>2233</v>
      </c>
      <c r="E158" s="19" t="s">
        <v>146</v>
      </c>
      <c r="F158" s="220">
        <v>240</v>
      </c>
      <c r="G158" s="34"/>
      <c r="H158" s="35"/>
    </row>
    <row r="159" spans="1:8" s="2" customFormat="1" ht="16.9" customHeight="1">
      <c r="A159" s="34"/>
      <c r="B159" s="35"/>
      <c r="C159" s="219" t="s">
        <v>1827</v>
      </c>
      <c r="D159" s="219" t="s">
        <v>2238</v>
      </c>
      <c r="E159" s="19" t="s">
        <v>101</v>
      </c>
      <c r="F159" s="220">
        <v>28.285</v>
      </c>
      <c r="G159" s="34"/>
      <c r="H159" s="35"/>
    </row>
    <row r="160" spans="1:8" s="2" customFormat="1" ht="16.9" customHeight="1">
      <c r="A160" s="34"/>
      <c r="B160" s="35"/>
      <c r="C160" s="219" t="s">
        <v>1995</v>
      </c>
      <c r="D160" s="219" t="s">
        <v>2243</v>
      </c>
      <c r="E160" s="19" t="s">
        <v>207</v>
      </c>
      <c r="F160" s="220">
        <v>51.5</v>
      </c>
      <c r="G160" s="34"/>
      <c r="H160" s="35"/>
    </row>
    <row r="161" spans="1:8" s="2" customFormat="1" ht="16.9" customHeight="1">
      <c r="A161" s="34"/>
      <c r="B161" s="35"/>
      <c r="C161" s="219" t="s">
        <v>2004</v>
      </c>
      <c r="D161" s="219" t="s">
        <v>2005</v>
      </c>
      <c r="E161" s="19" t="s">
        <v>207</v>
      </c>
      <c r="F161" s="220">
        <v>79.7</v>
      </c>
      <c r="G161" s="34"/>
      <c r="H161" s="35"/>
    </row>
    <row r="162" spans="1:8" s="2" customFormat="1" ht="16.9" customHeight="1">
      <c r="A162" s="34"/>
      <c r="B162" s="35"/>
      <c r="C162" s="219" t="s">
        <v>2040</v>
      </c>
      <c r="D162" s="219" t="s">
        <v>2240</v>
      </c>
      <c r="E162" s="19" t="s">
        <v>207</v>
      </c>
      <c r="F162" s="220">
        <v>93.7</v>
      </c>
      <c r="G162" s="34"/>
      <c r="H162" s="35"/>
    </row>
    <row r="163" spans="1:8" s="2" customFormat="1" ht="16.9" customHeight="1">
      <c r="A163" s="34"/>
      <c r="B163" s="35"/>
      <c r="C163" s="219" t="s">
        <v>2045</v>
      </c>
      <c r="D163" s="219" t="s">
        <v>2241</v>
      </c>
      <c r="E163" s="19" t="s">
        <v>207</v>
      </c>
      <c r="F163" s="220">
        <v>93.7</v>
      </c>
      <c r="G163" s="34"/>
      <c r="H163" s="35"/>
    </row>
    <row r="164" spans="1:8" s="2" customFormat="1" ht="16.9" customHeight="1">
      <c r="A164" s="34"/>
      <c r="B164" s="35"/>
      <c r="C164" s="215" t="s">
        <v>1780</v>
      </c>
      <c r="D164" s="216" t="s">
        <v>1781</v>
      </c>
      <c r="E164" s="217" t="s">
        <v>101</v>
      </c>
      <c r="F164" s="218">
        <v>28.285</v>
      </c>
      <c r="G164" s="34"/>
      <c r="H164" s="35"/>
    </row>
    <row r="165" spans="1:8" s="2" customFormat="1" ht="16.9" customHeight="1">
      <c r="A165" s="34"/>
      <c r="B165" s="35"/>
      <c r="C165" s="219" t="s">
        <v>3</v>
      </c>
      <c r="D165" s="219" t="s">
        <v>1831</v>
      </c>
      <c r="E165" s="19" t="s">
        <v>3</v>
      </c>
      <c r="F165" s="220">
        <v>18</v>
      </c>
      <c r="G165" s="34"/>
      <c r="H165" s="35"/>
    </row>
    <row r="166" spans="1:8" s="2" customFormat="1" ht="16.9" customHeight="1">
      <c r="A166" s="34"/>
      <c r="B166" s="35"/>
      <c r="C166" s="219" t="s">
        <v>3</v>
      </c>
      <c r="D166" s="219" t="s">
        <v>1832</v>
      </c>
      <c r="E166" s="19" t="s">
        <v>3</v>
      </c>
      <c r="F166" s="220">
        <v>10.285</v>
      </c>
      <c r="G166" s="34"/>
      <c r="H166" s="35"/>
    </row>
    <row r="167" spans="1:8" s="2" customFormat="1" ht="16.9" customHeight="1">
      <c r="A167" s="34"/>
      <c r="B167" s="35"/>
      <c r="C167" s="219" t="s">
        <v>1780</v>
      </c>
      <c r="D167" s="219" t="s">
        <v>219</v>
      </c>
      <c r="E167" s="19" t="s">
        <v>3</v>
      </c>
      <c r="F167" s="220">
        <v>28.285</v>
      </c>
      <c r="G167" s="34"/>
      <c r="H167" s="35"/>
    </row>
    <row r="168" spans="1:8" s="2" customFormat="1" ht="16.9" customHeight="1">
      <c r="A168" s="34"/>
      <c r="B168" s="35"/>
      <c r="C168" s="221" t="s">
        <v>2187</v>
      </c>
      <c r="D168" s="34"/>
      <c r="E168" s="34"/>
      <c r="F168" s="34"/>
      <c r="G168" s="34"/>
      <c r="H168" s="35"/>
    </row>
    <row r="169" spans="1:8" s="2" customFormat="1" ht="16.9" customHeight="1">
      <c r="A169" s="34"/>
      <c r="B169" s="35"/>
      <c r="C169" s="219" t="s">
        <v>1827</v>
      </c>
      <c r="D169" s="219" t="s">
        <v>2238</v>
      </c>
      <c r="E169" s="19" t="s">
        <v>101</v>
      </c>
      <c r="F169" s="220">
        <v>28.285</v>
      </c>
      <c r="G169" s="34"/>
      <c r="H169" s="35"/>
    </row>
    <row r="170" spans="1:8" s="2" customFormat="1" ht="16.9" customHeight="1">
      <c r="A170" s="34"/>
      <c r="B170" s="35"/>
      <c r="C170" s="219" t="s">
        <v>1820</v>
      </c>
      <c r="D170" s="219" t="s">
        <v>2232</v>
      </c>
      <c r="E170" s="19" t="s">
        <v>101</v>
      </c>
      <c r="F170" s="220">
        <v>83.036</v>
      </c>
      <c r="G170" s="34"/>
      <c r="H170" s="35"/>
    </row>
    <row r="171" spans="1:8" s="2" customFormat="1" ht="16.9" customHeight="1">
      <c r="A171" s="34"/>
      <c r="B171" s="35"/>
      <c r="C171" s="215" t="s">
        <v>1784</v>
      </c>
      <c r="D171" s="216" t="s">
        <v>1785</v>
      </c>
      <c r="E171" s="217" t="s">
        <v>207</v>
      </c>
      <c r="F171" s="218">
        <v>14</v>
      </c>
      <c r="G171" s="34"/>
      <c r="H171" s="35"/>
    </row>
    <row r="172" spans="1:8" s="2" customFormat="1" ht="16.9" customHeight="1">
      <c r="A172" s="34"/>
      <c r="B172" s="35"/>
      <c r="C172" s="219" t="s">
        <v>1784</v>
      </c>
      <c r="D172" s="219" t="s">
        <v>1967</v>
      </c>
      <c r="E172" s="19" t="s">
        <v>3</v>
      </c>
      <c r="F172" s="220">
        <v>14</v>
      </c>
      <c r="G172" s="34"/>
      <c r="H172" s="35"/>
    </row>
    <row r="173" spans="1:8" s="2" customFormat="1" ht="16.9" customHeight="1">
      <c r="A173" s="34"/>
      <c r="B173" s="35"/>
      <c r="C173" s="221" t="s">
        <v>2187</v>
      </c>
      <c r="D173" s="34"/>
      <c r="E173" s="34"/>
      <c r="F173" s="34"/>
      <c r="G173" s="34"/>
      <c r="H173" s="35"/>
    </row>
    <row r="174" spans="1:8" s="2" customFormat="1" ht="22.5">
      <c r="A174" s="34"/>
      <c r="B174" s="35"/>
      <c r="C174" s="219" t="s">
        <v>1963</v>
      </c>
      <c r="D174" s="219" t="s">
        <v>2244</v>
      </c>
      <c r="E174" s="19" t="s">
        <v>207</v>
      </c>
      <c r="F174" s="220">
        <v>14</v>
      </c>
      <c r="G174" s="34"/>
      <c r="H174" s="35"/>
    </row>
    <row r="175" spans="1:8" s="2" customFormat="1" ht="16.9" customHeight="1">
      <c r="A175" s="34"/>
      <c r="B175" s="35"/>
      <c r="C175" s="219" t="s">
        <v>160</v>
      </c>
      <c r="D175" s="219" t="s">
        <v>2236</v>
      </c>
      <c r="E175" s="19" t="s">
        <v>146</v>
      </c>
      <c r="F175" s="220">
        <v>75.915</v>
      </c>
      <c r="G175" s="34"/>
      <c r="H175" s="35"/>
    </row>
    <row r="176" spans="1:8" s="2" customFormat="1" ht="22.5">
      <c r="A176" s="34"/>
      <c r="B176" s="35"/>
      <c r="C176" s="219" t="s">
        <v>1799</v>
      </c>
      <c r="D176" s="219" t="s">
        <v>2237</v>
      </c>
      <c r="E176" s="19" t="s">
        <v>101</v>
      </c>
      <c r="F176" s="220">
        <v>60.053</v>
      </c>
      <c r="G176" s="34"/>
      <c r="H176" s="35"/>
    </row>
    <row r="177" spans="1:8" s="2" customFormat="1" ht="16.9" customHeight="1">
      <c r="A177" s="34"/>
      <c r="B177" s="35"/>
      <c r="C177" s="219" t="s">
        <v>1807</v>
      </c>
      <c r="D177" s="219" t="s">
        <v>2233</v>
      </c>
      <c r="E177" s="19" t="s">
        <v>146</v>
      </c>
      <c r="F177" s="220">
        <v>240</v>
      </c>
      <c r="G177" s="34"/>
      <c r="H177" s="35"/>
    </row>
    <row r="178" spans="1:8" s="2" customFormat="1" ht="16.9" customHeight="1">
      <c r="A178" s="34"/>
      <c r="B178" s="35"/>
      <c r="C178" s="219" t="s">
        <v>1827</v>
      </c>
      <c r="D178" s="219" t="s">
        <v>2238</v>
      </c>
      <c r="E178" s="19" t="s">
        <v>101</v>
      </c>
      <c r="F178" s="220">
        <v>28.285</v>
      </c>
      <c r="G178" s="34"/>
      <c r="H178" s="35"/>
    </row>
    <row r="179" spans="1:8" s="2" customFormat="1" ht="16.9" customHeight="1">
      <c r="A179" s="34"/>
      <c r="B179" s="35"/>
      <c r="C179" s="219" t="s">
        <v>2040</v>
      </c>
      <c r="D179" s="219" t="s">
        <v>2240</v>
      </c>
      <c r="E179" s="19" t="s">
        <v>207</v>
      </c>
      <c r="F179" s="220">
        <v>93.7</v>
      </c>
      <c r="G179" s="34"/>
      <c r="H179" s="35"/>
    </row>
    <row r="180" spans="1:8" s="2" customFormat="1" ht="16.9" customHeight="1">
      <c r="A180" s="34"/>
      <c r="B180" s="35"/>
      <c r="C180" s="219" t="s">
        <v>2045</v>
      </c>
      <c r="D180" s="219" t="s">
        <v>2241</v>
      </c>
      <c r="E180" s="19" t="s">
        <v>207</v>
      </c>
      <c r="F180" s="220">
        <v>93.7</v>
      </c>
      <c r="G180" s="34"/>
      <c r="H180" s="35"/>
    </row>
    <row r="181" spans="1:8" s="2" customFormat="1" ht="16.9" customHeight="1">
      <c r="A181" s="34"/>
      <c r="B181" s="35"/>
      <c r="C181" s="215" t="s">
        <v>1786</v>
      </c>
      <c r="D181" s="216" t="s">
        <v>1787</v>
      </c>
      <c r="E181" s="217" t="s">
        <v>207</v>
      </c>
      <c r="F181" s="218">
        <v>75.915</v>
      </c>
      <c r="G181" s="34"/>
      <c r="H181" s="35"/>
    </row>
    <row r="182" spans="1:8" s="2" customFormat="1" ht="16.9" customHeight="1">
      <c r="A182" s="34"/>
      <c r="B182" s="35"/>
      <c r="C182" s="219" t="s">
        <v>3</v>
      </c>
      <c r="D182" s="219" t="s">
        <v>1792</v>
      </c>
      <c r="E182" s="19" t="s">
        <v>3</v>
      </c>
      <c r="F182" s="220">
        <v>67.5</v>
      </c>
      <c r="G182" s="34"/>
      <c r="H182" s="35"/>
    </row>
    <row r="183" spans="1:8" s="2" customFormat="1" ht="16.9" customHeight="1">
      <c r="A183" s="34"/>
      <c r="B183" s="35"/>
      <c r="C183" s="219" t="s">
        <v>3</v>
      </c>
      <c r="D183" s="219" t="s">
        <v>1793</v>
      </c>
      <c r="E183" s="19" t="s">
        <v>3</v>
      </c>
      <c r="F183" s="220">
        <v>8.415</v>
      </c>
      <c r="G183" s="34"/>
      <c r="H183" s="35"/>
    </row>
    <row r="184" spans="1:8" s="2" customFormat="1" ht="16.9" customHeight="1">
      <c r="A184" s="34"/>
      <c r="B184" s="35"/>
      <c r="C184" s="219" t="s">
        <v>1786</v>
      </c>
      <c r="D184" s="219" t="s">
        <v>219</v>
      </c>
      <c r="E184" s="19" t="s">
        <v>3</v>
      </c>
      <c r="F184" s="220">
        <v>75.915</v>
      </c>
      <c r="G184" s="34"/>
      <c r="H184" s="35"/>
    </row>
    <row r="185" spans="1:8" s="2" customFormat="1" ht="16.9" customHeight="1">
      <c r="A185" s="34"/>
      <c r="B185" s="35"/>
      <c r="C185" s="221" t="s">
        <v>2187</v>
      </c>
      <c r="D185" s="34"/>
      <c r="E185" s="34"/>
      <c r="F185" s="34"/>
      <c r="G185" s="34"/>
      <c r="H185" s="35"/>
    </row>
    <row r="186" spans="1:8" s="2" customFormat="1" ht="16.9" customHeight="1">
      <c r="A186" s="34"/>
      <c r="B186" s="35"/>
      <c r="C186" s="219" t="s">
        <v>160</v>
      </c>
      <c r="D186" s="219" t="s">
        <v>2236</v>
      </c>
      <c r="E186" s="19" t="s">
        <v>146</v>
      </c>
      <c r="F186" s="220">
        <v>75.915</v>
      </c>
      <c r="G186" s="34"/>
      <c r="H186" s="35"/>
    </row>
    <row r="187" spans="1:8" s="2" customFormat="1" ht="22.5">
      <c r="A187" s="34"/>
      <c r="B187" s="35"/>
      <c r="C187" s="219" t="s">
        <v>1799</v>
      </c>
      <c r="D187" s="219" t="s">
        <v>2237</v>
      </c>
      <c r="E187" s="19" t="s">
        <v>101</v>
      </c>
      <c r="F187" s="220">
        <v>60.053</v>
      </c>
      <c r="G187" s="34"/>
      <c r="H187" s="35"/>
    </row>
    <row r="188" spans="1:8" s="2" customFormat="1" ht="22.5">
      <c r="A188" s="34"/>
      <c r="B188" s="35"/>
      <c r="C188" s="219" t="s">
        <v>190</v>
      </c>
      <c r="D188" s="219" t="s">
        <v>2245</v>
      </c>
      <c r="E188" s="19" t="s">
        <v>101</v>
      </c>
      <c r="F188" s="220">
        <v>30.366</v>
      </c>
      <c r="G188" s="34"/>
      <c r="H188" s="35"/>
    </row>
    <row r="189" spans="1:8" s="2" customFormat="1" ht="16.9" customHeight="1">
      <c r="A189" s="34"/>
      <c r="B189" s="35"/>
      <c r="C189" s="219" t="s">
        <v>1837</v>
      </c>
      <c r="D189" s="219" t="s">
        <v>2246</v>
      </c>
      <c r="E189" s="19" t="s">
        <v>146</v>
      </c>
      <c r="F189" s="220">
        <v>75.915</v>
      </c>
      <c r="G189" s="34"/>
      <c r="H189" s="35"/>
    </row>
    <row r="190" spans="1:8" s="2" customFormat="1" ht="16.9" customHeight="1">
      <c r="A190" s="34"/>
      <c r="B190" s="35"/>
      <c r="C190" s="219" t="s">
        <v>1847</v>
      </c>
      <c r="D190" s="219" t="s">
        <v>2234</v>
      </c>
      <c r="E190" s="19" t="s">
        <v>101</v>
      </c>
      <c r="F190" s="220">
        <v>7.592</v>
      </c>
      <c r="G190" s="34"/>
      <c r="H190" s="35"/>
    </row>
    <row r="191" spans="1:8" s="2" customFormat="1" ht="16.9" customHeight="1">
      <c r="A191" s="34"/>
      <c r="B191" s="35"/>
      <c r="C191" s="215" t="s">
        <v>49</v>
      </c>
      <c r="D191" s="216" t="s">
        <v>1789</v>
      </c>
      <c r="E191" s="217" t="s">
        <v>101</v>
      </c>
      <c r="F191" s="218">
        <v>120.105</v>
      </c>
      <c r="G191" s="34"/>
      <c r="H191" s="35"/>
    </row>
    <row r="192" spans="1:8" s="2" customFormat="1" ht="16.9" customHeight="1">
      <c r="A192" s="34"/>
      <c r="B192" s="35"/>
      <c r="C192" s="219" t="s">
        <v>3</v>
      </c>
      <c r="D192" s="219" t="s">
        <v>1803</v>
      </c>
      <c r="E192" s="19" t="s">
        <v>3</v>
      </c>
      <c r="F192" s="220">
        <v>108</v>
      </c>
      <c r="G192" s="34"/>
      <c r="H192" s="35"/>
    </row>
    <row r="193" spans="1:8" s="2" customFormat="1" ht="16.9" customHeight="1">
      <c r="A193" s="34"/>
      <c r="B193" s="35"/>
      <c r="C193" s="219" t="s">
        <v>3</v>
      </c>
      <c r="D193" s="219" t="s">
        <v>1804</v>
      </c>
      <c r="E193" s="19" t="s">
        <v>3</v>
      </c>
      <c r="F193" s="220">
        <v>13.464</v>
      </c>
      <c r="G193" s="34"/>
      <c r="H193" s="35"/>
    </row>
    <row r="194" spans="1:8" s="2" customFormat="1" ht="16.9" customHeight="1">
      <c r="A194" s="34"/>
      <c r="B194" s="35"/>
      <c r="C194" s="219" t="s">
        <v>3</v>
      </c>
      <c r="D194" s="219" t="s">
        <v>1805</v>
      </c>
      <c r="E194" s="19" t="s">
        <v>3</v>
      </c>
      <c r="F194" s="220">
        <v>13.824</v>
      </c>
      <c r="G194" s="34"/>
      <c r="H194" s="35"/>
    </row>
    <row r="195" spans="1:8" s="2" customFormat="1" ht="16.9" customHeight="1">
      <c r="A195" s="34"/>
      <c r="B195" s="35"/>
      <c r="C195" s="219" t="s">
        <v>3</v>
      </c>
      <c r="D195" s="219" t="s">
        <v>1806</v>
      </c>
      <c r="E195" s="19" t="s">
        <v>3</v>
      </c>
      <c r="F195" s="220">
        <v>-15.183</v>
      </c>
      <c r="G195" s="34"/>
      <c r="H195" s="35"/>
    </row>
    <row r="196" spans="1:8" s="2" customFormat="1" ht="16.9" customHeight="1">
      <c r="A196" s="34"/>
      <c r="B196" s="35"/>
      <c r="C196" s="219" t="s">
        <v>49</v>
      </c>
      <c r="D196" s="219" t="s">
        <v>219</v>
      </c>
      <c r="E196" s="19" t="s">
        <v>3</v>
      </c>
      <c r="F196" s="220">
        <v>120.105</v>
      </c>
      <c r="G196" s="34"/>
      <c r="H196" s="35"/>
    </row>
    <row r="197" spans="1:8" s="2" customFormat="1" ht="16.9" customHeight="1">
      <c r="A197" s="34"/>
      <c r="B197" s="35"/>
      <c r="C197" s="221" t="s">
        <v>2187</v>
      </c>
      <c r="D197" s="34"/>
      <c r="E197" s="34"/>
      <c r="F197" s="34"/>
      <c r="G197" s="34"/>
      <c r="H197" s="35"/>
    </row>
    <row r="198" spans="1:8" s="2" customFormat="1" ht="22.5">
      <c r="A198" s="34"/>
      <c r="B198" s="35"/>
      <c r="C198" s="219" t="s">
        <v>1799</v>
      </c>
      <c r="D198" s="219" t="s">
        <v>2237</v>
      </c>
      <c r="E198" s="19" t="s">
        <v>101</v>
      </c>
      <c r="F198" s="220">
        <v>60.053</v>
      </c>
      <c r="G198" s="34"/>
      <c r="H198" s="35"/>
    </row>
    <row r="199" spans="1:8" s="2" customFormat="1" ht="22.5">
      <c r="A199" s="34"/>
      <c r="B199" s="35"/>
      <c r="C199" s="219" t="s">
        <v>1794</v>
      </c>
      <c r="D199" s="219" t="s">
        <v>2247</v>
      </c>
      <c r="E199" s="19" t="s">
        <v>101</v>
      </c>
      <c r="F199" s="220">
        <v>60.053</v>
      </c>
      <c r="G199" s="34"/>
      <c r="H199" s="35"/>
    </row>
    <row r="200" spans="1:8" s="2" customFormat="1" ht="16.9" customHeight="1">
      <c r="A200" s="34"/>
      <c r="B200" s="35"/>
      <c r="C200" s="219" t="s">
        <v>1820</v>
      </c>
      <c r="D200" s="219" t="s">
        <v>2232</v>
      </c>
      <c r="E200" s="19" t="s">
        <v>101</v>
      </c>
      <c r="F200" s="220">
        <v>83.036</v>
      </c>
      <c r="G200" s="34"/>
      <c r="H200" s="35"/>
    </row>
    <row r="201" spans="1:8" s="2" customFormat="1" ht="16.9" customHeight="1">
      <c r="A201" s="34"/>
      <c r="B201" s="35"/>
      <c r="C201" s="219" t="s">
        <v>1842</v>
      </c>
      <c r="D201" s="219" t="s">
        <v>2248</v>
      </c>
      <c r="E201" s="19" t="s">
        <v>101</v>
      </c>
      <c r="F201" s="220">
        <v>120.105</v>
      </c>
      <c r="G201" s="34"/>
      <c r="H201" s="35"/>
    </row>
    <row r="202" spans="1:8" s="2" customFormat="1" ht="16.9" customHeight="1">
      <c r="A202" s="34"/>
      <c r="B202" s="35"/>
      <c r="C202" s="215" t="s">
        <v>1481</v>
      </c>
      <c r="D202" s="216" t="s">
        <v>2249</v>
      </c>
      <c r="E202" s="217" t="s">
        <v>101</v>
      </c>
      <c r="F202" s="218">
        <v>83.036</v>
      </c>
      <c r="G202" s="34"/>
      <c r="H202" s="35"/>
    </row>
    <row r="203" spans="1:8" s="2" customFormat="1" ht="16.9" customHeight="1">
      <c r="A203" s="34"/>
      <c r="B203" s="35"/>
      <c r="C203" s="219" t="s">
        <v>3</v>
      </c>
      <c r="D203" s="219" t="s">
        <v>1824</v>
      </c>
      <c r="E203" s="19" t="s">
        <v>3</v>
      </c>
      <c r="F203" s="220">
        <v>120.105</v>
      </c>
      <c r="G203" s="34"/>
      <c r="H203" s="35"/>
    </row>
    <row r="204" spans="1:8" s="2" customFormat="1" ht="16.9" customHeight="1">
      <c r="A204" s="34"/>
      <c r="B204" s="35"/>
      <c r="C204" s="219" t="s">
        <v>3</v>
      </c>
      <c r="D204" s="219" t="s">
        <v>1825</v>
      </c>
      <c r="E204" s="19" t="s">
        <v>3</v>
      </c>
      <c r="F204" s="220">
        <v>-36.39</v>
      </c>
      <c r="G204" s="34"/>
      <c r="H204" s="35"/>
    </row>
    <row r="205" spans="1:8" s="2" customFormat="1" ht="16.9" customHeight="1">
      <c r="A205" s="34"/>
      <c r="B205" s="35"/>
      <c r="C205" s="219" t="s">
        <v>3</v>
      </c>
      <c r="D205" s="219" t="s">
        <v>1826</v>
      </c>
      <c r="E205" s="19" t="s">
        <v>3</v>
      </c>
      <c r="F205" s="220">
        <v>-0.679</v>
      </c>
      <c r="G205" s="34"/>
      <c r="H205" s="35"/>
    </row>
    <row r="206" spans="1:8" s="2" customFormat="1" ht="16.9" customHeight="1">
      <c r="A206" s="34"/>
      <c r="B206" s="35"/>
      <c r="C206" s="219" t="s">
        <v>1481</v>
      </c>
      <c r="D206" s="219" t="s">
        <v>219</v>
      </c>
      <c r="E206" s="19" t="s">
        <v>3</v>
      </c>
      <c r="F206" s="220">
        <v>83.036</v>
      </c>
      <c r="G206" s="34"/>
      <c r="H206" s="35"/>
    </row>
    <row r="207" spans="1:8" s="2" customFormat="1" ht="7.35" customHeight="1">
      <c r="A207" s="34"/>
      <c r="B207" s="44"/>
      <c r="C207" s="45"/>
      <c r="D207" s="45"/>
      <c r="E207" s="45"/>
      <c r="F207" s="45"/>
      <c r="G207" s="45"/>
      <c r="H207" s="35"/>
    </row>
    <row r="208" spans="1:8" s="2" customFormat="1" ht="11.25">
      <c r="A208" s="34"/>
      <c r="B208" s="34"/>
      <c r="C208" s="34"/>
      <c r="D208" s="34"/>
      <c r="E208" s="34"/>
      <c r="F208" s="34"/>
      <c r="G208" s="34"/>
      <c r="H208" s="34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2" customWidth="1"/>
    <col min="2" max="2" width="1.7109375" style="222" customWidth="1"/>
    <col min="3" max="4" width="5.00390625" style="222" customWidth="1"/>
    <col min="5" max="5" width="11.7109375" style="222" customWidth="1"/>
    <col min="6" max="6" width="9.140625" style="222" customWidth="1"/>
    <col min="7" max="7" width="5.00390625" style="222" customWidth="1"/>
    <col min="8" max="8" width="77.8515625" style="222" customWidth="1"/>
    <col min="9" max="10" width="20.00390625" style="222" customWidth="1"/>
    <col min="11" max="11" width="1.7109375" style="222" customWidth="1"/>
  </cols>
  <sheetData>
    <row r="1" s="1" customFormat="1" ht="37.5" customHeight="1"/>
    <row r="2" spans="2:11" s="1" customFormat="1" ht="7.5" customHeight="1"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pans="2:11" s="17" customFormat="1" ht="45" customHeight="1">
      <c r="B3" s="226"/>
      <c r="C3" s="346" t="s">
        <v>2250</v>
      </c>
      <c r="D3" s="346"/>
      <c r="E3" s="346"/>
      <c r="F3" s="346"/>
      <c r="G3" s="346"/>
      <c r="H3" s="346"/>
      <c r="I3" s="346"/>
      <c r="J3" s="346"/>
      <c r="K3" s="227"/>
    </row>
    <row r="4" spans="2:11" s="1" customFormat="1" ht="25.5" customHeight="1">
      <c r="B4" s="228"/>
      <c r="C4" s="351" t="s">
        <v>2251</v>
      </c>
      <c r="D4" s="351"/>
      <c r="E4" s="351"/>
      <c r="F4" s="351"/>
      <c r="G4" s="351"/>
      <c r="H4" s="351"/>
      <c r="I4" s="351"/>
      <c r="J4" s="351"/>
      <c r="K4" s="229"/>
    </row>
    <row r="5" spans="2:11" s="1" customFormat="1" ht="5.25" customHeight="1">
      <c r="B5" s="228"/>
      <c r="C5" s="230"/>
      <c r="D5" s="230"/>
      <c r="E5" s="230"/>
      <c r="F5" s="230"/>
      <c r="G5" s="230"/>
      <c r="H5" s="230"/>
      <c r="I5" s="230"/>
      <c r="J5" s="230"/>
      <c r="K5" s="229"/>
    </row>
    <row r="6" spans="2:11" s="1" customFormat="1" ht="15" customHeight="1">
      <c r="B6" s="228"/>
      <c r="C6" s="350" t="s">
        <v>2252</v>
      </c>
      <c r="D6" s="350"/>
      <c r="E6" s="350"/>
      <c r="F6" s="350"/>
      <c r="G6" s="350"/>
      <c r="H6" s="350"/>
      <c r="I6" s="350"/>
      <c r="J6" s="350"/>
      <c r="K6" s="229"/>
    </row>
    <row r="7" spans="2:11" s="1" customFormat="1" ht="15" customHeight="1">
      <c r="B7" s="232"/>
      <c r="C7" s="350" t="s">
        <v>2253</v>
      </c>
      <c r="D7" s="350"/>
      <c r="E7" s="350"/>
      <c r="F7" s="350"/>
      <c r="G7" s="350"/>
      <c r="H7" s="350"/>
      <c r="I7" s="350"/>
      <c r="J7" s="350"/>
      <c r="K7" s="229"/>
    </row>
    <row r="8" spans="2:11" s="1" customFormat="1" ht="12.75" customHeight="1">
      <c r="B8" s="232"/>
      <c r="C8" s="231"/>
      <c r="D8" s="231"/>
      <c r="E8" s="231"/>
      <c r="F8" s="231"/>
      <c r="G8" s="231"/>
      <c r="H8" s="231"/>
      <c r="I8" s="231"/>
      <c r="J8" s="231"/>
      <c r="K8" s="229"/>
    </row>
    <row r="9" spans="2:11" s="1" customFormat="1" ht="15" customHeight="1">
      <c r="B9" s="232"/>
      <c r="C9" s="350" t="s">
        <v>2254</v>
      </c>
      <c r="D9" s="350"/>
      <c r="E9" s="350"/>
      <c r="F9" s="350"/>
      <c r="G9" s="350"/>
      <c r="H9" s="350"/>
      <c r="I9" s="350"/>
      <c r="J9" s="350"/>
      <c r="K9" s="229"/>
    </row>
    <row r="10" spans="2:11" s="1" customFormat="1" ht="15" customHeight="1">
      <c r="B10" s="232"/>
      <c r="C10" s="231"/>
      <c r="D10" s="350" t="s">
        <v>2255</v>
      </c>
      <c r="E10" s="350"/>
      <c r="F10" s="350"/>
      <c r="G10" s="350"/>
      <c r="H10" s="350"/>
      <c r="I10" s="350"/>
      <c r="J10" s="350"/>
      <c r="K10" s="229"/>
    </row>
    <row r="11" spans="2:11" s="1" customFormat="1" ht="15" customHeight="1">
      <c r="B11" s="232"/>
      <c r="C11" s="233"/>
      <c r="D11" s="350" t="s">
        <v>2256</v>
      </c>
      <c r="E11" s="350"/>
      <c r="F11" s="350"/>
      <c r="G11" s="350"/>
      <c r="H11" s="350"/>
      <c r="I11" s="350"/>
      <c r="J11" s="350"/>
      <c r="K11" s="229"/>
    </row>
    <row r="12" spans="2:11" s="1" customFormat="1" ht="15" customHeight="1">
      <c r="B12" s="232"/>
      <c r="C12" s="233"/>
      <c r="D12" s="231"/>
      <c r="E12" s="231"/>
      <c r="F12" s="231"/>
      <c r="G12" s="231"/>
      <c r="H12" s="231"/>
      <c r="I12" s="231"/>
      <c r="J12" s="231"/>
      <c r="K12" s="229"/>
    </row>
    <row r="13" spans="2:11" s="1" customFormat="1" ht="15" customHeight="1">
      <c r="B13" s="232"/>
      <c r="C13" s="233"/>
      <c r="D13" s="234" t="s">
        <v>2257</v>
      </c>
      <c r="E13" s="231"/>
      <c r="F13" s="231"/>
      <c r="G13" s="231"/>
      <c r="H13" s="231"/>
      <c r="I13" s="231"/>
      <c r="J13" s="231"/>
      <c r="K13" s="229"/>
    </row>
    <row r="14" spans="2:11" s="1" customFormat="1" ht="12.75" customHeight="1">
      <c r="B14" s="232"/>
      <c r="C14" s="233"/>
      <c r="D14" s="233"/>
      <c r="E14" s="233"/>
      <c r="F14" s="233"/>
      <c r="G14" s="233"/>
      <c r="H14" s="233"/>
      <c r="I14" s="233"/>
      <c r="J14" s="233"/>
      <c r="K14" s="229"/>
    </row>
    <row r="15" spans="2:11" s="1" customFormat="1" ht="15" customHeight="1">
      <c r="B15" s="232"/>
      <c r="C15" s="233"/>
      <c r="D15" s="350" t="s">
        <v>2258</v>
      </c>
      <c r="E15" s="350"/>
      <c r="F15" s="350"/>
      <c r="G15" s="350"/>
      <c r="H15" s="350"/>
      <c r="I15" s="350"/>
      <c r="J15" s="350"/>
      <c r="K15" s="229"/>
    </row>
    <row r="16" spans="2:11" s="1" customFormat="1" ht="15" customHeight="1">
      <c r="B16" s="232"/>
      <c r="C16" s="233"/>
      <c r="D16" s="350" t="s">
        <v>2259</v>
      </c>
      <c r="E16" s="350"/>
      <c r="F16" s="350"/>
      <c r="G16" s="350"/>
      <c r="H16" s="350"/>
      <c r="I16" s="350"/>
      <c r="J16" s="350"/>
      <c r="K16" s="229"/>
    </row>
    <row r="17" spans="2:11" s="1" customFormat="1" ht="15" customHeight="1">
      <c r="B17" s="232"/>
      <c r="C17" s="233"/>
      <c r="D17" s="350" t="s">
        <v>2260</v>
      </c>
      <c r="E17" s="350"/>
      <c r="F17" s="350"/>
      <c r="G17" s="350"/>
      <c r="H17" s="350"/>
      <c r="I17" s="350"/>
      <c r="J17" s="350"/>
      <c r="K17" s="229"/>
    </row>
    <row r="18" spans="2:11" s="1" customFormat="1" ht="15" customHeight="1">
      <c r="B18" s="232"/>
      <c r="C18" s="233"/>
      <c r="D18" s="233"/>
      <c r="E18" s="235" t="s">
        <v>79</v>
      </c>
      <c r="F18" s="350" t="s">
        <v>2261</v>
      </c>
      <c r="G18" s="350"/>
      <c r="H18" s="350"/>
      <c r="I18" s="350"/>
      <c r="J18" s="350"/>
      <c r="K18" s="229"/>
    </row>
    <row r="19" spans="2:11" s="1" customFormat="1" ht="15" customHeight="1">
      <c r="B19" s="232"/>
      <c r="C19" s="233"/>
      <c r="D19" s="233"/>
      <c r="E19" s="235" t="s">
        <v>2262</v>
      </c>
      <c r="F19" s="350" t="s">
        <v>2263</v>
      </c>
      <c r="G19" s="350"/>
      <c r="H19" s="350"/>
      <c r="I19" s="350"/>
      <c r="J19" s="350"/>
      <c r="K19" s="229"/>
    </row>
    <row r="20" spans="2:11" s="1" customFormat="1" ht="15" customHeight="1">
      <c r="B20" s="232"/>
      <c r="C20" s="233"/>
      <c r="D20" s="233"/>
      <c r="E20" s="235" t="s">
        <v>2264</v>
      </c>
      <c r="F20" s="350" t="s">
        <v>2265</v>
      </c>
      <c r="G20" s="350"/>
      <c r="H20" s="350"/>
      <c r="I20" s="350"/>
      <c r="J20" s="350"/>
      <c r="K20" s="229"/>
    </row>
    <row r="21" spans="2:11" s="1" customFormat="1" ht="15" customHeight="1">
      <c r="B21" s="232"/>
      <c r="C21" s="233"/>
      <c r="D21" s="233"/>
      <c r="E21" s="235" t="s">
        <v>97</v>
      </c>
      <c r="F21" s="350" t="s">
        <v>2266</v>
      </c>
      <c r="G21" s="350"/>
      <c r="H21" s="350"/>
      <c r="I21" s="350"/>
      <c r="J21" s="350"/>
      <c r="K21" s="229"/>
    </row>
    <row r="22" spans="2:11" s="1" customFormat="1" ht="15" customHeight="1">
      <c r="B22" s="232"/>
      <c r="C22" s="233"/>
      <c r="D22" s="233"/>
      <c r="E22" s="235" t="s">
        <v>2267</v>
      </c>
      <c r="F22" s="350" t="s">
        <v>2124</v>
      </c>
      <c r="G22" s="350"/>
      <c r="H22" s="350"/>
      <c r="I22" s="350"/>
      <c r="J22" s="350"/>
      <c r="K22" s="229"/>
    </row>
    <row r="23" spans="2:11" s="1" customFormat="1" ht="15" customHeight="1">
      <c r="B23" s="232"/>
      <c r="C23" s="233"/>
      <c r="D23" s="233"/>
      <c r="E23" s="235" t="s">
        <v>2268</v>
      </c>
      <c r="F23" s="350" t="s">
        <v>2269</v>
      </c>
      <c r="G23" s="350"/>
      <c r="H23" s="350"/>
      <c r="I23" s="350"/>
      <c r="J23" s="350"/>
      <c r="K23" s="229"/>
    </row>
    <row r="24" spans="2:11" s="1" customFormat="1" ht="12.75" customHeight="1">
      <c r="B24" s="232"/>
      <c r="C24" s="233"/>
      <c r="D24" s="233"/>
      <c r="E24" s="233"/>
      <c r="F24" s="233"/>
      <c r="G24" s="233"/>
      <c r="H24" s="233"/>
      <c r="I24" s="233"/>
      <c r="J24" s="233"/>
      <c r="K24" s="229"/>
    </row>
    <row r="25" spans="2:11" s="1" customFormat="1" ht="15" customHeight="1">
      <c r="B25" s="232"/>
      <c r="C25" s="350" t="s">
        <v>2270</v>
      </c>
      <c r="D25" s="350"/>
      <c r="E25" s="350"/>
      <c r="F25" s="350"/>
      <c r="G25" s="350"/>
      <c r="H25" s="350"/>
      <c r="I25" s="350"/>
      <c r="J25" s="350"/>
      <c r="K25" s="229"/>
    </row>
    <row r="26" spans="2:11" s="1" customFormat="1" ht="15" customHeight="1">
      <c r="B26" s="232"/>
      <c r="C26" s="350" t="s">
        <v>2271</v>
      </c>
      <c r="D26" s="350"/>
      <c r="E26" s="350"/>
      <c r="F26" s="350"/>
      <c r="G26" s="350"/>
      <c r="H26" s="350"/>
      <c r="I26" s="350"/>
      <c r="J26" s="350"/>
      <c r="K26" s="229"/>
    </row>
    <row r="27" spans="2:11" s="1" customFormat="1" ht="15" customHeight="1">
      <c r="B27" s="232"/>
      <c r="C27" s="231"/>
      <c r="D27" s="350" t="s">
        <v>2272</v>
      </c>
      <c r="E27" s="350"/>
      <c r="F27" s="350"/>
      <c r="G27" s="350"/>
      <c r="H27" s="350"/>
      <c r="I27" s="350"/>
      <c r="J27" s="350"/>
      <c r="K27" s="229"/>
    </row>
    <row r="28" spans="2:11" s="1" customFormat="1" ht="15" customHeight="1">
      <c r="B28" s="232"/>
      <c r="C28" s="233"/>
      <c r="D28" s="350" t="s">
        <v>2273</v>
      </c>
      <c r="E28" s="350"/>
      <c r="F28" s="350"/>
      <c r="G28" s="350"/>
      <c r="H28" s="350"/>
      <c r="I28" s="350"/>
      <c r="J28" s="350"/>
      <c r="K28" s="229"/>
    </row>
    <row r="29" spans="2:11" s="1" customFormat="1" ht="12.75" customHeight="1">
      <c r="B29" s="232"/>
      <c r="C29" s="233"/>
      <c r="D29" s="233"/>
      <c r="E29" s="233"/>
      <c r="F29" s="233"/>
      <c r="G29" s="233"/>
      <c r="H29" s="233"/>
      <c r="I29" s="233"/>
      <c r="J29" s="233"/>
      <c r="K29" s="229"/>
    </row>
    <row r="30" spans="2:11" s="1" customFormat="1" ht="15" customHeight="1">
      <c r="B30" s="232"/>
      <c r="C30" s="233"/>
      <c r="D30" s="350" t="s">
        <v>2274</v>
      </c>
      <c r="E30" s="350"/>
      <c r="F30" s="350"/>
      <c r="G30" s="350"/>
      <c r="H30" s="350"/>
      <c r="I30" s="350"/>
      <c r="J30" s="350"/>
      <c r="K30" s="229"/>
    </row>
    <row r="31" spans="2:11" s="1" customFormat="1" ht="15" customHeight="1">
      <c r="B31" s="232"/>
      <c r="C31" s="233"/>
      <c r="D31" s="350" t="s">
        <v>2275</v>
      </c>
      <c r="E31" s="350"/>
      <c r="F31" s="350"/>
      <c r="G31" s="350"/>
      <c r="H31" s="350"/>
      <c r="I31" s="350"/>
      <c r="J31" s="350"/>
      <c r="K31" s="229"/>
    </row>
    <row r="32" spans="2:11" s="1" customFormat="1" ht="12.75" customHeight="1">
      <c r="B32" s="232"/>
      <c r="C32" s="233"/>
      <c r="D32" s="233"/>
      <c r="E32" s="233"/>
      <c r="F32" s="233"/>
      <c r="G32" s="233"/>
      <c r="H32" s="233"/>
      <c r="I32" s="233"/>
      <c r="J32" s="233"/>
      <c r="K32" s="229"/>
    </row>
    <row r="33" spans="2:11" s="1" customFormat="1" ht="15" customHeight="1">
      <c r="B33" s="232"/>
      <c r="C33" s="233"/>
      <c r="D33" s="350" t="s">
        <v>2276</v>
      </c>
      <c r="E33" s="350"/>
      <c r="F33" s="350"/>
      <c r="G33" s="350"/>
      <c r="H33" s="350"/>
      <c r="I33" s="350"/>
      <c r="J33" s="350"/>
      <c r="K33" s="229"/>
    </row>
    <row r="34" spans="2:11" s="1" customFormat="1" ht="15" customHeight="1">
      <c r="B34" s="232"/>
      <c r="C34" s="233"/>
      <c r="D34" s="350" t="s">
        <v>2277</v>
      </c>
      <c r="E34" s="350"/>
      <c r="F34" s="350"/>
      <c r="G34" s="350"/>
      <c r="H34" s="350"/>
      <c r="I34" s="350"/>
      <c r="J34" s="350"/>
      <c r="K34" s="229"/>
    </row>
    <row r="35" spans="2:11" s="1" customFormat="1" ht="15" customHeight="1">
      <c r="B35" s="232"/>
      <c r="C35" s="233"/>
      <c r="D35" s="350" t="s">
        <v>2278</v>
      </c>
      <c r="E35" s="350"/>
      <c r="F35" s="350"/>
      <c r="G35" s="350"/>
      <c r="H35" s="350"/>
      <c r="I35" s="350"/>
      <c r="J35" s="350"/>
      <c r="K35" s="229"/>
    </row>
    <row r="36" spans="2:11" s="1" customFormat="1" ht="15" customHeight="1">
      <c r="B36" s="232"/>
      <c r="C36" s="233"/>
      <c r="D36" s="231"/>
      <c r="E36" s="234" t="s">
        <v>127</v>
      </c>
      <c r="F36" s="231"/>
      <c r="G36" s="350" t="s">
        <v>2279</v>
      </c>
      <c r="H36" s="350"/>
      <c r="I36" s="350"/>
      <c r="J36" s="350"/>
      <c r="K36" s="229"/>
    </row>
    <row r="37" spans="2:11" s="1" customFormat="1" ht="30.75" customHeight="1">
      <c r="B37" s="232"/>
      <c r="C37" s="233"/>
      <c r="D37" s="231"/>
      <c r="E37" s="234" t="s">
        <v>2280</v>
      </c>
      <c r="F37" s="231"/>
      <c r="G37" s="350" t="s">
        <v>2281</v>
      </c>
      <c r="H37" s="350"/>
      <c r="I37" s="350"/>
      <c r="J37" s="350"/>
      <c r="K37" s="229"/>
    </row>
    <row r="38" spans="2:11" s="1" customFormat="1" ht="15" customHeight="1">
      <c r="B38" s="232"/>
      <c r="C38" s="233"/>
      <c r="D38" s="231"/>
      <c r="E38" s="234" t="s">
        <v>53</v>
      </c>
      <c r="F38" s="231"/>
      <c r="G38" s="350" t="s">
        <v>2282</v>
      </c>
      <c r="H38" s="350"/>
      <c r="I38" s="350"/>
      <c r="J38" s="350"/>
      <c r="K38" s="229"/>
    </row>
    <row r="39" spans="2:11" s="1" customFormat="1" ht="15" customHeight="1">
      <c r="B39" s="232"/>
      <c r="C39" s="233"/>
      <c r="D39" s="231"/>
      <c r="E39" s="234" t="s">
        <v>54</v>
      </c>
      <c r="F39" s="231"/>
      <c r="G39" s="350" t="s">
        <v>2283</v>
      </c>
      <c r="H39" s="350"/>
      <c r="I39" s="350"/>
      <c r="J39" s="350"/>
      <c r="K39" s="229"/>
    </row>
    <row r="40" spans="2:11" s="1" customFormat="1" ht="15" customHeight="1">
      <c r="B40" s="232"/>
      <c r="C40" s="233"/>
      <c r="D40" s="231"/>
      <c r="E40" s="234" t="s">
        <v>128</v>
      </c>
      <c r="F40" s="231"/>
      <c r="G40" s="350" t="s">
        <v>2284</v>
      </c>
      <c r="H40" s="350"/>
      <c r="I40" s="350"/>
      <c r="J40" s="350"/>
      <c r="K40" s="229"/>
    </row>
    <row r="41" spans="2:11" s="1" customFormat="1" ht="15" customHeight="1">
      <c r="B41" s="232"/>
      <c r="C41" s="233"/>
      <c r="D41" s="231"/>
      <c r="E41" s="234" t="s">
        <v>129</v>
      </c>
      <c r="F41" s="231"/>
      <c r="G41" s="350" t="s">
        <v>2285</v>
      </c>
      <c r="H41" s="350"/>
      <c r="I41" s="350"/>
      <c r="J41" s="350"/>
      <c r="K41" s="229"/>
    </row>
    <row r="42" spans="2:11" s="1" customFormat="1" ht="15" customHeight="1">
      <c r="B42" s="232"/>
      <c r="C42" s="233"/>
      <c r="D42" s="231"/>
      <c r="E42" s="234" t="s">
        <v>2286</v>
      </c>
      <c r="F42" s="231"/>
      <c r="G42" s="350" t="s">
        <v>2287</v>
      </c>
      <c r="H42" s="350"/>
      <c r="I42" s="350"/>
      <c r="J42" s="350"/>
      <c r="K42" s="229"/>
    </row>
    <row r="43" spans="2:11" s="1" customFormat="1" ht="15" customHeight="1">
      <c r="B43" s="232"/>
      <c r="C43" s="233"/>
      <c r="D43" s="231"/>
      <c r="E43" s="234"/>
      <c r="F43" s="231"/>
      <c r="G43" s="350" t="s">
        <v>2288</v>
      </c>
      <c r="H43" s="350"/>
      <c r="I43" s="350"/>
      <c r="J43" s="350"/>
      <c r="K43" s="229"/>
    </row>
    <row r="44" spans="2:11" s="1" customFormat="1" ht="15" customHeight="1">
      <c r="B44" s="232"/>
      <c r="C44" s="233"/>
      <c r="D44" s="231"/>
      <c r="E44" s="234" t="s">
        <v>2289</v>
      </c>
      <c r="F44" s="231"/>
      <c r="G44" s="350" t="s">
        <v>2290</v>
      </c>
      <c r="H44" s="350"/>
      <c r="I44" s="350"/>
      <c r="J44" s="350"/>
      <c r="K44" s="229"/>
    </row>
    <row r="45" spans="2:11" s="1" customFormat="1" ht="15" customHeight="1">
      <c r="B45" s="232"/>
      <c r="C45" s="233"/>
      <c r="D45" s="231"/>
      <c r="E45" s="234" t="s">
        <v>131</v>
      </c>
      <c r="F45" s="231"/>
      <c r="G45" s="350" t="s">
        <v>2291</v>
      </c>
      <c r="H45" s="350"/>
      <c r="I45" s="350"/>
      <c r="J45" s="350"/>
      <c r="K45" s="229"/>
    </row>
    <row r="46" spans="2:11" s="1" customFormat="1" ht="12.75" customHeight="1">
      <c r="B46" s="232"/>
      <c r="C46" s="233"/>
      <c r="D46" s="231"/>
      <c r="E46" s="231"/>
      <c r="F46" s="231"/>
      <c r="G46" s="231"/>
      <c r="H46" s="231"/>
      <c r="I46" s="231"/>
      <c r="J46" s="231"/>
      <c r="K46" s="229"/>
    </row>
    <row r="47" spans="2:11" s="1" customFormat="1" ht="15" customHeight="1">
      <c r="B47" s="232"/>
      <c r="C47" s="233"/>
      <c r="D47" s="350" t="s">
        <v>2292</v>
      </c>
      <c r="E47" s="350"/>
      <c r="F47" s="350"/>
      <c r="G47" s="350"/>
      <c r="H47" s="350"/>
      <c r="I47" s="350"/>
      <c r="J47" s="350"/>
      <c r="K47" s="229"/>
    </row>
    <row r="48" spans="2:11" s="1" customFormat="1" ht="15" customHeight="1">
      <c r="B48" s="232"/>
      <c r="C48" s="233"/>
      <c r="D48" s="233"/>
      <c r="E48" s="350" t="s">
        <v>2293</v>
      </c>
      <c r="F48" s="350"/>
      <c r="G48" s="350"/>
      <c r="H48" s="350"/>
      <c r="I48" s="350"/>
      <c r="J48" s="350"/>
      <c r="K48" s="229"/>
    </row>
    <row r="49" spans="2:11" s="1" customFormat="1" ht="15" customHeight="1">
      <c r="B49" s="232"/>
      <c r="C49" s="233"/>
      <c r="D49" s="233"/>
      <c r="E49" s="350" t="s">
        <v>2294</v>
      </c>
      <c r="F49" s="350"/>
      <c r="G49" s="350"/>
      <c r="H49" s="350"/>
      <c r="I49" s="350"/>
      <c r="J49" s="350"/>
      <c r="K49" s="229"/>
    </row>
    <row r="50" spans="2:11" s="1" customFormat="1" ht="15" customHeight="1">
      <c r="B50" s="232"/>
      <c r="C50" s="233"/>
      <c r="D50" s="233"/>
      <c r="E50" s="350" t="s">
        <v>2295</v>
      </c>
      <c r="F50" s="350"/>
      <c r="G50" s="350"/>
      <c r="H50" s="350"/>
      <c r="I50" s="350"/>
      <c r="J50" s="350"/>
      <c r="K50" s="229"/>
    </row>
    <row r="51" spans="2:11" s="1" customFormat="1" ht="15" customHeight="1">
      <c r="B51" s="232"/>
      <c r="C51" s="233"/>
      <c r="D51" s="350" t="s">
        <v>2296</v>
      </c>
      <c r="E51" s="350"/>
      <c r="F51" s="350"/>
      <c r="G51" s="350"/>
      <c r="H51" s="350"/>
      <c r="I51" s="350"/>
      <c r="J51" s="350"/>
      <c r="K51" s="229"/>
    </row>
    <row r="52" spans="2:11" s="1" customFormat="1" ht="25.5" customHeight="1">
      <c r="B52" s="228"/>
      <c r="C52" s="351" t="s">
        <v>2297</v>
      </c>
      <c r="D52" s="351"/>
      <c r="E52" s="351"/>
      <c r="F52" s="351"/>
      <c r="G52" s="351"/>
      <c r="H52" s="351"/>
      <c r="I52" s="351"/>
      <c r="J52" s="351"/>
      <c r="K52" s="229"/>
    </row>
    <row r="53" spans="2:11" s="1" customFormat="1" ht="5.25" customHeight="1">
      <c r="B53" s="228"/>
      <c r="C53" s="230"/>
      <c r="D53" s="230"/>
      <c r="E53" s="230"/>
      <c r="F53" s="230"/>
      <c r="G53" s="230"/>
      <c r="H53" s="230"/>
      <c r="I53" s="230"/>
      <c r="J53" s="230"/>
      <c r="K53" s="229"/>
    </row>
    <row r="54" spans="2:11" s="1" customFormat="1" ht="15" customHeight="1">
      <c r="B54" s="228"/>
      <c r="C54" s="350" t="s">
        <v>2298</v>
      </c>
      <c r="D54" s="350"/>
      <c r="E54" s="350"/>
      <c r="F54" s="350"/>
      <c r="G54" s="350"/>
      <c r="H54" s="350"/>
      <c r="I54" s="350"/>
      <c r="J54" s="350"/>
      <c r="K54" s="229"/>
    </row>
    <row r="55" spans="2:11" s="1" customFormat="1" ht="15" customHeight="1">
      <c r="B55" s="228"/>
      <c r="C55" s="350" t="s">
        <v>2299</v>
      </c>
      <c r="D55" s="350"/>
      <c r="E55" s="350"/>
      <c r="F55" s="350"/>
      <c r="G55" s="350"/>
      <c r="H55" s="350"/>
      <c r="I55" s="350"/>
      <c r="J55" s="350"/>
      <c r="K55" s="229"/>
    </row>
    <row r="56" spans="2:11" s="1" customFormat="1" ht="12.75" customHeight="1">
      <c r="B56" s="228"/>
      <c r="C56" s="231"/>
      <c r="D56" s="231"/>
      <c r="E56" s="231"/>
      <c r="F56" s="231"/>
      <c r="G56" s="231"/>
      <c r="H56" s="231"/>
      <c r="I56" s="231"/>
      <c r="J56" s="231"/>
      <c r="K56" s="229"/>
    </row>
    <row r="57" spans="2:11" s="1" customFormat="1" ht="15" customHeight="1">
      <c r="B57" s="228"/>
      <c r="C57" s="350" t="s">
        <v>2300</v>
      </c>
      <c r="D57" s="350"/>
      <c r="E57" s="350"/>
      <c r="F57" s="350"/>
      <c r="G57" s="350"/>
      <c r="H57" s="350"/>
      <c r="I57" s="350"/>
      <c r="J57" s="350"/>
      <c r="K57" s="229"/>
    </row>
    <row r="58" spans="2:11" s="1" customFormat="1" ht="15" customHeight="1">
      <c r="B58" s="228"/>
      <c r="C58" s="233"/>
      <c r="D58" s="350" t="s">
        <v>2301</v>
      </c>
      <c r="E58" s="350"/>
      <c r="F58" s="350"/>
      <c r="G58" s="350"/>
      <c r="H58" s="350"/>
      <c r="I58" s="350"/>
      <c r="J58" s="350"/>
      <c r="K58" s="229"/>
    </row>
    <row r="59" spans="2:11" s="1" customFormat="1" ht="15" customHeight="1">
      <c r="B59" s="228"/>
      <c r="C59" s="233"/>
      <c r="D59" s="350" t="s">
        <v>2302</v>
      </c>
      <c r="E59" s="350"/>
      <c r="F59" s="350"/>
      <c r="G59" s="350"/>
      <c r="H59" s="350"/>
      <c r="I59" s="350"/>
      <c r="J59" s="350"/>
      <c r="K59" s="229"/>
    </row>
    <row r="60" spans="2:11" s="1" customFormat="1" ht="15" customHeight="1">
      <c r="B60" s="228"/>
      <c r="C60" s="233"/>
      <c r="D60" s="350" t="s">
        <v>2303</v>
      </c>
      <c r="E60" s="350"/>
      <c r="F60" s="350"/>
      <c r="G60" s="350"/>
      <c r="H60" s="350"/>
      <c r="I60" s="350"/>
      <c r="J60" s="350"/>
      <c r="K60" s="229"/>
    </row>
    <row r="61" spans="2:11" s="1" customFormat="1" ht="15" customHeight="1">
      <c r="B61" s="228"/>
      <c r="C61" s="233"/>
      <c r="D61" s="350" t="s">
        <v>2304</v>
      </c>
      <c r="E61" s="350"/>
      <c r="F61" s="350"/>
      <c r="G61" s="350"/>
      <c r="H61" s="350"/>
      <c r="I61" s="350"/>
      <c r="J61" s="350"/>
      <c r="K61" s="229"/>
    </row>
    <row r="62" spans="2:11" s="1" customFormat="1" ht="15" customHeight="1">
      <c r="B62" s="228"/>
      <c r="C62" s="233"/>
      <c r="D62" s="352" t="s">
        <v>2305</v>
      </c>
      <c r="E62" s="352"/>
      <c r="F62" s="352"/>
      <c r="G62" s="352"/>
      <c r="H62" s="352"/>
      <c r="I62" s="352"/>
      <c r="J62" s="352"/>
      <c r="K62" s="229"/>
    </row>
    <row r="63" spans="2:11" s="1" customFormat="1" ht="15" customHeight="1">
      <c r="B63" s="228"/>
      <c r="C63" s="233"/>
      <c r="D63" s="350" t="s">
        <v>2306</v>
      </c>
      <c r="E63" s="350"/>
      <c r="F63" s="350"/>
      <c r="G63" s="350"/>
      <c r="H63" s="350"/>
      <c r="I63" s="350"/>
      <c r="J63" s="350"/>
      <c r="K63" s="229"/>
    </row>
    <row r="64" spans="2:11" s="1" customFormat="1" ht="12.75" customHeight="1">
      <c r="B64" s="228"/>
      <c r="C64" s="233"/>
      <c r="D64" s="233"/>
      <c r="E64" s="236"/>
      <c r="F64" s="233"/>
      <c r="G64" s="233"/>
      <c r="H64" s="233"/>
      <c r="I64" s="233"/>
      <c r="J64" s="233"/>
      <c r="K64" s="229"/>
    </row>
    <row r="65" spans="2:11" s="1" customFormat="1" ht="15" customHeight="1">
      <c r="B65" s="228"/>
      <c r="C65" s="233"/>
      <c r="D65" s="350" t="s">
        <v>2307</v>
      </c>
      <c r="E65" s="350"/>
      <c r="F65" s="350"/>
      <c r="G65" s="350"/>
      <c r="H65" s="350"/>
      <c r="I65" s="350"/>
      <c r="J65" s="350"/>
      <c r="K65" s="229"/>
    </row>
    <row r="66" spans="2:11" s="1" customFormat="1" ht="15" customHeight="1">
      <c r="B66" s="228"/>
      <c r="C66" s="233"/>
      <c r="D66" s="352" t="s">
        <v>2308</v>
      </c>
      <c r="E66" s="352"/>
      <c r="F66" s="352"/>
      <c r="G66" s="352"/>
      <c r="H66" s="352"/>
      <c r="I66" s="352"/>
      <c r="J66" s="352"/>
      <c r="K66" s="229"/>
    </row>
    <row r="67" spans="2:11" s="1" customFormat="1" ht="15" customHeight="1">
      <c r="B67" s="228"/>
      <c r="C67" s="233"/>
      <c r="D67" s="350" t="s">
        <v>2309</v>
      </c>
      <c r="E67" s="350"/>
      <c r="F67" s="350"/>
      <c r="G67" s="350"/>
      <c r="H67" s="350"/>
      <c r="I67" s="350"/>
      <c r="J67" s="350"/>
      <c r="K67" s="229"/>
    </row>
    <row r="68" spans="2:11" s="1" customFormat="1" ht="15" customHeight="1">
      <c r="B68" s="228"/>
      <c r="C68" s="233"/>
      <c r="D68" s="350" t="s">
        <v>2310</v>
      </c>
      <c r="E68" s="350"/>
      <c r="F68" s="350"/>
      <c r="G68" s="350"/>
      <c r="H68" s="350"/>
      <c r="I68" s="350"/>
      <c r="J68" s="350"/>
      <c r="K68" s="229"/>
    </row>
    <row r="69" spans="2:11" s="1" customFormat="1" ht="15" customHeight="1">
      <c r="B69" s="228"/>
      <c r="C69" s="233"/>
      <c r="D69" s="350" t="s">
        <v>2311</v>
      </c>
      <c r="E69" s="350"/>
      <c r="F69" s="350"/>
      <c r="G69" s="350"/>
      <c r="H69" s="350"/>
      <c r="I69" s="350"/>
      <c r="J69" s="350"/>
      <c r="K69" s="229"/>
    </row>
    <row r="70" spans="2:11" s="1" customFormat="1" ht="15" customHeight="1">
      <c r="B70" s="228"/>
      <c r="C70" s="233"/>
      <c r="D70" s="350" t="s">
        <v>2312</v>
      </c>
      <c r="E70" s="350"/>
      <c r="F70" s="350"/>
      <c r="G70" s="350"/>
      <c r="H70" s="350"/>
      <c r="I70" s="350"/>
      <c r="J70" s="350"/>
      <c r="K70" s="229"/>
    </row>
    <row r="71" spans="2:11" s="1" customFormat="1" ht="12.75" customHeight="1">
      <c r="B71" s="237"/>
      <c r="C71" s="238"/>
      <c r="D71" s="238"/>
      <c r="E71" s="238"/>
      <c r="F71" s="238"/>
      <c r="G71" s="238"/>
      <c r="H71" s="238"/>
      <c r="I71" s="238"/>
      <c r="J71" s="238"/>
      <c r="K71" s="239"/>
    </row>
    <row r="72" spans="2:11" s="1" customFormat="1" ht="18.75" customHeight="1">
      <c r="B72" s="240"/>
      <c r="C72" s="240"/>
      <c r="D72" s="240"/>
      <c r="E72" s="240"/>
      <c r="F72" s="240"/>
      <c r="G72" s="240"/>
      <c r="H72" s="240"/>
      <c r="I72" s="240"/>
      <c r="J72" s="240"/>
      <c r="K72" s="241"/>
    </row>
    <row r="73" spans="2:11" s="1" customFormat="1" ht="18.75" customHeight="1">
      <c r="B73" s="241"/>
      <c r="C73" s="241"/>
      <c r="D73" s="241"/>
      <c r="E73" s="241"/>
      <c r="F73" s="241"/>
      <c r="G73" s="241"/>
      <c r="H73" s="241"/>
      <c r="I73" s="241"/>
      <c r="J73" s="241"/>
      <c r="K73" s="241"/>
    </row>
    <row r="74" spans="2:11" s="1" customFormat="1" ht="7.5" customHeight="1">
      <c r="B74" s="242"/>
      <c r="C74" s="243"/>
      <c r="D74" s="243"/>
      <c r="E74" s="243"/>
      <c r="F74" s="243"/>
      <c r="G74" s="243"/>
      <c r="H74" s="243"/>
      <c r="I74" s="243"/>
      <c r="J74" s="243"/>
      <c r="K74" s="244"/>
    </row>
    <row r="75" spans="2:11" s="1" customFormat="1" ht="45" customHeight="1">
      <c r="B75" s="245"/>
      <c r="C75" s="345" t="s">
        <v>2313</v>
      </c>
      <c r="D75" s="345"/>
      <c r="E75" s="345"/>
      <c r="F75" s="345"/>
      <c r="G75" s="345"/>
      <c r="H75" s="345"/>
      <c r="I75" s="345"/>
      <c r="J75" s="345"/>
      <c r="K75" s="246"/>
    </row>
    <row r="76" spans="2:11" s="1" customFormat="1" ht="17.25" customHeight="1">
      <c r="B76" s="245"/>
      <c r="C76" s="247" t="s">
        <v>2314</v>
      </c>
      <c r="D76" s="247"/>
      <c r="E76" s="247"/>
      <c r="F76" s="247" t="s">
        <v>2315</v>
      </c>
      <c r="G76" s="248"/>
      <c r="H76" s="247" t="s">
        <v>54</v>
      </c>
      <c r="I76" s="247" t="s">
        <v>57</v>
      </c>
      <c r="J76" s="247" t="s">
        <v>2316</v>
      </c>
      <c r="K76" s="246"/>
    </row>
    <row r="77" spans="2:11" s="1" customFormat="1" ht="17.25" customHeight="1">
      <c r="B77" s="245"/>
      <c r="C77" s="249" t="s">
        <v>2317</v>
      </c>
      <c r="D77" s="249"/>
      <c r="E77" s="249"/>
      <c r="F77" s="250" t="s">
        <v>2318</v>
      </c>
      <c r="G77" s="251"/>
      <c r="H77" s="249"/>
      <c r="I77" s="249"/>
      <c r="J77" s="249" t="s">
        <v>2319</v>
      </c>
      <c r="K77" s="246"/>
    </row>
    <row r="78" spans="2:11" s="1" customFormat="1" ht="5.25" customHeight="1">
      <c r="B78" s="245"/>
      <c r="C78" s="252"/>
      <c r="D78" s="252"/>
      <c r="E78" s="252"/>
      <c r="F78" s="252"/>
      <c r="G78" s="253"/>
      <c r="H78" s="252"/>
      <c r="I78" s="252"/>
      <c r="J78" s="252"/>
      <c r="K78" s="246"/>
    </row>
    <row r="79" spans="2:11" s="1" customFormat="1" ht="15" customHeight="1">
      <c r="B79" s="245"/>
      <c r="C79" s="234" t="s">
        <v>53</v>
      </c>
      <c r="D79" s="254"/>
      <c r="E79" s="254"/>
      <c r="F79" s="255" t="s">
        <v>2320</v>
      </c>
      <c r="G79" s="256"/>
      <c r="H79" s="234" t="s">
        <v>2321</v>
      </c>
      <c r="I79" s="234" t="s">
        <v>2322</v>
      </c>
      <c r="J79" s="234">
        <v>20</v>
      </c>
      <c r="K79" s="246"/>
    </row>
    <row r="80" spans="2:11" s="1" customFormat="1" ht="15" customHeight="1">
      <c r="B80" s="245"/>
      <c r="C80" s="234" t="s">
        <v>2323</v>
      </c>
      <c r="D80" s="234"/>
      <c r="E80" s="234"/>
      <c r="F80" s="255" t="s">
        <v>2320</v>
      </c>
      <c r="G80" s="256"/>
      <c r="H80" s="234" t="s">
        <v>2324</v>
      </c>
      <c r="I80" s="234" t="s">
        <v>2322</v>
      </c>
      <c r="J80" s="234">
        <v>120</v>
      </c>
      <c r="K80" s="246"/>
    </row>
    <row r="81" spans="2:11" s="1" customFormat="1" ht="15" customHeight="1">
      <c r="B81" s="257"/>
      <c r="C81" s="234" t="s">
        <v>2325</v>
      </c>
      <c r="D81" s="234"/>
      <c r="E81" s="234"/>
      <c r="F81" s="255" t="s">
        <v>2326</v>
      </c>
      <c r="G81" s="256"/>
      <c r="H81" s="234" t="s">
        <v>2327</v>
      </c>
      <c r="I81" s="234" t="s">
        <v>2322</v>
      </c>
      <c r="J81" s="234">
        <v>50</v>
      </c>
      <c r="K81" s="246"/>
    </row>
    <row r="82" spans="2:11" s="1" customFormat="1" ht="15" customHeight="1">
      <c r="B82" s="257"/>
      <c r="C82" s="234" t="s">
        <v>2328</v>
      </c>
      <c r="D82" s="234"/>
      <c r="E82" s="234"/>
      <c r="F82" s="255" t="s">
        <v>2320</v>
      </c>
      <c r="G82" s="256"/>
      <c r="H82" s="234" t="s">
        <v>2329</v>
      </c>
      <c r="I82" s="234" t="s">
        <v>2330</v>
      </c>
      <c r="J82" s="234"/>
      <c r="K82" s="246"/>
    </row>
    <row r="83" spans="2:11" s="1" customFormat="1" ht="15" customHeight="1">
      <c r="B83" s="257"/>
      <c r="C83" s="258" t="s">
        <v>2331</v>
      </c>
      <c r="D83" s="258"/>
      <c r="E83" s="258"/>
      <c r="F83" s="259" t="s">
        <v>2326</v>
      </c>
      <c r="G83" s="258"/>
      <c r="H83" s="258" t="s">
        <v>2332</v>
      </c>
      <c r="I83" s="258" t="s">
        <v>2322</v>
      </c>
      <c r="J83" s="258">
        <v>15</v>
      </c>
      <c r="K83" s="246"/>
    </row>
    <row r="84" spans="2:11" s="1" customFormat="1" ht="15" customHeight="1">
      <c r="B84" s="257"/>
      <c r="C84" s="258" t="s">
        <v>2333</v>
      </c>
      <c r="D84" s="258"/>
      <c r="E84" s="258"/>
      <c r="F84" s="259" t="s">
        <v>2326</v>
      </c>
      <c r="G84" s="258"/>
      <c r="H84" s="258" t="s">
        <v>2334</v>
      </c>
      <c r="I84" s="258" t="s">
        <v>2322</v>
      </c>
      <c r="J84" s="258">
        <v>15</v>
      </c>
      <c r="K84" s="246"/>
    </row>
    <row r="85" spans="2:11" s="1" customFormat="1" ht="15" customHeight="1">
      <c r="B85" s="257"/>
      <c r="C85" s="258" t="s">
        <v>2335</v>
      </c>
      <c r="D85" s="258"/>
      <c r="E85" s="258"/>
      <c r="F85" s="259" t="s">
        <v>2326</v>
      </c>
      <c r="G85" s="258"/>
      <c r="H85" s="258" t="s">
        <v>2336</v>
      </c>
      <c r="I85" s="258" t="s">
        <v>2322</v>
      </c>
      <c r="J85" s="258">
        <v>20</v>
      </c>
      <c r="K85" s="246"/>
    </row>
    <row r="86" spans="2:11" s="1" customFormat="1" ht="15" customHeight="1">
      <c r="B86" s="257"/>
      <c r="C86" s="258" t="s">
        <v>2337</v>
      </c>
      <c r="D86" s="258"/>
      <c r="E86" s="258"/>
      <c r="F86" s="259" t="s">
        <v>2326</v>
      </c>
      <c r="G86" s="258"/>
      <c r="H86" s="258" t="s">
        <v>2338</v>
      </c>
      <c r="I86" s="258" t="s">
        <v>2322</v>
      </c>
      <c r="J86" s="258">
        <v>20</v>
      </c>
      <c r="K86" s="246"/>
    </row>
    <row r="87" spans="2:11" s="1" customFormat="1" ht="15" customHeight="1">
      <c r="B87" s="257"/>
      <c r="C87" s="234" t="s">
        <v>2339</v>
      </c>
      <c r="D87" s="234"/>
      <c r="E87" s="234"/>
      <c r="F87" s="255" t="s">
        <v>2326</v>
      </c>
      <c r="G87" s="256"/>
      <c r="H87" s="234" t="s">
        <v>2340</v>
      </c>
      <c r="I87" s="234" t="s">
        <v>2322</v>
      </c>
      <c r="J87" s="234">
        <v>50</v>
      </c>
      <c r="K87" s="246"/>
    </row>
    <row r="88" spans="2:11" s="1" customFormat="1" ht="15" customHeight="1">
      <c r="B88" s="257"/>
      <c r="C88" s="234" t="s">
        <v>2341</v>
      </c>
      <c r="D88" s="234"/>
      <c r="E88" s="234"/>
      <c r="F88" s="255" t="s">
        <v>2326</v>
      </c>
      <c r="G88" s="256"/>
      <c r="H88" s="234" t="s">
        <v>2342</v>
      </c>
      <c r="I88" s="234" t="s">
        <v>2322</v>
      </c>
      <c r="J88" s="234">
        <v>20</v>
      </c>
      <c r="K88" s="246"/>
    </row>
    <row r="89" spans="2:11" s="1" customFormat="1" ht="15" customHeight="1">
      <c r="B89" s="257"/>
      <c r="C89" s="234" t="s">
        <v>2343</v>
      </c>
      <c r="D89" s="234"/>
      <c r="E89" s="234"/>
      <c r="F89" s="255" t="s">
        <v>2326</v>
      </c>
      <c r="G89" s="256"/>
      <c r="H89" s="234" t="s">
        <v>2344</v>
      </c>
      <c r="I89" s="234" t="s">
        <v>2322</v>
      </c>
      <c r="J89" s="234">
        <v>20</v>
      </c>
      <c r="K89" s="246"/>
    </row>
    <row r="90" spans="2:11" s="1" customFormat="1" ht="15" customHeight="1">
      <c r="B90" s="257"/>
      <c r="C90" s="234" t="s">
        <v>2345</v>
      </c>
      <c r="D90" s="234"/>
      <c r="E90" s="234"/>
      <c r="F90" s="255" t="s">
        <v>2326</v>
      </c>
      <c r="G90" s="256"/>
      <c r="H90" s="234" t="s">
        <v>2346</v>
      </c>
      <c r="I90" s="234" t="s">
        <v>2322</v>
      </c>
      <c r="J90" s="234">
        <v>50</v>
      </c>
      <c r="K90" s="246"/>
    </row>
    <row r="91" spans="2:11" s="1" customFormat="1" ht="15" customHeight="1">
      <c r="B91" s="257"/>
      <c r="C91" s="234" t="s">
        <v>2347</v>
      </c>
      <c r="D91" s="234"/>
      <c r="E91" s="234"/>
      <c r="F91" s="255" t="s">
        <v>2326</v>
      </c>
      <c r="G91" s="256"/>
      <c r="H91" s="234" t="s">
        <v>2347</v>
      </c>
      <c r="I91" s="234" t="s">
        <v>2322</v>
      </c>
      <c r="J91" s="234">
        <v>50</v>
      </c>
      <c r="K91" s="246"/>
    </row>
    <row r="92" spans="2:11" s="1" customFormat="1" ht="15" customHeight="1">
      <c r="B92" s="257"/>
      <c r="C92" s="234" t="s">
        <v>2348</v>
      </c>
      <c r="D92" s="234"/>
      <c r="E92" s="234"/>
      <c r="F92" s="255" t="s">
        <v>2326</v>
      </c>
      <c r="G92" s="256"/>
      <c r="H92" s="234" t="s">
        <v>2349</v>
      </c>
      <c r="I92" s="234" t="s">
        <v>2322</v>
      </c>
      <c r="J92" s="234">
        <v>255</v>
      </c>
      <c r="K92" s="246"/>
    </row>
    <row r="93" spans="2:11" s="1" customFormat="1" ht="15" customHeight="1">
      <c r="B93" s="257"/>
      <c r="C93" s="234" t="s">
        <v>2350</v>
      </c>
      <c r="D93" s="234"/>
      <c r="E93" s="234"/>
      <c r="F93" s="255" t="s">
        <v>2320</v>
      </c>
      <c r="G93" s="256"/>
      <c r="H93" s="234" t="s">
        <v>2351</v>
      </c>
      <c r="I93" s="234" t="s">
        <v>2352</v>
      </c>
      <c r="J93" s="234"/>
      <c r="K93" s="246"/>
    </row>
    <row r="94" spans="2:11" s="1" customFormat="1" ht="15" customHeight="1">
      <c r="B94" s="257"/>
      <c r="C94" s="234" t="s">
        <v>2353</v>
      </c>
      <c r="D94" s="234"/>
      <c r="E94" s="234"/>
      <c r="F94" s="255" t="s">
        <v>2320</v>
      </c>
      <c r="G94" s="256"/>
      <c r="H94" s="234" t="s">
        <v>2354</v>
      </c>
      <c r="I94" s="234" t="s">
        <v>2355</v>
      </c>
      <c r="J94" s="234"/>
      <c r="K94" s="246"/>
    </row>
    <row r="95" spans="2:11" s="1" customFormat="1" ht="15" customHeight="1">
      <c r="B95" s="257"/>
      <c r="C95" s="234" t="s">
        <v>2356</v>
      </c>
      <c r="D95" s="234"/>
      <c r="E95" s="234"/>
      <c r="F95" s="255" t="s">
        <v>2320</v>
      </c>
      <c r="G95" s="256"/>
      <c r="H95" s="234" t="s">
        <v>2356</v>
      </c>
      <c r="I95" s="234" t="s">
        <v>2355</v>
      </c>
      <c r="J95" s="234"/>
      <c r="K95" s="246"/>
    </row>
    <row r="96" spans="2:11" s="1" customFormat="1" ht="15" customHeight="1">
      <c r="B96" s="257"/>
      <c r="C96" s="234" t="s">
        <v>38</v>
      </c>
      <c r="D96" s="234"/>
      <c r="E96" s="234"/>
      <c r="F96" s="255" t="s">
        <v>2320</v>
      </c>
      <c r="G96" s="256"/>
      <c r="H96" s="234" t="s">
        <v>2357</v>
      </c>
      <c r="I96" s="234" t="s">
        <v>2355</v>
      </c>
      <c r="J96" s="234"/>
      <c r="K96" s="246"/>
    </row>
    <row r="97" spans="2:11" s="1" customFormat="1" ht="15" customHeight="1">
      <c r="B97" s="257"/>
      <c r="C97" s="234" t="s">
        <v>48</v>
      </c>
      <c r="D97" s="234"/>
      <c r="E97" s="234"/>
      <c r="F97" s="255" t="s">
        <v>2320</v>
      </c>
      <c r="G97" s="256"/>
      <c r="H97" s="234" t="s">
        <v>2358</v>
      </c>
      <c r="I97" s="234" t="s">
        <v>2355</v>
      </c>
      <c r="J97" s="234"/>
      <c r="K97" s="246"/>
    </row>
    <row r="98" spans="2:11" s="1" customFormat="1" ht="15" customHeight="1">
      <c r="B98" s="260"/>
      <c r="C98" s="261"/>
      <c r="D98" s="261"/>
      <c r="E98" s="261"/>
      <c r="F98" s="261"/>
      <c r="G98" s="261"/>
      <c r="H98" s="261"/>
      <c r="I98" s="261"/>
      <c r="J98" s="261"/>
      <c r="K98" s="262"/>
    </row>
    <row r="99" spans="2:11" s="1" customFormat="1" ht="18.7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3"/>
    </row>
    <row r="100" spans="2:11" s="1" customFormat="1" ht="18.75" customHeight="1"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</row>
    <row r="101" spans="2:11" s="1" customFormat="1" ht="7.5" customHeight="1">
      <c r="B101" s="242"/>
      <c r="C101" s="243"/>
      <c r="D101" s="243"/>
      <c r="E101" s="243"/>
      <c r="F101" s="243"/>
      <c r="G101" s="243"/>
      <c r="H101" s="243"/>
      <c r="I101" s="243"/>
      <c r="J101" s="243"/>
      <c r="K101" s="244"/>
    </row>
    <row r="102" spans="2:11" s="1" customFormat="1" ht="45" customHeight="1">
      <c r="B102" s="245"/>
      <c r="C102" s="345" t="s">
        <v>2359</v>
      </c>
      <c r="D102" s="345"/>
      <c r="E102" s="345"/>
      <c r="F102" s="345"/>
      <c r="G102" s="345"/>
      <c r="H102" s="345"/>
      <c r="I102" s="345"/>
      <c r="J102" s="345"/>
      <c r="K102" s="246"/>
    </row>
    <row r="103" spans="2:11" s="1" customFormat="1" ht="17.25" customHeight="1">
      <c r="B103" s="245"/>
      <c r="C103" s="247" t="s">
        <v>2314</v>
      </c>
      <c r="D103" s="247"/>
      <c r="E103" s="247"/>
      <c r="F103" s="247" t="s">
        <v>2315</v>
      </c>
      <c r="G103" s="248"/>
      <c r="H103" s="247" t="s">
        <v>54</v>
      </c>
      <c r="I103" s="247" t="s">
        <v>57</v>
      </c>
      <c r="J103" s="247" t="s">
        <v>2316</v>
      </c>
      <c r="K103" s="246"/>
    </row>
    <row r="104" spans="2:11" s="1" customFormat="1" ht="17.25" customHeight="1">
      <c r="B104" s="245"/>
      <c r="C104" s="249" t="s">
        <v>2317</v>
      </c>
      <c r="D104" s="249"/>
      <c r="E104" s="249"/>
      <c r="F104" s="250" t="s">
        <v>2318</v>
      </c>
      <c r="G104" s="251"/>
      <c r="H104" s="249"/>
      <c r="I104" s="249"/>
      <c r="J104" s="249" t="s">
        <v>2319</v>
      </c>
      <c r="K104" s="246"/>
    </row>
    <row r="105" spans="2:11" s="1" customFormat="1" ht="5.25" customHeight="1">
      <c r="B105" s="245"/>
      <c r="C105" s="247"/>
      <c r="D105" s="247"/>
      <c r="E105" s="247"/>
      <c r="F105" s="247"/>
      <c r="G105" s="265"/>
      <c r="H105" s="247"/>
      <c r="I105" s="247"/>
      <c r="J105" s="247"/>
      <c r="K105" s="246"/>
    </row>
    <row r="106" spans="2:11" s="1" customFormat="1" ht="15" customHeight="1">
      <c r="B106" s="245"/>
      <c r="C106" s="234" t="s">
        <v>53</v>
      </c>
      <c r="D106" s="254"/>
      <c r="E106" s="254"/>
      <c r="F106" s="255" t="s">
        <v>2320</v>
      </c>
      <c r="G106" s="234"/>
      <c r="H106" s="234" t="s">
        <v>2360</v>
      </c>
      <c r="I106" s="234" t="s">
        <v>2322</v>
      </c>
      <c r="J106" s="234">
        <v>20</v>
      </c>
      <c r="K106" s="246"/>
    </row>
    <row r="107" spans="2:11" s="1" customFormat="1" ht="15" customHeight="1">
      <c r="B107" s="245"/>
      <c r="C107" s="234" t="s">
        <v>2323</v>
      </c>
      <c r="D107" s="234"/>
      <c r="E107" s="234"/>
      <c r="F107" s="255" t="s">
        <v>2320</v>
      </c>
      <c r="G107" s="234"/>
      <c r="H107" s="234" t="s">
        <v>2360</v>
      </c>
      <c r="I107" s="234" t="s">
        <v>2322</v>
      </c>
      <c r="J107" s="234">
        <v>120</v>
      </c>
      <c r="K107" s="246"/>
    </row>
    <row r="108" spans="2:11" s="1" customFormat="1" ht="15" customHeight="1">
      <c r="B108" s="257"/>
      <c r="C108" s="234" t="s">
        <v>2325</v>
      </c>
      <c r="D108" s="234"/>
      <c r="E108" s="234"/>
      <c r="F108" s="255" t="s">
        <v>2326</v>
      </c>
      <c r="G108" s="234"/>
      <c r="H108" s="234" t="s">
        <v>2360</v>
      </c>
      <c r="I108" s="234" t="s">
        <v>2322</v>
      </c>
      <c r="J108" s="234">
        <v>50</v>
      </c>
      <c r="K108" s="246"/>
    </row>
    <row r="109" spans="2:11" s="1" customFormat="1" ht="15" customHeight="1">
      <c r="B109" s="257"/>
      <c r="C109" s="234" t="s">
        <v>2328</v>
      </c>
      <c r="D109" s="234"/>
      <c r="E109" s="234"/>
      <c r="F109" s="255" t="s">
        <v>2320</v>
      </c>
      <c r="G109" s="234"/>
      <c r="H109" s="234" t="s">
        <v>2360</v>
      </c>
      <c r="I109" s="234" t="s">
        <v>2330</v>
      </c>
      <c r="J109" s="234"/>
      <c r="K109" s="246"/>
    </row>
    <row r="110" spans="2:11" s="1" customFormat="1" ht="15" customHeight="1">
      <c r="B110" s="257"/>
      <c r="C110" s="234" t="s">
        <v>2339</v>
      </c>
      <c r="D110" s="234"/>
      <c r="E110" s="234"/>
      <c r="F110" s="255" t="s">
        <v>2326</v>
      </c>
      <c r="G110" s="234"/>
      <c r="H110" s="234" t="s">
        <v>2360</v>
      </c>
      <c r="I110" s="234" t="s">
        <v>2322</v>
      </c>
      <c r="J110" s="234">
        <v>50</v>
      </c>
      <c r="K110" s="246"/>
    </row>
    <row r="111" spans="2:11" s="1" customFormat="1" ht="15" customHeight="1">
      <c r="B111" s="257"/>
      <c r="C111" s="234" t="s">
        <v>2347</v>
      </c>
      <c r="D111" s="234"/>
      <c r="E111" s="234"/>
      <c r="F111" s="255" t="s">
        <v>2326</v>
      </c>
      <c r="G111" s="234"/>
      <c r="H111" s="234" t="s">
        <v>2360</v>
      </c>
      <c r="I111" s="234" t="s">
        <v>2322</v>
      </c>
      <c r="J111" s="234">
        <v>50</v>
      </c>
      <c r="K111" s="246"/>
    </row>
    <row r="112" spans="2:11" s="1" customFormat="1" ht="15" customHeight="1">
      <c r="B112" s="257"/>
      <c r="C112" s="234" t="s">
        <v>2345</v>
      </c>
      <c r="D112" s="234"/>
      <c r="E112" s="234"/>
      <c r="F112" s="255" t="s">
        <v>2326</v>
      </c>
      <c r="G112" s="234"/>
      <c r="H112" s="234" t="s">
        <v>2360</v>
      </c>
      <c r="I112" s="234" t="s">
        <v>2322</v>
      </c>
      <c r="J112" s="234">
        <v>50</v>
      </c>
      <c r="K112" s="246"/>
    </row>
    <row r="113" spans="2:11" s="1" customFormat="1" ht="15" customHeight="1">
      <c r="B113" s="257"/>
      <c r="C113" s="234" t="s">
        <v>53</v>
      </c>
      <c r="D113" s="234"/>
      <c r="E113" s="234"/>
      <c r="F113" s="255" t="s">
        <v>2320</v>
      </c>
      <c r="G113" s="234"/>
      <c r="H113" s="234" t="s">
        <v>2361</v>
      </c>
      <c r="I113" s="234" t="s">
        <v>2322</v>
      </c>
      <c r="J113" s="234">
        <v>20</v>
      </c>
      <c r="K113" s="246"/>
    </row>
    <row r="114" spans="2:11" s="1" customFormat="1" ht="15" customHeight="1">
      <c r="B114" s="257"/>
      <c r="C114" s="234" t="s">
        <v>2362</v>
      </c>
      <c r="D114" s="234"/>
      <c r="E114" s="234"/>
      <c r="F114" s="255" t="s">
        <v>2320</v>
      </c>
      <c r="G114" s="234"/>
      <c r="H114" s="234" t="s">
        <v>2363</v>
      </c>
      <c r="I114" s="234" t="s">
        <v>2322</v>
      </c>
      <c r="J114" s="234">
        <v>120</v>
      </c>
      <c r="K114" s="246"/>
    </row>
    <row r="115" spans="2:11" s="1" customFormat="1" ht="15" customHeight="1">
      <c r="B115" s="257"/>
      <c r="C115" s="234" t="s">
        <v>38</v>
      </c>
      <c r="D115" s="234"/>
      <c r="E115" s="234"/>
      <c r="F115" s="255" t="s">
        <v>2320</v>
      </c>
      <c r="G115" s="234"/>
      <c r="H115" s="234" t="s">
        <v>2364</v>
      </c>
      <c r="I115" s="234" t="s">
        <v>2355</v>
      </c>
      <c r="J115" s="234"/>
      <c r="K115" s="246"/>
    </row>
    <row r="116" spans="2:11" s="1" customFormat="1" ht="15" customHeight="1">
      <c r="B116" s="257"/>
      <c r="C116" s="234" t="s">
        <v>48</v>
      </c>
      <c r="D116" s="234"/>
      <c r="E116" s="234"/>
      <c r="F116" s="255" t="s">
        <v>2320</v>
      </c>
      <c r="G116" s="234"/>
      <c r="H116" s="234" t="s">
        <v>2365</v>
      </c>
      <c r="I116" s="234" t="s">
        <v>2355</v>
      </c>
      <c r="J116" s="234"/>
      <c r="K116" s="246"/>
    </row>
    <row r="117" spans="2:11" s="1" customFormat="1" ht="15" customHeight="1">
      <c r="B117" s="257"/>
      <c r="C117" s="234" t="s">
        <v>57</v>
      </c>
      <c r="D117" s="234"/>
      <c r="E117" s="234"/>
      <c r="F117" s="255" t="s">
        <v>2320</v>
      </c>
      <c r="G117" s="234"/>
      <c r="H117" s="234" t="s">
        <v>2366</v>
      </c>
      <c r="I117" s="234" t="s">
        <v>2367</v>
      </c>
      <c r="J117" s="234"/>
      <c r="K117" s="246"/>
    </row>
    <row r="118" spans="2:11" s="1" customFormat="1" ht="15" customHeight="1">
      <c r="B118" s="260"/>
      <c r="C118" s="266"/>
      <c r="D118" s="266"/>
      <c r="E118" s="266"/>
      <c r="F118" s="266"/>
      <c r="G118" s="266"/>
      <c r="H118" s="266"/>
      <c r="I118" s="266"/>
      <c r="J118" s="266"/>
      <c r="K118" s="262"/>
    </row>
    <row r="119" spans="2:11" s="1" customFormat="1" ht="18.75" customHeight="1">
      <c r="B119" s="267"/>
      <c r="C119" s="268"/>
      <c r="D119" s="268"/>
      <c r="E119" s="268"/>
      <c r="F119" s="269"/>
      <c r="G119" s="268"/>
      <c r="H119" s="268"/>
      <c r="I119" s="268"/>
      <c r="J119" s="268"/>
      <c r="K119" s="267"/>
    </row>
    <row r="120" spans="2:11" s="1" customFormat="1" ht="18.75" customHeight="1"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2:11" s="1" customFormat="1" ht="7.5" customHeight="1">
      <c r="B121" s="270"/>
      <c r="C121" s="271"/>
      <c r="D121" s="271"/>
      <c r="E121" s="271"/>
      <c r="F121" s="271"/>
      <c r="G121" s="271"/>
      <c r="H121" s="271"/>
      <c r="I121" s="271"/>
      <c r="J121" s="271"/>
      <c r="K121" s="272"/>
    </row>
    <row r="122" spans="2:11" s="1" customFormat="1" ht="45" customHeight="1">
      <c r="B122" s="273"/>
      <c r="C122" s="346" t="s">
        <v>2368</v>
      </c>
      <c r="D122" s="346"/>
      <c r="E122" s="346"/>
      <c r="F122" s="346"/>
      <c r="G122" s="346"/>
      <c r="H122" s="346"/>
      <c r="I122" s="346"/>
      <c r="J122" s="346"/>
      <c r="K122" s="274"/>
    </row>
    <row r="123" spans="2:11" s="1" customFormat="1" ht="17.25" customHeight="1">
      <c r="B123" s="275"/>
      <c r="C123" s="247" t="s">
        <v>2314</v>
      </c>
      <c r="D123" s="247"/>
      <c r="E123" s="247"/>
      <c r="F123" s="247" t="s">
        <v>2315</v>
      </c>
      <c r="G123" s="248"/>
      <c r="H123" s="247" t="s">
        <v>54</v>
      </c>
      <c r="I123" s="247" t="s">
        <v>57</v>
      </c>
      <c r="J123" s="247" t="s">
        <v>2316</v>
      </c>
      <c r="K123" s="276"/>
    </row>
    <row r="124" spans="2:11" s="1" customFormat="1" ht="17.25" customHeight="1">
      <c r="B124" s="275"/>
      <c r="C124" s="249" t="s">
        <v>2317</v>
      </c>
      <c r="D124" s="249"/>
      <c r="E124" s="249"/>
      <c r="F124" s="250" t="s">
        <v>2318</v>
      </c>
      <c r="G124" s="251"/>
      <c r="H124" s="249"/>
      <c r="I124" s="249"/>
      <c r="J124" s="249" t="s">
        <v>2319</v>
      </c>
      <c r="K124" s="276"/>
    </row>
    <row r="125" spans="2:11" s="1" customFormat="1" ht="5.25" customHeight="1">
      <c r="B125" s="277"/>
      <c r="C125" s="252"/>
      <c r="D125" s="252"/>
      <c r="E125" s="252"/>
      <c r="F125" s="252"/>
      <c r="G125" s="278"/>
      <c r="H125" s="252"/>
      <c r="I125" s="252"/>
      <c r="J125" s="252"/>
      <c r="K125" s="279"/>
    </row>
    <row r="126" spans="2:11" s="1" customFormat="1" ht="15" customHeight="1">
      <c r="B126" s="277"/>
      <c r="C126" s="234" t="s">
        <v>2323</v>
      </c>
      <c r="D126" s="254"/>
      <c r="E126" s="254"/>
      <c r="F126" s="255" t="s">
        <v>2320</v>
      </c>
      <c r="G126" s="234"/>
      <c r="H126" s="234" t="s">
        <v>2360</v>
      </c>
      <c r="I126" s="234" t="s">
        <v>2322</v>
      </c>
      <c r="J126" s="234">
        <v>120</v>
      </c>
      <c r="K126" s="280"/>
    </row>
    <row r="127" spans="2:11" s="1" customFormat="1" ht="15" customHeight="1">
      <c r="B127" s="277"/>
      <c r="C127" s="234" t="s">
        <v>2369</v>
      </c>
      <c r="D127" s="234"/>
      <c r="E127" s="234"/>
      <c r="F127" s="255" t="s">
        <v>2320</v>
      </c>
      <c r="G127" s="234"/>
      <c r="H127" s="234" t="s">
        <v>2370</v>
      </c>
      <c r="I127" s="234" t="s">
        <v>2322</v>
      </c>
      <c r="J127" s="234" t="s">
        <v>2371</v>
      </c>
      <c r="K127" s="280"/>
    </row>
    <row r="128" spans="2:11" s="1" customFormat="1" ht="15" customHeight="1">
      <c r="B128" s="277"/>
      <c r="C128" s="234" t="s">
        <v>2268</v>
      </c>
      <c r="D128" s="234"/>
      <c r="E128" s="234"/>
      <c r="F128" s="255" t="s">
        <v>2320</v>
      </c>
      <c r="G128" s="234"/>
      <c r="H128" s="234" t="s">
        <v>2372</v>
      </c>
      <c r="I128" s="234" t="s">
        <v>2322</v>
      </c>
      <c r="J128" s="234" t="s">
        <v>2371</v>
      </c>
      <c r="K128" s="280"/>
    </row>
    <row r="129" spans="2:11" s="1" customFormat="1" ht="15" customHeight="1">
      <c r="B129" s="277"/>
      <c r="C129" s="234" t="s">
        <v>2331</v>
      </c>
      <c r="D129" s="234"/>
      <c r="E129" s="234"/>
      <c r="F129" s="255" t="s">
        <v>2326</v>
      </c>
      <c r="G129" s="234"/>
      <c r="H129" s="234" t="s">
        <v>2332</v>
      </c>
      <c r="I129" s="234" t="s">
        <v>2322</v>
      </c>
      <c r="J129" s="234">
        <v>15</v>
      </c>
      <c r="K129" s="280"/>
    </row>
    <row r="130" spans="2:11" s="1" customFormat="1" ht="15" customHeight="1">
      <c r="B130" s="277"/>
      <c r="C130" s="258" t="s">
        <v>2333</v>
      </c>
      <c r="D130" s="258"/>
      <c r="E130" s="258"/>
      <c r="F130" s="259" t="s">
        <v>2326</v>
      </c>
      <c r="G130" s="258"/>
      <c r="H130" s="258" t="s">
        <v>2334</v>
      </c>
      <c r="I130" s="258" t="s">
        <v>2322</v>
      </c>
      <c r="J130" s="258">
        <v>15</v>
      </c>
      <c r="K130" s="280"/>
    </row>
    <row r="131" spans="2:11" s="1" customFormat="1" ht="15" customHeight="1">
      <c r="B131" s="277"/>
      <c r="C131" s="258" t="s">
        <v>2335</v>
      </c>
      <c r="D131" s="258"/>
      <c r="E131" s="258"/>
      <c r="F131" s="259" t="s">
        <v>2326</v>
      </c>
      <c r="G131" s="258"/>
      <c r="H131" s="258" t="s">
        <v>2336</v>
      </c>
      <c r="I131" s="258" t="s">
        <v>2322</v>
      </c>
      <c r="J131" s="258">
        <v>20</v>
      </c>
      <c r="K131" s="280"/>
    </row>
    <row r="132" spans="2:11" s="1" customFormat="1" ht="15" customHeight="1">
      <c r="B132" s="277"/>
      <c r="C132" s="258" t="s">
        <v>2337</v>
      </c>
      <c r="D132" s="258"/>
      <c r="E132" s="258"/>
      <c r="F132" s="259" t="s">
        <v>2326</v>
      </c>
      <c r="G132" s="258"/>
      <c r="H132" s="258" t="s">
        <v>2338</v>
      </c>
      <c r="I132" s="258" t="s">
        <v>2322</v>
      </c>
      <c r="J132" s="258">
        <v>20</v>
      </c>
      <c r="K132" s="280"/>
    </row>
    <row r="133" spans="2:11" s="1" customFormat="1" ht="15" customHeight="1">
      <c r="B133" s="277"/>
      <c r="C133" s="234" t="s">
        <v>2325</v>
      </c>
      <c r="D133" s="234"/>
      <c r="E133" s="234"/>
      <c r="F133" s="255" t="s">
        <v>2326</v>
      </c>
      <c r="G133" s="234"/>
      <c r="H133" s="234" t="s">
        <v>2360</v>
      </c>
      <c r="I133" s="234" t="s">
        <v>2322</v>
      </c>
      <c r="J133" s="234">
        <v>50</v>
      </c>
      <c r="K133" s="280"/>
    </row>
    <row r="134" spans="2:11" s="1" customFormat="1" ht="15" customHeight="1">
      <c r="B134" s="277"/>
      <c r="C134" s="234" t="s">
        <v>2339</v>
      </c>
      <c r="D134" s="234"/>
      <c r="E134" s="234"/>
      <c r="F134" s="255" t="s">
        <v>2326</v>
      </c>
      <c r="G134" s="234"/>
      <c r="H134" s="234" t="s">
        <v>2360</v>
      </c>
      <c r="I134" s="234" t="s">
        <v>2322</v>
      </c>
      <c r="J134" s="234">
        <v>50</v>
      </c>
      <c r="K134" s="280"/>
    </row>
    <row r="135" spans="2:11" s="1" customFormat="1" ht="15" customHeight="1">
      <c r="B135" s="277"/>
      <c r="C135" s="234" t="s">
        <v>2345</v>
      </c>
      <c r="D135" s="234"/>
      <c r="E135" s="234"/>
      <c r="F135" s="255" t="s">
        <v>2326</v>
      </c>
      <c r="G135" s="234"/>
      <c r="H135" s="234" t="s">
        <v>2360</v>
      </c>
      <c r="I135" s="234" t="s">
        <v>2322</v>
      </c>
      <c r="J135" s="234">
        <v>50</v>
      </c>
      <c r="K135" s="280"/>
    </row>
    <row r="136" spans="2:11" s="1" customFormat="1" ht="15" customHeight="1">
      <c r="B136" s="277"/>
      <c r="C136" s="234" t="s">
        <v>2347</v>
      </c>
      <c r="D136" s="234"/>
      <c r="E136" s="234"/>
      <c r="F136" s="255" t="s">
        <v>2326</v>
      </c>
      <c r="G136" s="234"/>
      <c r="H136" s="234" t="s">
        <v>2360</v>
      </c>
      <c r="I136" s="234" t="s">
        <v>2322</v>
      </c>
      <c r="J136" s="234">
        <v>50</v>
      </c>
      <c r="K136" s="280"/>
    </row>
    <row r="137" spans="2:11" s="1" customFormat="1" ht="15" customHeight="1">
      <c r="B137" s="277"/>
      <c r="C137" s="234" t="s">
        <v>2348</v>
      </c>
      <c r="D137" s="234"/>
      <c r="E137" s="234"/>
      <c r="F137" s="255" t="s">
        <v>2326</v>
      </c>
      <c r="G137" s="234"/>
      <c r="H137" s="234" t="s">
        <v>2373</v>
      </c>
      <c r="I137" s="234" t="s">
        <v>2322</v>
      </c>
      <c r="J137" s="234">
        <v>255</v>
      </c>
      <c r="K137" s="280"/>
    </row>
    <row r="138" spans="2:11" s="1" customFormat="1" ht="15" customHeight="1">
      <c r="B138" s="277"/>
      <c r="C138" s="234" t="s">
        <v>2350</v>
      </c>
      <c r="D138" s="234"/>
      <c r="E138" s="234"/>
      <c r="F138" s="255" t="s">
        <v>2320</v>
      </c>
      <c r="G138" s="234"/>
      <c r="H138" s="234" t="s">
        <v>2374</v>
      </c>
      <c r="I138" s="234" t="s">
        <v>2352</v>
      </c>
      <c r="J138" s="234"/>
      <c r="K138" s="280"/>
    </row>
    <row r="139" spans="2:11" s="1" customFormat="1" ht="15" customHeight="1">
      <c r="B139" s="277"/>
      <c r="C139" s="234" t="s">
        <v>2353</v>
      </c>
      <c r="D139" s="234"/>
      <c r="E139" s="234"/>
      <c r="F139" s="255" t="s">
        <v>2320</v>
      </c>
      <c r="G139" s="234"/>
      <c r="H139" s="234" t="s">
        <v>2375</v>
      </c>
      <c r="I139" s="234" t="s">
        <v>2355</v>
      </c>
      <c r="J139" s="234"/>
      <c r="K139" s="280"/>
    </row>
    <row r="140" spans="2:11" s="1" customFormat="1" ht="15" customHeight="1">
      <c r="B140" s="277"/>
      <c r="C140" s="234" t="s">
        <v>2356</v>
      </c>
      <c r="D140" s="234"/>
      <c r="E140" s="234"/>
      <c r="F140" s="255" t="s">
        <v>2320</v>
      </c>
      <c r="G140" s="234"/>
      <c r="H140" s="234" t="s">
        <v>2356</v>
      </c>
      <c r="I140" s="234" t="s">
        <v>2355</v>
      </c>
      <c r="J140" s="234"/>
      <c r="K140" s="280"/>
    </row>
    <row r="141" spans="2:11" s="1" customFormat="1" ht="15" customHeight="1">
      <c r="B141" s="277"/>
      <c r="C141" s="234" t="s">
        <v>38</v>
      </c>
      <c r="D141" s="234"/>
      <c r="E141" s="234"/>
      <c r="F141" s="255" t="s">
        <v>2320</v>
      </c>
      <c r="G141" s="234"/>
      <c r="H141" s="234" t="s">
        <v>2376</v>
      </c>
      <c r="I141" s="234" t="s">
        <v>2355</v>
      </c>
      <c r="J141" s="234"/>
      <c r="K141" s="280"/>
    </row>
    <row r="142" spans="2:11" s="1" customFormat="1" ht="15" customHeight="1">
      <c r="B142" s="277"/>
      <c r="C142" s="234" t="s">
        <v>2377</v>
      </c>
      <c r="D142" s="234"/>
      <c r="E142" s="234"/>
      <c r="F142" s="255" t="s">
        <v>2320</v>
      </c>
      <c r="G142" s="234"/>
      <c r="H142" s="234" t="s">
        <v>2378</v>
      </c>
      <c r="I142" s="234" t="s">
        <v>2355</v>
      </c>
      <c r="J142" s="234"/>
      <c r="K142" s="280"/>
    </row>
    <row r="143" spans="2:11" s="1" customFormat="1" ht="15" customHeight="1">
      <c r="B143" s="281"/>
      <c r="C143" s="282"/>
      <c r="D143" s="282"/>
      <c r="E143" s="282"/>
      <c r="F143" s="282"/>
      <c r="G143" s="282"/>
      <c r="H143" s="282"/>
      <c r="I143" s="282"/>
      <c r="J143" s="282"/>
      <c r="K143" s="283"/>
    </row>
    <row r="144" spans="2:11" s="1" customFormat="1" ht="18.75" customHeight="1">
      <c r="B144" s="268"/>
      <c r="C144" s="268"/>
      <c r="D144" s="268"/>
      <c r="E144" s="268"/>
      <c r="F144" s="269"/>
      <c r="G144" s="268"/>
      <c r="H144" s="268"/>
      <c r="I144" s="268"/>
      <c r="J144" s="268"/>
      <c r="K144" s="268"/>
    </row>
    <row r="145" spans="2:11" s="1" customFormat="1" ht="18.75" customHeight="1"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</row>
    <row r="146" spans="2:11" s="1" customFormat="1" ht="7.5" customHeight="1">
      <c r="B146" s="242"/>
      <c r="C146" s="243"/>
      <c r="D146" s="243"/>
      <c r="E146" s="243"/>
      <c r="F146" s="243"/>
      <c r="G146" s="243"/>
      <c r="H146" s="243"/>
      <c r="I146" s="243"/>
      <c r="J146" s="243"/>
      <c r="K146" s="244"/>
    </row>
    <row r="147" spans="2:11" s="1" customFormat="1" ht="45" customHeight="1">
      <c r="B147" s="245"/>
      <c r="C147" s="345" t="s">
        <v>2379</v>
      </c>
      <c r="D147" s="345"/>
      <c r="E147" s="345"/>
      <c r="F147" s="345"/>
      <c r="G147" s="345"/>
      <c r="H147" s="345"/>
      <c r="I147" s="345"/>
      <c r="J147" s="345"/>
      <c r="K147" s="246"/>
    </row>
    <row r="148" spans="2:11" s="1" customFormat="1" ht="17.25" customHeight="1">
      <c r="B148" s="245"/>
      <c r="C148" s="247" t="s">
        <v>2314</v>
      </c>
      <c r="D148" s="247"/>
      <c r="E148" s="247"/>
      <c r="F148" s="247" t="s">
        <v>2315</v>
      </c>
      <c r="G148" s="248"/>
      <c r="H148" s="247" t="s">
        <v>54</v>
      </c>
      <c r="I148" s="247" t="s">
        <v>57</v>
      </c>
      <c r="J148" s="247" t="s">
        <v>2316</v>
      </c>
      <c r="K148" s="246"/>
    </row>
    <row r="149" spans="2:11" s="1" customFormat="1" ht="17.25" customHeight="1">
      <c r="B149" s="245"/>
      <c r="C149" s="249" t="s">
        <v>2317</v>
      </c>
      <c r="D149" s="249"/>
      <c r="E149" s="249"/>
      <c r="F149" s="250" t="s">
        <v>2318</v>
      </c>
      <c r="G149" s="251"/>
      <c r="H149" s="249"/>
      <c r="I149" s="249"/>
      <c r="J149" s="249" t="s">
        <v>2319</v>
      </c>
      <c r="K149" s="246"/>
    </row>
    <row r="150" spans="2:11" s="1" customFormat="1" ht="5.25" customHeight="1">
      <c r="B150" s="257"/>
      <c r="C150" s="252"/>
      <c r="D150" s="252"/>
      <c r="E150" s="252"/>
      <c r="F150" s="252"/>
      <c r="G150" s="253"/>
      <c r="H150" s="252"/>
      <c r="I150" s="252"/>
      <c r="J150" s="252"/>
      <c r="K150" s="280"/>
    </row>
    <row r="151" spans="2:11" s="1" customFormat="1" ht="15" customHeight="1">
      <c r="B151" s="257"/>
      <c r="C151" s="284" t="s">
        <v>2323</v>
      </c>
      <c r="D151" s="234"/>
      <c r="E151" s="234"/>
      <c r="F151" s="285" t="s">
        <v>2320</v>
      </c>
      <c r="G151" s="234"/>
      <c r="H151" s="284" t="s">
        <v>2360</v>
      </c>
      <c r="I151" s="284" t="s">
        <v>2322</v>
      </c>
      <c r="J151" s="284">
        <v>120</v>
      </c>
      <c r="K151" s="280"/>
    </row>
    <row r="152" spans="2:11" s="1" customFormat="1" ht="15" customHeight="1">
      <c r="B152" s="257"/>
      <c r="C152" s="284" t="s">
        <v>2369</v>
      </c>
      <c r="D152" s="234"/>
      <c r="E152" s="234"/>
      <c r="F152" s="285" t="s">
        <v>2320</v>
      </c>
      <c r="G152" s="234"/>
      <c r="H152" s="284" t="s">
        <v>2380</v>
      </c>
      <c r="I152" s="284" t="s">
        <v>2322</v>
      </c>
      <c r="J152" s="284" t="s">
        <v>2371</v>
      </c>
      <c r="K152" s="280"/>
    </row>
    <row r="153" spans="2:11" s="1" customFormat="1" ht="15" customHeight="1">
      <c r="B153" s="257"/>
      <c r="C153" s="284" t="s">
        <v>2268</v>
      </c>
      <c r="D153" s="234"/>
      <c r="E153" s="234"/>
      <c r="F153" s="285" t="s">
        <v>2320</v>
      </c>
      <c r="G153" s="234"/>
      <c r="H153" s="284" t="s">
        <v>2381</v>
      </c>
      <c r="I153" s="284" t="s">
        <v>2322</v>
      </c>
      <c r="J153" s="284" t="s">
        <v>2371</v>
      </c>
      <c r="K153" s="280"/>
    </row>
    <row r="154" spans="2:11" s="1" customFormat="1" ht="15" customHeight="1">
      <c r="B154" s="257"/>
      <c r="C154" s="284" t="s">
        <v>2325</v>
      </c>
      <c r="D154" s="234"/>
      <c r="E154" s="234"/>
      <c r="F154" s="285" t="s">
        <v>2326</v>
      </c>
      <c r="G154" s="234"/>
      <c r="H154" s="284" t="s">
        <v>2360</v>
      </c>
      <c r="I154" s="284" t="s">
        <v>2322</v>
      </c>
      <c r="J154" s="284">
        <v>50</v>
      </c>
      <c r="K154" s="280"/>
    </row>
    <row r="155" spans="2:11" s="1" customFormat="1" ht="15" customHeight="1">
      <c r="B155" s="257"/>
      <c r="C155" s="284" t="s">
        <v>2328</v>
      </c>
      <c r="D155" s="234"/>
      <c r="E155" s="234"/>
      <c r="F155" s="285" t="s">
        <v>2320</v>
      </c>
      <c r="G155" s="234"/>
      <c r="H155" s="284" t="s">
        <v>2360</v>
      </c>
      <c r="I155" s="284" t="s">
        <v>2330</v>
      </c>
      <c r="J155" s="284"/>
      <c r="K155" s="280"/>
    </row>
    <row r="156" spans="2:11" s="1" customFormat="1" ht="15" customHeight="1">
      <c r="B156" s="257"/>
      <c r="C156" s="284" t="s">
        <v>2339</v>
      </c>
      <c r="D156" s="234"/>
      <c r="E156" s="234"/>
      <c r="F156" s="285" t="s">
        <v>2326</v>
      </c>
      <c r="G156" s="234"/>
      <c r="H156" s="284" t="s">
        <v>2360</v>
      </c>
      <c r="I156" s="284" t="s">
        <v>2322</v>
      </c>
      <c r="J156" s="284">
        <v>50</v>
      </c>
      <c r="K156" s="280"/>
    </row>
    <row r="157" spans="2:11" s="1" customFormat="1" ht="15" customHeight="1">
      <c r="B157" s="257"/>
      <c r="C157" s="284" t="s">
        <v>2347</v>
      </c>
      <c r="D157" s="234"/>
      <c r="E157" s="234"/>
      <c r="F157" s="285" t="s">
        <v>2326</v>
      </c>
      <c r="G157" s="234"/>
      <c r="H157" s="284" t="s">
        <v>2360</v>
      </c>
      <c r="I157" s="284" t="s">
        <v>2322</v>
      </c>
      <c r="J157" s="284">
        <v>50</v>
      </c>
      <c r="K157" s="280"/>
    </row>
    <row r="158" spans="2:11" s="1" customFormat="1" ht="15" customHeight="1">
      <c r="B158" s="257"/>
      <c r="C158" s="284" t="s">
        <v>2345</v>
      </c>
      <c r="D158" s="234"/>
      <c r="E158" s="234"/>
      <c r="F158" s="285" t="s">
        <v>2326</v>
      </c>
      <c r="G158" s="234"/>
      <c r="H158" s="284" t="s">
        <v>2360</v>
      </c>
      <c r="I158" s="284" t="s">
        <v>2322</v>
      </c>
      <c r="J158" s="284">
        <v>50</v>
      </c>
      <c r="K158" s="280"/>
    </row>
    <row r="159" spans="2:11" s="1" customFormat="1" ht="15" customHeight="1">
      <c r="B159" s="257"/>
      <c r="C159" s="284" t="s">
        <v>110</v>
      </c>
      <c r="D159" s="234"/>
      <c r="E159" s="234"/>
      <c r="F159" s="285" t="s">
        <v>2320</v>
      </c>
      <c r="G159" s="234"/>
      <c r="H159" s="284" t="s">
        <v>2382</v>
      </c>
      <c r="I159" s="284" t="s">
        <v>2322</v>
      </c>
      <c r="J159" s="284" t="s">
        <v>2383</v>
      </c>
      <c r="K159" s="280"/>
    </row>
    <row r="160" spans="2:11" s="1" customFormat="1" ht="15" customHeight="1">
      <c r="B160" s="257"/>
      <c r="C160" s="284" t="s">
        <v>2384</v>
      </c>
      <c r="D160" s="234"/>
      <c r="E160" s="234"/>
      <c r="F160" s="285" t="s">
        <v>2320</v>
      </c>
      <c r="G160" s="234"/>
      <c r="H160" s="284" t="s">
        <v>2385</v>
      </c>
      <c r="I160" s="284" t="s">
        <v>2355</v>
      </c>
      <c r="J160" s="284"/>
      <c r="K160" s="280"/>
    </row>
    <row r="161" spans="2:11" s="1" customFormat="1" ht="15" customHeight="1">
      <c r="B161" s="286"/>
      <c r="C161" s="266"/>
      <c r="D161" s="266"/>
      <c r="E161" s="266"/>
      <c r="F161" s="266"/>
      <c r="G161" s="266"/>
      <c r="H161" s="266"/>
      <c r="I161" s="266"/>
      <c r="J161" s="266"/>
      <c r="K161" s="287"/>
    </row>
    <row r="162" spans="2:11" s="1" customFormat="1" ht="18.75" customHeight="1">
      <c r="B162" s="268"/>
      <c r="C162" s="278"/>
      <c r="D162" s="278"/>
      <c r="E162" s="278"/>
      <c r="F162" s="288"/>
      <c r="G162" s="278"/>
      <c r="H162" s="278"/>
      <c r="I162" s="278"/>
      <c r="J162" s="278"/>
      <c r="K162" s="268"/>
    </row>
    <row r="163" spans="2:11" s="1" customFormat="1" ht="18.75" customHeight="1"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</row>
    <row r="164" spans="2:11" s="1" customFormat="1" ht="7.5" customHeight="1">
      <c r="B164" s="223"/>
      <c r="C164" s="224"/>
      <c r="D164" s="224"/>
      <c r="E164" s="224"/>
      <c r="F164" s="224"/>
      <c r="G164" s="224"/>
      <c r="H164" s="224"/>
      <c r="I164" s="224"/>
      <c r="J164" s="224"/>
      <c r="K164" s="225"/>
    </row>
    <row r="165" spans="2:11" s="1" customFormat="1" ht="45" customHeight="1">
      <c r="B165" s="226"/>
      <c r="C165" s="346" t="s">
        <v>2386</v>
      </c>
      <c r="D165" s="346"/>
      <c r="E165" s="346"/>
      <c r="F165" s="346"/>
      <c r="G165" s="346"/>
      <c r="H165" s="346"/>
      <c r="I165" s="346"/>
      <c r="J165" s="346"/>
      <c r="K165" s="227"/>
    </row>
    <row r="166" spans="2:11" s="1" customFormat="1" ht="17.25" customHeight="1">
      <c r="B166" s="226"/>
      <c r="C166" s="247" t="s">
        <v>2314</v>
      </c>
      <c r="D166" s="247"/>
      <c r="E166" s="247"/>
      <c r="F166" s="247" t="s">
        <v>2315</v>
      </c>
      <c r="G166" s="289"/>
      <c r="H166" s="290" t="s">
        <v>54</v>
      </c>
      <c r="I166" s="290" t="s">
        <v>57</v>
      </c>
      <c r="J166" s="247" t="s">
        <v>2316</v>
      </c>
      <c r="K166" s="227"/>
    </row>
    <row r="167" spans="2:11" s="1" customFormat="1" ht="17.25" customHeight="1">
      <c r="B167" s="228"/>
      <c r="C167" s="249" t="s">
        <v>2317</v>
      </c>
      <c r="D167" s="249"/>
      <c r="E167" s="249"/>
      <c r="F167" s="250" t="s">
        <v>2318</v>
      </c>
      <c r="G167" s="291"/>
      <c r="H167" s="292"/>
      <c r="I167" s="292"/>
      <c r="J167" s="249" t="s">
        <v>2319</v>
      </c>
      <c r="K167" s="229"/>
    </row>
    <row r="168" spans="2:11" s="1" customFormat="1" ht="5.25" customHeight="1">
      <c r="B168" s="257"/>
      <c r="C168" s="252"/>
      <c r="D168" s="252"/>
      <c r="E168" s="252"/>
      <c r="F168" s="252"/>
      <c r="G168" s="253"/>
      <c r="H168" s="252"/>
      <c r="I168" s="252"/>
      <c r="J168" s="252"/>
      <c r="K168" s="280"/>
    </row>
    <row r="169" spans="2:11" s="1" customFormat="1" ht="15" customHeight="1">
      <c r="B169" s="257"/>
      <c r="C169" s="234" t="s">
        <v>2323</v>
      </c>
      <c r="D169" s="234"/>
      <c r="E169" s="234"/>
      <c r="F169" s="255" t="s">
        <v>2320</v>
      </c>
      <c r="G169" s="234"/>
      <c r="H169" s="234" t="s">
        <v>2360</v>
      </c>
      <c r="I169" s="234" t="s">
        <v>2322</v>
      </c>
      <c r="J169" s="234">
        <v>120</v>
      </c>
      <c r="K169" s="280"/>
    </row>
    <row r="170" spans="2:11" s="1" customFormat="1" ht="15" customHeight="1">
      <c r="B170" s="257"/>
      <c r="C170" s="234" t="s">
        <v>2369</v>
      </c>
      <c r="D170" s="234"/>
      <c r="E170" s="234"/>
      <c r="F170" s="255" t="s">
        <v>2320</v>
      </c>
      <c r="G170" s="234"/>
      <c r="H170" s="234" t="s">
        <v>2370</v>
      </c>
      <c r="I170" s="234" t="s">
        <v>2322</v>
      </c>
      <c r="J170" s="234" t="s">
        <v>2371</v>
      </c>
      <c r="K170" s="280"/>
    </row>
    <row r="171" spans="2:11" s="1" customFormat="1" ht="15" customHeight="1">
      <c r="B171" s="257"/>
      <c r="C171" s="234" t="s">
        <v>2268</v>
      </c>
      <c r="D171" s="234"/>
      <c r="E171" s="234"/>
      <c r="F171" s="255" t="s">
        <v>2320</v>
      </c>
      <c r="G171" s="234"/>
      <c r="H171" s="234" t="s">
        <v>2387</v>
      </c>
      <c r="I171" s="234" t="s">
        <v>2322</v>
      </c>
      <c r="J171" s="234" t="s">
        <v>2371</v>
      </c>
      <c r="K171" s="280"/>
    </row>
    <row r="172" spans="2:11" s="1" customFormat="1" ht="15" customHeight="1">
      <c r="B172" s="257"/>
      <c r="C172" s="234" t="s">
        <v>2325</v>
      </c>
      <c r="D172" s="234"/>
      <c r="E172" s="234"/>
      <c r="F172" s="255" t="s">
        <v>2326</v>
      </c>
      <c r="G172" s="234"/>
      <c r="H172" s="234" t="s">
        <v>2387</v>
      </c>
      <c r="I172" s="234" t="s">
        <v>2322</v>
      </c>
      <c r="J172" s="234">
        <v>50</v>
      </c>
      <c r="K172" s="280"/>
    </row>
    <row r="173" spans="2:11" s="1" customFormat="1" ht="15" customHeight="1">
      <c r="B173" s="257"/>
      <c r="C173" s="234" t="s">
        <v>2328</v>
      </c>
      <c r="D173" s="234"/>
      <c r="E173" s="234"/>
      <c r="F173" s="255" t="s">
        <v>2320</v>
      </c>
      <c r="G173" s="234"/>
      <c r="H173" s="234" t="s">
        <v>2387</v>
      </c>
      <c r="I173" s="234" t="s">
        <v>2330</v>
      </c>
      <c r="J173" s="234"/>
      <c r="K173" s="280"/>
    </row>
    <row r="174" spans="2:11" s="1" customFormat="1" ht="15" customHeight="1">
      <c r="B174" s="257"/>
      <c r="C174" s="234" t="s">
        <v>2339</v>
      </c>
      <c r="D174" s="234"/>
      <c r="E174" s="234"/>
      <c r="F174" s="255" t="s">
        <v>2326</v>
      </c>
      <c r="G174" s="234"/>
      <c r="H174" s="234" t="s">
        <v>2387</v>
      </c>
      <c r="I174" s="234" t="s">
        <v>2322</v>
      </c>
      <c r="J174" s="234">
        <v>50</v>
      </c>
      <c r="K174" s="280"/>
    </row>
    <row r="175" spans="2:11" s="1" customFormat="1" ht="15" customHeight="1">
      <c r="B175" s="257"/>
      <c r="C175" s="234" t="s">
        <v>2347</v>
      </c>
      <c r="D175" s="234"/>
      <c r="E175" s="234"/>
      <c r="F175" s="255" t="s">
        <v>2326</v>
      </c>
      <c r="G175" s="234"/>
      <c r="H175" s="234" t="s">
        <v>2387</v>
      </c>
      <c r="I175" s="234" t="s">
        <v>2322</v>
      </c>
      <c r="J175" s="234">
        <v>50</v>
      </c>
      <c r="K175" s="280"/>
    </row>
    <row r="176" spans="2:11" s="1" customFormat="1" ht="15" customHeight="1">
      <c r="B176" s="257"/>
      <c r="C176" s="234" t="s">
        <v>2345</v>
      </c>
      <c r="D176" s="234"/>
      <c r="E176" s="234"/>
      <c r="F176" s="255" t="s">
        <v>2326</v>
      </c>
      <c r="G176" s="234"/>
      <c r="H176" s="234" t="s">
        <v>2387</v>
      </c>
      <c r="I176" s="234" t="s">
        <v>2322</v>
      </c>
      <c r="J176" s="234">
        <v>50</v>
      </c>
      <c r="K176" s="280"/>
    </row>
    <row r="177" spans="2:11" s="1" customFormat="1" ht="15" customHeight="1">
      <c r="B177" s="257"/>
      <c r="C177" s="234" t="s">
        <v>127</v>
      </c>
      <c r="D177" s="234"/>
      <c r="E177" s="234"/>
      <c r="F177" s="255" t="s">
        <v>2320</v>
      </c>
      <c r="G177" s="234"/>
      <c r="H177" s="234" t="s">
        <v>2388</v>
      </c>
      <c r="I177" s="234" t="s">
        <v>2389</v>
      </c>
      <c r="J177" s="234"/>
      <c r="K177" s="280"/>
    </row>
    <row r="178" spans="2:11" s="1" customFormat="1" ht="15" customHeight="1">
      <c r="B178" s="257"/>
      <c r="C178" s="234" t="s">
        <v>57</v>
      </c>
      <c r="D178" s="234"/>
      <c r="E178" s="234"/>
      <c r="F178" s="255" t="s">
        <v>2320</v>
      </c>
      <c r="G178" s="234"/>
      <c r="H178" s="234" t="s">
        <v>2390</v>
      </c>
      <c r="I178" s="234" t="s">
        <v>2391</v>
      </c>
      <c r="J178" s="234">
        <v>1</v>
      </c>
      <c r="K178" s="280"/>
    </row>
    <row r="179" spans="2:11" s="1" customFormat="1" ht="15" customHeight="1">
      <c r="B179" s="257"/>
      <c r="C179" s="234" t="s">
        <v>53</v>
      </c>
      <c r="D179" s="234"/>
      <c r="E179" s="234"/>
      <c r="F179" s="255" t="s">
        <v>2320</v>
      </c>
      <c r="G179" s="234"/>
      <c r="H179" s="234" t="s">
        <v>2392</v>
      </c>
      <c r="I179" s="234" t="s">
        <v>2322</v>
      </c>
      <c r="J179" s="234">
        <v>20</v>
      </c>
      <c r="K179" s="280"/>
    </row>
    <row r="180" spans="2:11" s="1" customFormat="1" ht="15" customHeight="1">
      <c r="B180" s="257"/>
      <c r="C180" s="234" t="s">
        <v>54</v>
      </c>
      <c r="D180" s="234"/>
      <c r="E180" s="234"/>
      <c r="F180" s="255" t="s">
        <v>2320</v>
      </c>
      <c r="G180" s="234"/>
      <c r="H180" s="234" t="s">
        <v>2393</v>
      </c>
      <c r="I180" s="234" t="s">
        <v>2322</v>
      </c>
      <c r="J180" s="234">
        <v>255</v>
      </c>
      <c r="K180" s="280"/>
    </row>
    <row r="181" spans="2:11" s="1" customFormat="1" ht="15" customHeight="1">
      <c r="B181" s="257"/>
      <c r="C181" s="234" t="s">
        <v>128</v>
      </c>
      <c r="D181" s="234"/>
      <c r="E181" s="234"/>
      <c r="F181" s="255" t="s">
        <v>2320</v>
      </c>
      <c r="G181" s="234"/>
      <c r="H181" s="234" t="s">
        <v>2284</v>
      </c>
      <c r="I181" s="234" t="s">
        <v>2322</v>
      </c>
      <c r="J181" s="234">
        <v>10</v>
      </c>
      <c r="K181" s="280"/>
    </row>
    <row r="182" spans="2:11" s="1" customFormat="1" ht="15" customHeight="1">
      <c r="B182" s="257"/>
      <c r="C182" s="234" t="s">
        <v>129</v>
      </c>
      <c r="D182" s="234"/>
      <c r="E182" s="234"/>
      <c r="F182" s="255" t="s">
        <v>2320</v>
      </c>
      <c r="G182" s="234"/>
      <c r="H182" s="234" t="s">
        <v>2394</v>
      </c>
      <c r="I182" s="234" t="s">
        <v>2355</v>
      </c>
      <c r="J182" s="234"/>
      <c r="K182" s="280"/>
    </row>
    <row r="183" spans="2:11" s="1" customFormat="1" ht="15" customHeight="1">
      <c r="B183" s="257"/>
      <c r="C183" s="234" t="s">
        <v>2395</v>
      </c>
      <c r="D183" s="234"/>
      <c r="E183" s="234"/>
      <c r="F183" s="255" t="s">
        <v>2320</v>
      </c>
      <c r="G183" s="234"/>
      <c r="H183" s="234" t="s">
        <v>2396</v>
      </c>
      <c r="I183" s="234" t="s">
        <v>2355</v>
      </c>
      <c r="J183" s="234"/>
      <c r="K183" s="280"/>
    </row>
    <row r="184" spans="2:11" s="1" customFormat="1" ht="15" customHeight="1">
      <c r="B184" s="257"/>
      <c r="C184" s="234" t="s">
        <v>2384</v>
      </c>
      <c r="D184" s="234"/>
      <c r="E184" s="234"/>
      <c r="F184" s="255" t="s">
        <v>2320</v>
      </c>
      <c r="G184" s="234"/>
      <c r="H184" s="234" t="s">
        <v>2397</v>
      </c>
      <c r="I184" s="234" t="s">
        <v>2355</v>
      </c>
      <c r="J184" s="234"/>
      <c r="K184" s="280"/>
    </row>
    <row r="185" spans="2:11" s="1" customFormat="1" ht="15" customHeight="1">
      <c r="B185" s="257"/>
      <c r="C185" s="234" t="s">
        <v>131</v>
      </c>
      <c r="D185" s="234"/>
      <c r="E185" s="234"/>
      <c r="F185" s="255" t="s">
        <v>2326</v>
      </c>
      <c r="G185" s="234"/>
      <c r="H185" s="234" t="s">
        <v>2398</v>
      </c>
      <c r="I185" s="234" t="s">
        <v>2322</v>
      </c>
      <c r="J185" s="234">
        <v>50</v>
      </c>
      <c r="K185" s="280"/>
    </row>
    <row r="186" spans="2:11" s="1" customFormat="1" ht="15" customHeight="1">
      <c r="B186" s="257"/>
      <c r="C186" s="234" t="s">
        <v>2399</v>
      </c>
      <c r="D186" s="234"/>
      <c r="E186" s="234"/>
      <c r="F186" s="255" t="s">
        <v>2326</v>
      </c>
      <c r="G186" s="234"/>
      <c r="H186" s="234" t="s">
        <v>2400</v>
      </c>
      <c r="I186" s="234" t="s">
        <v>2401</v>
      </c>
      <c r="J186" s="234"/>
      <c r="K186" s="280"/>
    </row>
    <row r="187" spans="2:11" s="1" customFormat="1" ht="15" customHeight="1">
      <c r="B187" s="257"/>
      <c r="C187" s="234" t="s">
        <v>2402</v>
      </c>
      <c r="D187" s="234"/>
      <c r="E187" s="234"/>
      <c r="F187" s="255" t="s">
        <v>2326</v>
      </c>
      <c r="G187" s="234"/>
      <c r="H187" s="234" t="s">
        <v>2403</v>
      </c>
      <c r="I187" s="234" t="s">
        <v>2401</v>
      </c>
      <c r="J187" s="234"/>
      <c r="K187" s="280"/>
    </row>
    <row r="188" spans="2:11" s="1" customFormat="1" ht="15" customHeight="1">
      <c r="B188" s="257"/>
      <c r="C188" s="234" t="s">
        <v>2404</v>
      </c>
      <c r="D188" s="234"/>
      <c r="E188" s="234"/>
      <c r="F188" s="255" t="s">
        <v>2326</v>
      </c>
      <c r="G188" s="234"/>
      <c r="H188" s="234" t="s">
        <v>2405</v>
      </c>
      <c r="I188" s="234" t="s">
        <v>2401</v>
      </c>
      <c r="J188" s="234"/>
      <c r="K188" s="280"/>
    </row>
    <row r="189" spans="2:11" s="1" customFormat="1" ht="15" customHeight="1">
      <c r="B189" s="257"/>
      <c r="C189" s="293" t="s">
        <v>2406</v>
      </c>
      <c r="D189" s="234"/>
      <c r="E189" s="234"/>
      <c r="F189" s="255" t="s">
        <v>2326</v>
      </c>
      <c r="G189" s="234"/>
      <c r="H189" s="234" t="s">
        <v>2407</v>
      </c>
      <c r="I189" s="234" t="s">
        <v>2408</v>
      </c>
      <c r="J189" s="294" t="s">
        <v>2409</v>
      </c>
      <c r="K189" s="280"/>
    </row>
    <row r="190" spans="2:11" s="1" customFormat="1" ht="15" customHeight="1">
      <c r="B190" s="257"/>
      <c r="C190" s="293" t="s">
        <v>42</v>
      </c>
      <c r="D190" s="234"/>
      <c r="E190" s="234"/>
      <c r="F190" s="255" t="s">
        <v>2320</v>
      </c>
      <c r="G190" s="234"/>
      <c r="H190" s="231" t="s">
        <v>2410</v>
      </c>
      <c r="I190" s="234" t="s">
        <v>2411</v>
      </c>
      <c r="J190" s="234"/>
      <c r="K190" s="280"/>
    </row>
    <row r="191" spans="2:11" s="1" customFormat="1" ht="15" customHeight="1">
      <c r="B191" s="257"/>
      <c r="C191" s="293" t="s">
        <v>2412</v>
      </c>
      <c r="D191" s="234"/>
      <c r="E191" s="234"/>
      <c r="F191" s="255" t="s">
        <v>2320</v>
      </c>
      <c r="G191" s="234"/>
      <c r="H191" s="234" t="s">
        <v>2413</v>
      </c>
      <c r="I191" s="234" t="s">
        <v>2355</v>
      </c>
      <c r="J191" s="234"/>
      <c r="K191" s="280"/>
    </row>
    <row r="192" spans="2:11" s="1" customFormat="1" ht="15" customHeight="1">
      <c r="B192" s="257"/>
      <c r="C192" s="293" t="s">
        <v>2414</v>
      </c>
      <c r="D192" s="234"/>
      <c r="E192" s="234"/>
      <c r="F192" s="255" t="s">
        <v>2320</v>
      </c>
      <c r="G192" s="234"/>
      <c r="H192" s="234" t="s">
        <v>2415</v>
      </c>
      <c r="I192" s="234" t="s">
        <v>2355</v>
      </c>
      <c r="J192" s="234"/>
      <c r="K192" s="280"/>
    </row>
    <row r="193" spans="2:11" s="1" customFormat="1" ht="15" customHeight="1">
      <c r="B193" s="257"/>
      <c r="C193" s="293" t="s">
        <v>2416</v>
      </c>
      <c r="D193" s="234"/>
      <c r="E193" s="234"/>
      <c r="F193" s="255" t="s">
        <v>2326</v>
      </c>
      <c r="G193" s="234"/>
      <c r="H193" s="234" t="s">
        <v>2417</v>
      </c>
      <c r="I193" s="234" t="s">
        <v>2355</v>
      </c>
      <c r="J193" s="234"/>
      <c r="K193" s="280"/>
    </row>
    <row r="194" spans="2:11" s="1" customFormat="1" ht="15" customHeight="1">
      <c r="B194" s="286"/>
      <c r="C194" s="295"/>
      <c r="D194" s="266"/>
      <c r="E194" s="266"/>
      <c r="F194" s="266"/>
      <c r="G194" s="266"/>
      <c r="H194" s="266"/>
      <c r="I194" s="266"/>
      <c r="J194" s="266"/>
      <c r="K194" s="287"/>
    </row>
    <row r="195" spans="2:11" s="1" customFormat="1" ht="18.75" customHeight="1">
      <c r="B195" s="268"/>
      <c r="C195" s="278"/>
      <c r="D195" s="278"/>
      <c r="E195" s="278"/>
      <c r="F195" s="288"/>
      <c r="G195" s="278"/>
      <c r="H195" s="278"/>
      <c r="I195" s="278"/>
      <c r="J195" s="278"/>
      <c r="K195" s="268"/>
    </row>
    <row r="196" spans="2:11" s="1" customFormat="1" ht="18.75" customHeight="1">
      <c r="B196" s="268"/>
      <c r="C196" s="278"/>
      <c r="D196" s="278"/>
      <c r="E196" s="278"/>
      <c r="F196" s="288"/>
      <c r="G196" s="278"/>
      <c r="H196" s="278"/>
      <c r="I196" s="278"/>
      <c r="J196" s="278"/>
      <c r="K196" s="268"/>
    </row>
    <row r="197" spans="2:11" s="1" customFormat="1" ht="18.75" customHeight="1"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</row>
    <row r="198" spans="2:11" s="1" customFormat="1" ht="13.5">
      <c r="B198" s="223"/>
      <c r="C198" s="224"/>
      <c r="D198" s="224"/>
      <c r="E198" s="224"/>
      <c r="F198" s="224"/>
      <c r="G198" s="224"/>
      <c r="H198" s="224"/>
      <c r="I198" s="224"/>
      <c r="J198" s="224"/>
      <c r="K198" s="225"/>
    </row>
    <row r="199" spans="2:11" s="1" customFormat="1" ht="21">
      <c r="B199" s="226"/>
      <c r="C199" s="346" t="s">
        <v>2418</v>
      </c>
      <c r="D199" s="346"/>
      <c r="E199" s="346"/>
      <c r="F199" s="346"/>
      <c r="G199" s="346"/>
      <c r="H199" s="346"/>
      <c r="I199" s="346"/>
      <c r="J199" s="346"/>
      <c r="K199" s="227"/>
    </row>
    <row r="200" spans="2:11" s="1" customFormat="1" ht="25.5" customHeight="1">
      <c r="B200" s="226"/>
      <c r="C200" s="296" t="s">
        <v>2419</v>
      </c>
      <c r="D200" s="296"/>
      <c r="E200" s="296"/>
      <c r="F200" s="296" t="s">
        <v>2420</v>
      </c>
      <c r="G200" s="297"/>
      <c r="H200" s="347" t="s">
        <v>2421</v>
      </c>
      <c r="I200" s="347"/>
      <c r="J200" s="347"/>
      <c r="K200" s="227"/>
    </row>
    <row r="201" spans="2:11" s="1" customFormat="1" ht="5.25" customHeight="1">
      <c r="B201" s="257"/>
      <c r="C201" s="252"/>
      <c r="D201" s="252"/>
      <c r="E201" s="252"/>
      <c r="F201" s="252"/>
      <c r="G201" s="278"/>
      <c r="H201" s="252"/>
      <c r="I201" s="252"/>
      <c r="J201" s="252"/>
      <c r="K201" s="280"/>
    </row>
    <row r="202" spans="2:11" s="1" customFormat="1" ht="15" customHeight="1">
      <c r="B202" s="257"/>
      <c r="C202" s="234" t="s">
        <v>2411</v>
      </c>
      <c r="D202" s="234"/>
      <c r="E202" s="234"/>
      <c r="F202" s="255" t="s">
        <v>43</v>
      </c>
      <c r="G202" s="234"/>
      <c r="H202" s="348" t="s">
        <v>2422</v>
      </c>
      <c r="I202" s="348"/>
      <c r="J202" s="348"/>
      <c r="K202" s="280"/>
    </row>
    <row r="203" spans="2:11" s="1" customFormat="1" ht="15" customHeight="1">
      <c r="B203" s="257"/>
      <c r="C203" s="234"/>
      <c r="D203" s="234"/>
      <c r="E203" s="234"/>
      <c r="F203" s="255" t="s">
        <v>44</v>
      </c>
      <c r="G203" s="234"/>
      <c r="H203" s="348" t="s">
        <v>2423</v>
      </c>
      <c r="I203" s="348"/>
      <c r="J203" s="348"/>
      <c r="K203" s="280"/>
    </row>
    <row r="204" spans="2:11" s="1" customFormat="1" ht="15" customHeight="1">
      <c r="B204" s="257"/>
      <c r="C204" s="234"/>
      <c r="D204" s="234"/>
      <c r="E204" s="234"/>
      <c r="F204" s="255" t="s">
        <v>47</v>
      </c>
      <c r="G204" s="234"/>
      <c r="H204" s="348" t="s">
        <v>2424</v>
      </c>
      <c r="I204" s="348"/>
      <c r="J204" s="348"/>
      <c r="K204" s="280"/>
    </row>
    <row r="205" spans="2:11" s="1" customFormat="1" ht="15" customHeight="1">
      <c r="B205" s="257"/>
      <c r="C205" s="234"/>
      <c r="D205" s="234"/>
      <c r="E205" s="234"/>
      <c r="F205" s="255" t="s">
        <v>45</v>
      </c>
      <c r="G205" s="234"/>
      <c r="H205" s="348" t="s">
        <v>2425</v>
      </c>
      <c r="I205" s="348"/>
      <c r="J205" s="348"/>
      <c r="K205" s="280"/>
    </row>
    <row r="206" spans="2:11" s="1" customFormat="1" ht="15" customHeight="1">
      <c r="B206" s="257"/>
      <c r="C206" s="234"/>
      <c r="D206" s="234"/>
      <c r="E206" s="234"/>
      <c r="F206" s="255" t="s">
        <v>46</v>
      </c>
      <c r="G206" s="234"/>
      <c r="H206" s="348" t="s">
        <v>2426</v>
      </c>
      <c r="I206" s="348"/>
      <c r="J206" s="348"/>
      <c r="K206" s="280"/>
    </row>
    <row r="207" spans="2:11" s="1" customFormat="1" ht="15" customHeight="1">
      <c r="B207" s="257"/>
      <c r="C207" s="234"/>
      <c r="D207" s="234"/>
      <c r="E207" s="234"/>
      <c r="F207" s="255"/>
      <c r="G207" s="234"/>
      <c r="H207" s="234"/>
      <c r="I207" s="234"/>
      <c r="J207" s="234"/>
      <c r="K207" s="280"/>
    </row>
    <row r="208" spans="2:11" s="1" customFormat="1" ht="15" customHeight="1">
      <c r="B208" s="257"/>
      <c r="C208" s="234" t="s">
        <v>2367</v>
      </c>
      <c r="D208" s="234"/>
      <c r="E208" s="234"/>
      <c r="F208" s="255" t="s">
        <v>79</v>
      </c>
      <c r="G208" s="234"/>
      <c r="H208" s="348" t="s">
        <v>2427</v>
      </c>
      <c r="I208" s="348"/>
      <c r="J208" s="348"/>
      <c r="K208" s="280"/>
    </row>
    <row r="209" spans="2:11" s="1" customFormat="1" ht="15" customHeight="1">
      <c r="B209" s="257"/>
      <c r="C209" s="234"/>
      <c r="D209" s="234"/>
      <c r="E209" s="234"/>
      <c r="F209" s="255" t="s">
        <v>2264</v>
      </c>
      <c r="G209" s="234"/>
      <c r="H209" s="348" t="s">
        <v>2265</v>
      </c>
      <c r="I209" s="348"/>
      <c r="J209" s="348"/>
      <c r="K209" s="280"/>
    </row>
    <row r="210" spans="2:11" s="1" customFormat="1" ht="15" customHeight="1">
      <c r="B210" s="257"/>
      <c r="C210" s="234"/>
      <c r="D210" s="234"/>
      <c r="E210" s="234"/>
      <c r="F210" s="255" t="s">
        <v>2262</v>
      </c>
      <c r="G210" s="234"/>
      <c r="H210" s="348" t="s">
        <v>2428</v>
      </c>
      <c r="I210" s="348"/>
      <c r="J210" s="348"/>
      <c r="K210" s="280"/>
    </row>
    <row r="211" spans="2:11" s="1" customFormat="1" ht="15" customHeight="1">
      <c r="B211" s="298"/>
      <c r="C211" s="234"/>
      <c r="D211" s="234"/>
      <c r="E211" s="234"/>
      <c r="F211" s="255" t="s">
        <v>97</v>
      </c>
      <c r="G211" s="293"/>
      <c r="H211" s="349" t="s">
        <v>2266</v>
      </c>
      <c r="I211" s="349"/>
      <c r="J211" s="349"/>
      <c r="K211" s="299"/>
    </row>
    <row r="212" spans="2:11" s="1" customFormat="1" ht="15" customHeight="1">
      <c r="B212" s="298"/>
      <c r="C212" s="234"/>
      <c r="D212" s="234"/>
      <c r="E212" s="234"/>
      <c r="F212" s="255" t="s">
        <v>2267</v>
      </c>
      <c r="G212" s="293"/>
      <c r="H212" s="349" t="s">
        <v>2429</v>
      </c>
      <c r="I212" s="349"/>
      <c r="J212" s="349"/>
      <c r="K212" s="299"/>
    </row>
    <row r="213" spans="2:11" s="1" customFormat="1" ht="15" customHeight="1">
      <c r="B213" s="298"/>
      <c r="C213" s="234"/>
      <c r="D213" s="234"/>
      <c r="E213" s="234"/>
      <c r="F213" s="255"/>
      <c r="G213" s="293"/>
      <c r="H213" s="284"/>
      <c r="I213" s="284"/>
      <c r="J213" s="284"/>
      <c r="K213" s="299"/>
    </row>
    <row r="214" spans="2:11" s="1" customFormat="1" ht="15" customHeight="1">
      <c r="B214" s="298"/>
      <c r="C214" s="234" t="s">
        <v>2391</v>
      </c>
      <c r="D214" s="234"/>
      <c r="E214" s="234"/>
      <c r="F214" s="255">
        <v>1</v>
      </c>
      <c r="G214" s="293"/>
      <c r="H214" s="349" t="s">
        <v>2430</v>
      </c>
      <c r="I214" s="349"/>
      <c r="J214" s="349"/>
      <c r="K214" s="299"/>
    </row>
    <row r="215" spans="2:11" s="1" customFormat="1" ht="15" customHeight="1">
      <c r="B215" s="298"/>
      <c r="C215" s="234"/>
      <c r="D215" s="234"/>
      <c r="E215" s="234"/>
      <c r="F215" s="255">
        <v>2</v>
      </c>
      <c r="G215" s="293"/>
      <c r="H215" s="349" t="s">
        <v>2431</v>
      </c>
      <c r="I215" s="349"/>
      <c r="J215" s="349"/>
      <c r="K215" s="299"/>
    </row>
    <row r="216" spans="2:11" s="1" customFormat="1" ht="15" customHeight="1">
      <c r="B216" s="298"/>
      <c r="C216" s="234"/>
      <c r="D216" s="234"/>
      <c r="E216" s="234"/>
      <c r="F216" s="255">
        <v>3</v>
      </c>
      <c r="G216" s="293"/>
      <c r="H216" s="349" t="s">
        <v>2432</v>
      </c>
      <c r="I216" s="349"/>
      <c r="J216" s="349"/>
      <c r="K216" s="299"/>
    </row>
    <row r="217" spans="2:11" s="1" customFormat="1" ht="15" customHeight="1">
      <c r="B217" s="298"/>
      <c r="C217" s="234"/>
      <c r="D217" s="234"/>
      <c r="E217" s="234"/>
      <c r="F217" s="255">
        <v>4</v>
      </c>
      <c r="G217" s="293"/>
      <c r="H217" s="349" t="s">
        <v>2433</v>
      </c>
      <c r="I217" s="349"/>
      <c r="J217" s="349"/>
      <c r="K217" s="299"/>
    </row>
    <row r="218" spans="2:11" s="1" customFormat="1" ht="12.75" customHeight="1">
      <c r="B218" s="300"/>
      <c r="C218" s="301"/>
      <c r="D218" s="301"/>
      <c r="E218" s="301"/>
      <c r="F218" s="301"/>
      <c r="G218" s="301"/>
      <c r="H218" s="301"/>
      <c r="I218" s="301"/>
      <c r="J218" s="301"/>
      <c r="K218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Josífek</dc:creator>
  <cp:keywords/>
  <dc:description/>
  <cp:lastModifiedBy>user</cp:lastModifiedBy>
  <dcterms:created xsi:type="dcterms:W3CDTF">2023-02-08T08:52:35Z</dcterms:created>
  <dcterms:modified xsi:type="dcterms:W3CDTF">2023-02-08T08:54:39Z</dcterms:modified>
  <cp:category/>
  <cp:version/>
  <cp:contentType/>
  <cp:contentStatus/>
</cp:coreProperties>
</file>