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O 01 - ČSOV Žerčice" sheetId="2" r:id="rId2"/>
    <sheet name="02 - SO 01.1 - Přípojka NN" sheetId="3" r:id="rId3"/>
    <sheet name="03 - SO 02 - Výtlačný řad" sheetId="4" r:id="rId4"/>
    <sheet name="04 - Vedlejší a ostatní n..." sheetId="5" r:id="rId5"/>
    <sheet name="Seznam figur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'01 - SO 01 - ČSOV Žerčice'!$C$88:$K$216</definedName>
    <definedName name="_xlnm.Print_Area" localSheetId="1">'01 - SO 01 - ČSOV Žerčice'!$C$76:$K$216</definedName>
    <definedName name="_xlnm.Print_Titles" localSheetId="1">'01 - SO 01 - ČSOV Žerčice'!$88:$88</definedName>
    <definedName name="_xlnm._FilterDatabase" localSheetId="2" hidden="1">'02 - SO 01.1 - Přípojka NN'!$C$82:$K$118</definedName>
    <definedName name="_xlnm.Print_Area" localSheetId="2">'02 - SO 01.1 - Přípojka NN'!$C$70:$K$118</definedName>
    <definedName name="_xlnm.Print_Titles" localSheetId="2">'02 - SO 01.1 - Přípojka NN'!$82:$82</definedName>
    <definedName name="_xlnm._FilterDatabase" localSheetId="3" hidden="1">'03 - SO 02 - Výtlačný řad'!$C$86:$K$239</definedName>
    <definedName name="_xlnm.Print_Area" localSheetId="3">'03 - SO 02 - Výtlačný řad'!$C$74:$K$239</definedName>
    <definedName name="_xlnm.Print_Titles" localSheetId="3">'03 - SO 02 - Výtlačný řad'!$86:$86</definedName>
    <definedName name="_xlnm._FilterDatabase" localSheetId="4" hidden="1">'04 - Vedlejší a ostatní n...'!$C$79:$K$87</definedName>
    <definedName name="_xlnm.Print_Area" localSheetId="4">'04 - Vedlejší a ostatní n...'!$C$67:$K$87</definedName>
    <definedName name="_xlnm.Print_Titles" localSheetId="4">'04 - Vedlejší a ostatní n...'!$79:$79</definedName>
    <definedName name="_xlnm.Print_Area" localSheetId="5">'Seznam figur'!$C$4:$G$111</definedName>
    <definedName name="_xlnm.Print_Titles" localSheetId="5">'Seznam figur'!$9:$9</definedName>
  </definedNames>
  <calcPr/>
</workbook>
</file>

<file path=xl/calcChain.xml><?xml version="1.0" encoding="utf-8"?>
<calcChain xmlns="http://schemas.openxmlformats.org/spreadsheetml/2006/main">
  <c i="6" l="1" r="D7"/>
  <c i="5" r="J37"/>
  <c r="J36"/>
  <c i="1" r="AY58"/>
  <c i="5" r="J35"/>
  <c i="1" r="AX58"/>
  <c i="5"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52"/>
  <c r="E7"/>
  <c r="E70"/>
  <c i="4" r="J37"/>
  <c r="J36"/>
  <c i="1" r="AY57"/>
  <c i="4" r="J35"/>
  <c i="1" r="AX57"/>
  <c i="4" r="BI238"/>
  <c r="BH238"/>
  <c r="BG238"/>
  <c r="BF238"/>
  <c r="T238"/>
  <c r="T237"/>
  <c r="R238"/>
  <c r="R237"/>
  <c r="P238"/>
  <c r="P237"/>
  <c r="BI235"/>
  <c r="BH235"/>
  <c r="BG235"/>
  <c r="BF235"/>
  <c r="T235"/>
  <c r="R235"/>
  <c r="P235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T227"/>
  <c r="R228"/>
  <c r="R227"/>
  <c r="P228"/>
  <c r="P227"/>
  <c r="BI224"/>
  <c r="BH224"/>
  <c r="BG224"/>
  <c r="BF224"/>
  <c r="T224"/>
  <c r="R224"/>
  <c r="P224"/>
  <c r="BI221"/>
  <c r="BH221"/>
  <c r="BG221"/>
  <c r="BF221"/>
  <c r="T221"/>
  <c r="R221"/>
  <c r="P221"/>
  <c r="BI220"/>
  <c r="BH220"/>
  <c r="BG220"/>
  <c r="BF220"/>
  <c r="T220"/>
  <c r="R220"/>
  <c r="P220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0"/>
  <c r="BH160"/>
  <c r="BG160"/>
  <c r="BF160"/>
  <c r="T160"/>
  <c r="T159"/>
  <c r="R160"/>
  <c r="R159"/>
  <c r="P160"/>
  <c r="P159"/>
  <c r="BI155"/>
  <c r="BH155"/>
  <c r="BG155"/>
  <c r="BF155"/>
  <c r="T155"/>
  <c r="R155"/>
  <c r="P155"/>
  <c r="BI150"/>
  <c r="BH150"/>
  <c r="BG150"/>
  <c r="BF150"/>
  <c r="T150"/>
  <c r="R150"/>
  <c r="P150"/>
  <c r="BI147"/>
  <c r="BH147"/>
  <c r="BG147"/>
  <c r="BF147"/>
  <c r="T147"/>
  <c r="R147"/>
  <c r="P147"/>
  <c r="BI143"/>
  <c r="BH143"/>
  <c r="BG143"/>
  <c r="BF143"/>
  <c r="T143"/>
  <c r="R143"/>
  <c r="P143"/>
  <c r="BI136"/>
  <c r="BH136"/>
  <c r="BG136"/>
  <c r="BF136"/>
  <c r="T136"/>
  <c r="R136"/>
  <c r="P136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17"/>
  <c r="BH117"/>
  <c r="BG117"/>
  <c r="BF117"/>
  <c r="T117"/>
  <c r="R117"/>
  <c r="P117"/>
  <c r="BI114"/>
  <c r="BH114"/>
  <c r="BG114"/>
  <c r="BF114"/>
  <c r="T114"/>
  <c r="R114"/>
  <c r="P114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55"/>
  <c r="J17"/>
  <c r="J12"/>
  <c r="J52"/>
  <c r="E7"/>
  <c r="E48"/>
  <c i="3" r="J37"/>
  <c r="J36"/>
  <c i="1" r="AY56"/>
  <c i="3" r="J35"/>
  <c i="1" r="AX56"/>
  <c i="3"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80"/>
  <c r="J17"/>
  <c r="J12"/>
  <c r="J52"/>
  <c r="E7"/>
  <c r="E73"/>
  <c i="2" r="J37"/>
  <c r="J36"/>
  <c i="1" r="AY55"/>
  <c i="2" r="J35"/>
  <c i="1" r="AX55"/>
  <c i="2" r="BI215"/>
  <c r="BH215"/>
  <c r="BG215"/>
  <c r="BF215"/>
  <c r="T215"/>
  <c r="T214"/>
  <c r="T213"/>
  <c r="R215"/>
  <c r="R214"/>
  <c r="R213"/>
  <c r="P215"/>
  <c r="P214"/>
  <c r="P213"/>
  <c r="BI211"/>
  <c r="BH211"/>
  <c r="BG211"/>
  <c r="BF211"/>
  <c r="T211"/>
  <c r="R211"/>
  <c r="P211"/>
  <c r="BI209"/>
  <c r="BH209"/>
  <c r="BG209"/>
  <c r="BF209"/>
  <c r="T209"/>
  <c r="R209"/>
  <c r="P209"/>
  <c r="BI206"/>
  <c r="BH206"/>
  <c r="BG206"/>
  <c r="BF206"/>
  <c r="T206"/>
  <c r="R206"/>
  <c r="P206"/>
  <c r="BI201"/>
  <c r="BH201"/>
  <c r="BG201"/>
  <c r="BF201"/>
  <c r="T201"/>
  <c r="R201"/>
  <c r="P201"/>
  <c r="BI200"/>
  <c r="BH200"/>
  <c r="BG200"/>
  <c r="BF200"/>
  <c r="T200"/>
  <c r="R200"/>
  <c r="P200"/>
  <c r="BI196"/>
  <c r="BH196"/>
  <c r="BG196"/>
  <c r="BF196"/>
  <c r="T196"/>
  <c r="R196"/>
  <c r="P196"/>
  <c r="BI193"/>
  <c r="BH193"/>
  <c r="BG193"/>
  <c r="BF193"/>
  <c r="T193"/>
  <c r="R193"/>
  <c r="P193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5"/>
  <c r="BH165"/>
  <c r="BG165"/>
  <c r="BF165"/>
  <c r="T165"/>
  <c r="R165"/>
  <c r="P165"/>
  <c r="BI162"/>
  <c r="BH162"/>
  <c r="BG162"/>
  <c r="BF162"/>
  <c r="T162"/>
  <c r="R162"/>
  <c r="P162"/>
  <c r="BI158"/>
  <c r="BH158"/>
  <c r="BG158"/>
  <c r="BF158"/>
  <c r="T158"/>
  <c r="R158"/>
  <c r="P158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R142"/>
  <c r="P142"/>
  <c r="BI135"/>
  <c r="BH135"/>
  <c r="BG135"/>
  <c r="BF135"/>
  <c r="T135"/>
  <c r="R135"/>
  <c r="P135"/>
  <c r="BI131"/>
  <c r="BH131"/>
  <c r="BG131"/>
  <c r="BF131"/>
  <c r="T131"/>
  <c r="R131"/>
  <c r="P131"/>
  <c r="BI128"/>
  <c r="BH128"/>
  <c r="BG128"/>
  <c r="BF128"/>
  <c r="T128"/>
  <c r="R128"/>
  <c r="P128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5"/>
  <c r="BH95"/>
  <c r="BG95"/>
  <c r="BF95"/>
  <c r="T95"/>
  <c r="R95"/>
  <c r="P95"/>
  <c r="BI92"/>
  <c r="BH92"/>
  <c r="BG92"/>
  <c r="BF92"/>
  <c r="T92"/>
  <c r="R92"/>
  <c r="P92"/>
  <c r="J86"/>
  <c r="J85"/>
  <c r="F85"/>
  <c r="F83"/>
  <c r="E81"/>
  <c r="J55"/>
  <c r="J54"/>
  <c r="F54"/>
  <c r="F52"/>
  <c r="E50"/>
  <c r="J18"/>
  <c r="E18"/>
  <c r="F55"/>
  <c r="J17"/>
  <c r="J12"/>
  <c r="J83"/>
  <c r="E7"/>
  <c r="E79"/>
  <c i="1" r="L50"/>
  <c r="AM50"/>
  <c r="AM49"/>
  <c r="L49"/>
  <c r="AM47"/>
  <c r="L47"/>
  <c r="L45"/>
  <c r="L44"/>
  <c i="2" r="BK206"/>
  <c r="J196"/>
  <c r="BK178"/>
  <c r="J165"/>
  <c r="J135"/>
  <c r="J100"/>
  <c r="J179"/>
  <c r="BK165"/>
  <c r="J131"/>
  <c r="J103"/>
  <c r="BK181"/>
  <c r="BK111"/>
  <c r="J119"/>
  <c r="J146"/>
  <c i="3" r="BK116"/>
  <c r="J90"/>
  <c r="BK114"/>
  <c r="BK105"/>
  <c i="4" r="BK238"/>
  <c r="BK187"/>
  <c r="J207"/>
  <c r="J136"/>
  <c r="BK214"/>
  <c r="J183"/>
  <c r="BK114"/>
  <c r="BK205"/>
  <c r="J184"/>
  <c r="BK224"/>
  <c r="BK192"/>
  <c r="BK143"/>
  <c r="BK197"/>
  <c r="J114"/>
  <c r="BK172"/>
  <c r="BK117"/>
  <c r="BK218"/>
  <c r="BK93"/>
  <c i="5" r="BK84"/>
  <c i="2" r="BK215"/>
  <c r="J201"/>
  <c r="BK183"/>
  <c r="J171"/>
  <c r="BK119"/>
  <c r="J189"/>
  <c r="J178"/>
  <c r="J172"/>
  <c r="BK135"/>
  <c r="BK114"/>
  <c r="BK131"/>
  <c r="J114"/>
  <c r="BK121"/>
  <c i="3" r="BK103"/>
  <c r="BK101"/>
  <c r="J101"/>
  <c r="J104"/>
  <c r="BK110"/>
  <c r="BK93"/>
  <c i="4" r="J216"/>
  <c r="BK160"/>
  <c r="J90"/>
  <c r="J177"/>
  <c r="BK217"/>
  <c r="BK173"/>
  <c r="J235"/>
  <c r="BK198"/>
  <c r="BK180"/>
  <c r="J232"/>
  <c r="J166"/>
  <c r="J212"/>
  <c r="BK213"/>
  <c r="BK168"/>
  <c r="BK105"/>
  <c r="BK209"/>
  <c i="5" r="J86"/>
  <c r="J82"/>
  <c i="2" r="J209"/>
  <c r="BK196"/>
  <c r="BK179"/>
  <c r="J169"/>
  <c r="J123"/>
  <c r="BK92"/>
  <c r="BK176"/>
  <c r="J162"/>
  <c r="J128"/>
  <c r="J97"/>
  <c r="BK128"/>
  <c r="BK97"/>
  <c r="J95"/>
  <c i="3" r="BK112"/>
  <c r="J92"/>
  <c r="BK92"/>
  <c r="J105"/>
  <c r="J114"/>
  <c r="J110"/>
  <c i="4" r="BK97"/>
  <c r="BK202"/>
  <c r="BK126"/>
  <c r="BK186"/>
  <c r="BK132"/>
  <c r="J224"/>
  <c r="J187"/>
  <c r="BK95"/>
  <c r="BK199"/>
  <c r="J169"/>
  <c r="J198"/>
  <c r="BK150"/>
  <c r="J199"/>
  <c r="BK147"/>
  <c r="J97"/>
  <c r="BK201"/>
  <c i="5" r="BK82"/>
  <c i="2" r="J215"/>
  <c r="J200"/>
  <c r="BK186"/>
  <c r="BK172"/>
  <c r="BK146"/>
  <c r="J193"/>
  <c r="BK171"/>
  <c r="J142"/>
  <c r="J111"/>
  <c r="BK149"/>
  <c r="BK116"/>
  <c r="J92"/>
  <c r="J149"/>
  <c i="3" r="J96"/>
  <c r="J99"/>
  <c r="J106"/>
  <c r="BK99"/>
  <c r="J112"/>
  <c r="J86"/>
  <c i="4" r="BK191"/>
  <c r="J211"/>
  <c r="J155"/>
  <c r="BK235"/>
  <c r="J201"/>
  <c r="BK179"/>
  <c r="BK232"/>
  <c r="BK195"/>
  <c r="J173"/>
  <c r="J220"/>
  <c r="J188"/>
  <c r="BK129"/>
  <c r="BK166"/>
  <c r="J186"/>
  <c r="BK136"/>
  <c r="BK90"/>
  <c r="J129"/>
  <c i="5" r="J84"/>
  <c i="2" r="J211"/>
  <c r="BK200"/>
  <c r="J176"/>
  <c r="BK162"/>
  <c r="J108"/>
  <c r="J186"/>
  <c r="J173"/>
  <c r="J158"/>
  <c r="J121"/>
  <c r="J183"/>
  <c r="BK123"/>
  <c r="BK95"/>
  <c i="1" r="AS54"/>
  <c i="3" r="J93"/>
  <c r="BK96"/>
  <c r="J116"/>
  <c r="BK117"/>
  <c r="BK106"/>
  <c i="4" r="J195"/>
  <c r="J117"/>
  <c r="BK221"/>
  <c r="BK169"/>
  <c r="J93"/>
  <c r="BK212"/>
  <c r="BK182"/>
  <c r="J99"/>
  <c r="J202"/>
  <c r="J171"/>
  <c r="BK211"/>
  <c r="J179"/>
  <c r="J221"/>
  <c r="BK171"/>
  <c r="J205"/>
  <c r="J160"/>
  <c r="J238"/>
  <c r="J105"/>
  <c i="5" r="BK86"/>
  <c i="2" r="BK211"/>
  <c r="J206"/>
  <c r="BK193"/>
  <c r="BK175"/>
  <c r="J153"/>
  <c r="BK103"/>
  <c r="J181"/>
  <c r="J175"/>
  <c r="BK153"/>
  <c r="BK100"/>
  <c r="BK142"/>
  <c r="BK108"/>
  <c r="BK169"/>
  <c i="3" r="J117"/>
  <c r="BK104"/>
  <c r="J103"/>
  <c r="J95"/>
  <c r="BK95"/>
  <c i="4" r="J218"/>
  <c r="BK183"/>
  <c r="J95"/>
  <c r="J191"/>
  <c r="J230"/>
  <c r="J197"/>
  <c r="J143"/>
  <c r="J217"/>
  <c r="BK188"/>
  <c r="J124"/>
  <c r="J194"/>
  <c r="J172"/>
  <c r="BK220"/>
  <c r="J168"/>
  <c r="J209"/>
  <c r="BK177"/>
  <c r="J126"/>
  <c r="J213"/>
  <c r="BK99"/>
  <c i="2" r="BK209"/>
  <c r="BK201"/>
  <c r="BK189"/>
  <c r="BK173"/>
  <c r="BK158"/>
  <c r="J116"/>
  <c r="F36"/>
  <c i="3" r="BK88"/>
  <c r="BK90"/>
  <c r="J88"/>
  <c r="BK86"/>
  <c i="4" r="BK207"/>
  <c r="J102"/>
  <c r="BK230"/>
  <c r="J180"/>
  <c r="J228"/>
  <c r="BK184"/>
  <c r="BK124"/>
  <c r="J214"/>
  <c r="J192"/>
  <c r="J150"/>
  <c r="BK216"/>
  <c r="BK228"/>
  <c r="J182"/>
  <c r="J132"/>
  <c r="BK194"/>
  <c r="BK155"/>
  <c r="BK102"/>
  <c r="J147"/>
  <c i="2" l="1" r="BK145"/>
  <c r="J145"/>
  <c r="J62"/>
  <c r="R168"/>
  <c r="T195"/>
  <c i="3" r="T109"/>
  <c r="T108"/>
  <c i="2" r="R91"/>
  <c r="P168"/>
  <c r="BK195"/>
  <c r="J195"/>
  <c r="J65"/>
  <c r="T205"/>
  <c r="T204"/>
  <c i="3" r="BK109"/>
  <c r="BK108"/>
  <c r="J108"/>
  <c r="J62"/>
  <c i="4" r="R89"/>
  <c r="BK149"/>
  <c r="J149"/>
  <c r="J62"/>
  <c r="R149"/>
  <c r="P229"/>
  <c i="2" r="P91"/>
  <c r="BK168"/>
  <c r="J168"/>
  <c r="J63"/>
  <c r="T182"/>
  <c r="R205"/>
  <c r="R204"/>
  <c i="3" r="R109"/>
  <c r="R108"/>
  <c i="4" r="T89"/>
  <c r="P149"/>
  <c r="T149"/>
  <c r="R229"/>
  <c i="2" r="T91"/>
  <c r="T168"/>
  <c r="R195"/>
  <c i="3" r="P85"/>
  <c r="P84"/>
  <c i="4" r="BK89"/>
  <c r="T165"/>
  <c r="T229"/>
  <c i="2" r="P145"/>
  <c r="BK182"/>
  <c r="J182"/>
  <c r="J64"/>
  <c r="P195"/>
  <c i="3" r="T85"/>
  <c r="T84"/>
  <c r="T83"/>
  <c i="4" r="R165"/>
  <c i="5" r="P81"/>
  <c r="P80"/>
  <c i="1" r="AU58"/>
  <c i="2" r="T145"/>
  <c r="P182"/>
  <c r="BK205"/>
  <c r="BK204"/>
  <c r="J204"/>
  <c r="J66"/>
  <c i="3" r="R85"/>
  <c r="R84"/>
  <c r="R83"/>
  <c i="4" r="P89"/>
  <c r="P88"/>
  <c r="P87"/>
  <c i="1" r="AU57"/>
  <c i="4" r="P165"/>
  <c r="BK229"/>
  <c r="J229"/>
  <c r="J66"/>
  <c i="5" r="BK81"/>
  <c r="J81"/>
  <c r="J60"/>
  <c r="T81"/>
  <c r="T80"/>
  <c i="2" r="BK91"/>
  <c r="J91"/>
  <c r="J61"/>
  <c r="R145"/>
  <c r="R182"/>
  <c r="P205"/>
  <c r="P204"/>
  <c i="3" r="BK85"/>
  <c r="J85"/>
  <c r="J61"/>
  <c r="P109"/>
  <c r="P108"/>
  <c i="4" r="BK165"/>
  <c r="J165"/>
  <c r="J64"/>
  <c i="5" r="R81"/>
  <c r="R80"/>
  <c i="4" r="BK159"/>
  <c r="J159"/>
  <c r="J63"/>
  <c i="2" r="BK214"/>
  <c r="J214"/>
  <c r="J69"/>
  <c i="4" r="BK227"/>
  <c r="J227"/>
  <c r="J65"/>
  <c r="BK237"/>
  <c r="J237"/>
  <c r="J67"/>
  <c r="J89"/>
  <c r="J61"/>
  <c i="5" r="F55"/>
  <c r="BE86"/>
  <c r="E48"/>
  <c r="J74"/>
  <c r="BE82"/>
  <c r="BE84"/>
  <c i="4" r="BE150"/>
  <c r="BE179"/>
  <c r="BE192"/>
  <c r="BE195"/>
  <c r="BE205"/>
  <c r="BE230"/>
  <c r="BE238"/>
  <c r="J81"/>
  <c r="BE182"/>
  <c i="3" r="BK84"/>
  <c r="BK83"/>
  <c r="J83"/>
  <c r="J59"/>
  <c i="4" r="BE124"/>
  <c r="BE126"/>
  <c r="BE143"/>
  <c r="BE160"/>
  <c i="3" r="J109"/>
  <c r="J63"/>
  <c i="4" r="F84"/>
  <c r="BE90"/>
  <c r="BE95"/>
  <c r="BE173"/>
  <c r="BE187"/>
  <c r="BE197"/>
  <c r="BE207"/>
  <c r="BE214"/>
  <c r="BE218"/>
  <c r="E77"/>
  <c r="BE129"/>
  <c r="BE168"/>
  <c r="BE169"/>
  <c r="BE183"/>
  <c r="BE212"/>
  <c r="BE221"/>
  <c r="BE93"/>
  <c r="BE102"/>
  <c r="BE155"/>
  <c r="BE171"/>
  <c r="BE172"/>
  <c r="BE177"/>
  <c r="BE191"/>
  <c r="BE194"/>
  <c r="BE202"/>
  <c r="BE211"/>
  <c r="BE213"/>
  <c r="BE220"/>
  <c r="BE232"/>
  <c r="BE97"/>
  <c r="BE99"/>
  <c r="BE114"/>
  <c r="BE117"/>
  <c r="BE166"/>
  <c r="BE188"/>
  <c r="BE201"/>
  <c r="BE209"/>
  <c r="BE216"/>
  <c r="BE217"/>
  <c r="BE228"/>
  <c r="BE235"/>
  <c r="BE105"/>
  <c r="BE132"/>
  <c r="BE136"/>
  <c r="BE147"/>
  <c r="BE180"/>
  <c r="BE184"/>
  <c r="BE186"/>
  <c r="BE198"/>
  <c r="BE199"/>
  <c r="BE224"/>
  <c i="3" r="BE88"/>
  <c r="BE105"/>
  <c r="BE116"/>
  <c r="E48"/>
  <c r="J77"/>
  <c r="BE92"/>
  <c r="BE101"/>
  <c i="2" r="J205"/>
  <c r="J67"/>
  <c i="3" r="BE103"/>
  <c r="BE104"/>
  <c r="BE106"/>
  <c r="BE112"/>
  <c r="BE117"/>
  <c r="BE86"/>
  <c r="BE99"/>
  <c i="2" r="BK90"/>
  <c r="J90"/>
  <c r="J60"/>
  <c i="3" r="BE90"/>
  <c r="BE96"/>
  <c r="BE114"/>
  <c r="F55"/>
  <c r="BE93"/>
  <c r="BE95"/>
  <c r="BE110"/>
  <c i="2" r="BE165"/>
  <c r="J52"/>
  <c r="BE111"/>
  <c r="BE114"/>
  <c r="BE116"/>
  <c r="BE131"/>
  <c r="E48"/>
  <c r="F86"/>
  <c r="BE100"/>
  <c r="BE119"/>
  <c r="BE92"/>
  <c r="BE103"/>
  <c r="BE121"/>
  <c r="BE135"/>
  <c r="BE142"/>
  <c r="BE146"/>
  <c r="BE162"/>
  <c r="BE169"/>
  <c r="BE173"/>
  <c r="BE176"/>
  <c r="BE178"/>
  <c r="BE186"/>
  <c r="BE95"/>
  <c r="BE97"/>
  <c r="BE108"/>
  <c r="BE123"/>
  <c r="BE128"/>
  <c r="BE149"/>
  <c r="BE153"/>
  <c r="BE158"/>
  <c r="BE171"/>
  <c r="BE172"/>
  <c r="BE175"/>
  <c r="BE179"/>
  <c r="BE181"/>
  <c r="BE183"/>
  <c r="BE189"/>
  <c r="BE193"/>
  <c r="BE196"/>
  <c r="BE200"/>
  <c r="BE201"/>
  <c r="BE206"/>
  <c r="BE209"/>
  <c r="BE211"/>
  <c r="BE215"/>
  <c i="1" r="BC55"/>
  <c i="2" r="F37"/>
  <c i="1" r="BD55"/>
  <c i="5" r="F34"/>
  <c i="1" r="BA58"/>
  <c i="5" r="F36"/>
  <c i="1" r="BC58"/>
  <c i="5" r="J34"/>
  <c i="1" r="AW58"/>
  <c i="3" r="F34"/>
  <c i="1" r="BA56"/>
  <c i="3" r="F37"/>
  <c i="1" r="BD56"/>
  <c i="4" r="F34"/>
  <c i="1" r="BA57"/>
  <c i="3" r="F36"/>
  <c i="1" r="BC56"/>
  <c i="3" r="F35"/>
  <c i="1" r="BB56"/>
  <c i="3" r="J34"/>
  <c i="1" r="AW56"/>
  <c i="4" r="F35"/>
  <c i="1" r="BB57"/>
  <c i="2" r="J34"/>
  <c i="1" r="AW55"/>
  <c i="4" r="F37"/>
  <c i="1" r="BD57"/>
  <c i="4" r="J34"/>
  <c i="1" r="AW57"/>
  <c i="2" r="F34"/>
  <c i="1" r="BA55"/>
  <c i="5" r="F35"/>
  <c i="1" r="BB58"/>
  <c i="5" r="F37"/>
  <c i="1" r="BD58"/>
  <c i="2" r="F35"/>
  <c i="1" r="BB55"/>
  <c i="4" r="F36"/>
  <c i="1" r="BC57"/>
  <c i="3" l="1" r="P83"/>
  <c i="1" r="AU56"/>
  <c i="4" r="R88"/>
  <c r="R87"/>
  <c i="2" r="T90"/>
  <c r="T89"/>
  <c r="P90"/>
  <c r="P89"/>
  <c i="1" r="AU55"/>
  <c i="4" r="BK88"/>
  <c r="J88"/>
  <c r="J60"/>
  <c i="2" r="R90"/>
  <c r="R89"/>
  <c i="4" r="T88"/>
  <c r="T87"/>
  <c i="2" r="BK213"/>
  <c r="J213"/>
  <c r="J68"/>
  <c i="5" r="BK80"/>
  <c r="J80"/>
  <c r="J59"/>
  <c i="3" r="J84"/>
  <c r="J60"/>
  <c i="2" r="BK89"/>
  <c r="J89"/>
  <c r="J59"/>
  <c r="F33"/>
  <c i="1" r="AZ55"/>
  <c i="5" r="J33"/>
  <c i="1" r="AV58"/>
  <c r="AT58"/>
  <c r="BC54"/>
  <c r="AY54"/>
  <c i="3" r="J33"/>
  <c i="1" r="AV56"/>
  <c r="AT56"/>
  <c i="4" r="J33"/>
  <c i="1" r="AV57"/>
  <c r="AT57"/>
  <c i="3" r="F33"/>
  <c i="1" r="AZ56"/>
  <c i="5" r="F33"/>
  <c i="1" r="AZ58"/>
  <c r="BD54"/>
  <c r="W33"/>
  <c r="BB54"/>
  <c r="W31"/>
  <c i="3" r="J30"/>
  <c i="1" r="AG56"/>
  <c i="4" r="F33"/>
  <c i="1" r="AZ57"/>
  <c i="2" r="J33"/>
  <c i="1" r="AV55"/>
  <c r="AT55"/>
  <c r="BA54"/>
  <c r="W30"/>
  <c i="4" l="1" r="BK87"/>
  <c r="J87"/>
  <c i="1" r="AN56"/>
  <c i="3" r="J39"/>
  <c i="1" r="AU54"/>
  <c i="5" r="J30"/>
  <c i="1" r="AG58"/>
  <c i="4" r="J30"/>
  <c i="1" r="AG57"/>
  <c r="AZ54"/>
  <c r="W29"/>
  <c r="AW54"/>
  <c r="AK30"/>
  <c r="AX54"/>
  <c i="2" r="J30"/>
  <c i="1" r="AG55"/>
  <c r="W32"/>
  <c i="4" l="1" r="J39"/>
  <c i="5" r="J39"/>
  <c i="4" r="J59"/>
  <c i="2" r="J39"/>
  <c i="1" r="AN55"/>
  <c r="AN58"/>
  <c r="AN57"/>
  <c r="AG54"/>
  <c r="AK26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<sst xmlns="http://schemas.openxmlformats.org/spreadsheetml/2006/main">
  <si>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</si>
  <si>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</si>
  <si>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</si>
  <si>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</si>
  <si>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</si>
  <si>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{69362f49-d9be-4d29-a2ff-806b82b242da}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</si>
  <si>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</si>
  <si>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</si>
  <si>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</si>
  <si>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</si>
  <si>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</si>
  <si>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</si>
  <si>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</si>
  <si>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</si>
  <si>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1034_22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</si>
  <si>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</si>
  <si>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</si>
  <si>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Žerčice - splašková kanalizace</t>
  </si>
  <si>
    <t>KSO:</t>
  </si>
  <si>
    <t/>
  </si>
  <si>
    <t>CC-CZ:</t>
  </si>
  <si>
    <t>Místo:</t>
  </si>
  <si>
    <t>Žerčice</t>
  </si>
  <si>
    <t>Datum:</t>
  </si>
  <si>
    <t>14. 3. 2022</t>
  </si>
  <si>
    <t>Zadavatel:</t>
  </si>
  <si>
    <t>IČ:</t>
  </si>
  <si>
    <t>VaK Mladá Boleslav</t>
  </si>
  <si>
    <t>DIČ:</t>
  </si>
  <si>
    <t>Uchazeč:</t>
  </si>
  <si>
    <t>Vyplň údaj</t>
  </si>
  <si>
    <t>Projektant:</t>
  </si>
  <si>
    <t>VIS Praha</t>
  </si>
  <si>
    <t>True</t>
  </si>
  <si>
    <t>Zpracovatel:</t>
  </si>
  <si>
    <t>Ing. Eva Mrvová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</si>
  <si>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</si>
  <si>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</si>
  <si>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</si>
  <si>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</si>
  <si>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</si>
  <si>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</si>
  <si>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</si>
  <si>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</si>
  <si>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</si>
  <si>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</si>
  <si>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</si>
  <si>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</si>
  <si>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</si>
  <si>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</si>
  <si>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</si>
  <si>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</si>
  <si>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</si>
  <si>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</si>
  <si>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</si>
  <si>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</si>
  <si>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</si>
  <si>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</si>
  <si>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</si>
  <si>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</si>
  <si>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</si>
  <si>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</si>
  <si>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</si>
  <si>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</si>
  <si>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</si>
  <si>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</si>
  <si>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</si>
  <si>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</si>
  <si>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</si>
  <si>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</si>
  <si>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</si>
  <si>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</si>
  <si>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</si>
  <si>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</si>
  <si>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</si>
  <si>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</si>
  <si>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</si>
  <si>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</si>
  <si>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01 - ČSOV Žerčice</t>
  </si>
  <si>
    <t>STA</t>
  </si>
  <si>
    <t>1</t>
  </si>
  <si>
    <t>{aec337f5-d227-47f7-a469-89f9b542d253}</t>
  </si>
  <si>
    <t>2</t>
  </si>
  <si>
    <t>02</t>
  </si>
  <si>
    <t>SO 01.1 - Přípojka NN</t>
  </si>
  <si>
    <t>{18918ff6-ec60-41ea-99ad-914899e0d43b}</t>
  </si>
  <si>
    <t>03</t>
  </si>
  <si>
    <t>SO 02 - Výtlačný řad</t>
  </si>
  <si>
    <t>{2ca00aad-ddd6-4793-bebe-f9652f564a00}</t>
  </si>
  <si>
    <t>04</t>
  </si>
  <si>
    <t>Vedlejší a ostatní náklady</t>
  </si>
  <si>
    <t>VON</t>
  </si>
  <si>
    <t>{bdf888da-cbe5-433c-bb4e-58dbdbd9bbf7}</t>
  </si>
  <si>
    <t>sil</t>
  </si>
  <si>
    <t>silniční obrubmíky</t>
  </si>
  <si>
    <t>m</t>
  </si>
  <si>
    <t>48</t>
  </si>
  <si>
    <t>výkop jámy</t>
  </si>
  <si>
    <t>m3</t>
  </si>
  <si>
    <t>71,487</t>
  </si>
  <si>
    <t>KRYCÍ LIST SOUPISU PRACÍ</t>
  </si>
  <si>
    <t>z</t>
  </si>
  <si>
    <t>zásyp zeminou</t>
  </si>
  <si>
    <t>47,932</t>
  </si>
  <si>
    <t>zamk</t>
  </si>
  <si>
    <t>zámková dlažba pojezdná tl. 80mm</t>
  </si>
  <si>
    <t>m2</t>
  </si>
  <si>
    <t>54</t>
  </si>
  <si>
    <t>Objekt:</t>
  </si>
  <si>
    <t>01 - SO 01 - ČSOV Žerčice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</si>
  <si>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</si>
  <si>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</si>
  <si>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</si>
  <si>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</si>
  <si>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</si>
  <si>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</si>
  <si>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</si>
  <si>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</si>
  <si>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</si>
  <si>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9 - Ostatní konstrukce a práce-bourání</t>
  </si>
  <si>
    <t>PSV - Práce a dodávky PSV</t>
  </si>
  <si>
    <t xml:space="preserve">    713 - Izolace tepelné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</si>
  <si>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</si>
  <si>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</si>
  <si>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</si>
  <si>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</si>
  <si>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</si>
  <si>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</si>
  <si>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</si>
  <si>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</si>
  <si>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</si>
  <si>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</si>
  <si>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</si>
  <si>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</si>
  <si>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</si>
  <si>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</si>
  <si>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</si>
  <si>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</si>
  <si>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</si>
  <si>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</si>
  <si>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</si>
  <si>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</si>
  <si>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115101201</t>
  </si>
  <si>
    <t>Čerpání vody na dopravní výšku do 10 m s uvažovaným průměrným přítokem do 500 l/min</t>
  </si>
  <si>
    <t>hod</t>
  </si>
  <si>
    <t>CS ÚRS 2021 02</t>
  </si>
  <si>
    <t>4</t>
  </si>
  <si>
    <t>750353216</t>
  </si>
  <si>
    <t>Online PSC</t>
  </si>
  <si>
    <t>https://podminky.urs.cz/item/CS_URS_2021_02/115101201</t>
  </si>
  <si>
    <t>VV</t>
  </si>
  <si>
    <t>20*10 'Přepočtené koeficientem množství</t>
  </si>
  <si>
    <t>115101301</t>
  </si>
  <si>
    <t>Pohotovost záložní čerpací soupravy pro dopravní výšku do 10 m s uvažovaným průměrným přítokem do 500 l/min</t>
  </si>
  <si>
    <t>den</t>
  </si>
  <si>
    <t>1980314070</t>
  </si>
  <si>
    <t>https://podminky.urs.cz/item/CS_URS_2021_02/115101301</t>
  </si>
  <si>
    <t>3</t>
  </si>
  <si>
    <t>122251102</t>
  </si>
  <si>
    <t>Odkopávky a prokopávky nezapažené strojně v hornině třídy těžitelnosti I skupiny 3 přes 20 do 50 m3</t>
  </si>
  <si>
    <t>307153985</t>
  </si>
  <si>
    <t>https://podminky.urs.cz/item/CS_URS_2021_02/122251102</t>
  </si>
  <si>
    <t>zamk*0,5</t>
  </si>
  <si>
    <t>131151203</t>
  </si>
  <si>
    <t>Hloubení zapažených jam a zářezů strojně s urovnáním dna do předepsaného profilu a spádu v hornině třídy těžitelnosti I skupiny 1 a 2 přes 50 do 100 m3</t>
  </si>
  <si>
    <t>-58596646</t>
  </si>
  <si>
    <t>https://podminky.urs.cz/item/CS_URS_2021_02/131151203</t>
  </si>
  <si>
    <t>v*0,4</t>
  </si>
  <si>
    <t>5</t>
  </si>
  <si>
    <t>131251203</t>
  </si>
  <si>
    <t>Hloubení zapažených jam a zářezů strojně s urovnáním dna do předepsaného profilu a spádu v hornině třídy těžitelnosti I skupiny 3 přes 50 do 100 m3</t>
  </si>
  <si>
    <t>977159480</t>
  </si>
  <si>
    <t>https://podminky.urs.cz/item/CS_URS_2021_02/131251203</t>
  </si>
  <si>
    <t>3,9*3,9*4,7</t>
  </si>
  <si>
    <t>Součet</t>
  </si>
  <si>
    <t>v*0,3</t>
  </si>
  <si>
    <t>6</t>
  </si>
  <si>
    <t>131351203</t>
  </si>
  <si>
    <t>Hloubení zapažených jam a zářezů strojně s urovnáním dna do předepsaného profilu a spádu v hornině třídy těžitelnosti II skupiny 4 přes 50 do 100 m3</t>
  </si>
  <si>
    <t>1757044987</t>
  </si>
  <si>
    <t>https://podminky.urs.cz/item/CS_URS_2021_02/131351203</t>
  </si>
  <si>
    <t>7</t>
  </si>
  <si>
    <t>151712111</t>
  </si>
  <si>
    <t>Převázka ocelová pro ukotvení záporového pažení pro jakoukoliv délku převázky zdvojená</t>
  </si>
  <si>
    <t>169435417</t>
  </si>
  <si>
    <t>https://podminky.urs.cz/item/CS_URS_2021_02/151712111</t>
  </si>
  <si>
    <t>3,9*4</t>
  </si>
  <si>
    <t>8</t>
  </si>
  <si>
    <t>151712121</t>
  </si>
  <si>
    <t>Odstranění ocelové převázky pro ukotvení záporového pažení jakékoliv délky převázky zdvojené</t>
  </si>
  <si>
    <t>-436709455</t>
  </si>
  <si>
    <t>https://podminky.urs.cz/item/CS_URS_2021_02/151712121</t>
  </si>
  <si>
    <t>9</t>
  </si>
  <si>
    <t>153112111</t>
  </si>
  <si>
    <t>Zřízení beraněných stěn z ocelových štětovnic z terénu nastražení štětovnic ve standardních podmínkách, délky do 10 m</t>
  </si>
  <si>
    <t>2001024065</t>
  </si>
  <si>
    <t>https://podminky.urs.cz/item/CS_URS_2021_02/153112111</t>
  </si>
  <si>
    <t>15,6*7,8</t>
  </si>
  <si>
    <t>10</t>
  </si>
  <si>
    <t>153112122</t>
  </si>
  <si>
    <t>Zřízení beraněných stěn z ocelových štětovnic z terénu zaberanění štětovnic ve standardních podmínkách, délky do 8 m</t>
  </si>
  <si>
    <t>493416199</t>
  </si>
  <si>
    <t>https://podminky.urs.cz/item/CS_URS_2021_02/153112122</t>
  </si>
  <si>
    <t>11</t>
  </si>
  <si>
    <t>M</t>
  </si>
  <si>
    <t>159203101</t>
  </si>
  <si>
    <t>pažnice ocelová (LARSEN II n) - 157x436mm</t>
  </si>
  <si>
    <t>t</t>
  </si>
  <si>
    <t>-1110803201</t>
  </si>
  <si>
    <t>121,68*155,5*0,001</t>
  </si>
  <si>
    <t>12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</si>
  <si>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</si>
  <si>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</si>
  <si>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240743120</t>
  </si>
  <si>
    <t>https://podminky.urs.cz/item/CS_URS_2021_02/162751117</t>
  </si>
  <si>
    <t>v-z</t>
  </si>
  <si>
    <t>-v*0,3</t>
  </si>
  <si>
    <t>13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</si>
  <si>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</si>
  <si>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</si>
  <si>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-1253953196</t>
  </si>
  <si>
    <t>https://podminky.urs.cz/item/CS_URS_2021_02/162751137</t>
  </si>
  <si>
    <t>14</t>
  </si>
  <si>
    <t>171201231</t>
  </si>
  <si>
    <t>Poplatek za uložení stavebního odpadu na recyklační skládce (skládkovné) zeminy a kamení zatříděného do Katalogu odpadů pod kódem 17 05 04</t>
  </si>
  <si>
    <t>-1356050740</t>
  </si>
  <si>
    <t>https://podminky.urs.cz/item/CS_URS_2021_02/171201231</t>
  </si>
  <si>
    <t>odvoz přebytečného výkopku na skládku - přepočet na tuny</t>
  </si>
  <si>
    <t>(v-z)*1,6</t>
  </si>
  <si>
    <t>174101101</t>
  </si>
  <si>
    <t>Zásyp sypaninou z jakékoliv horniny strojně s uložením výkopku ve vrstvách se zhutněním jam, šachet, rýh nebo kolem objektů v těchto vykopávkách</t>
  </si>
  <si>
    <t>-546907543</t>
  </si>
  <si>
    <t>https://podminky.urs.cz/item/CS_URS_2021_02/174101101</t>
  </si>
  <si>
    <t>-1,521*2 "lože štěrk"</t>
  </si>
  <si>
    <t>-1,06 "beton pod jímku"</t>
  </si>
  <si>
    <t>-Pi*1,2*1,2*4,3 "jímka"</t>
  </si>
  <si>
    <t>16</t>
  </si>
  <si>
    <t>181951112</t>
  </si>
  <si>
    <t>Úprava pláně vyrovnáním výškových rozdílů strojně v hornině třídy těžitelnosti I, skupiny 1 až 3 se zhutněním</t>
  </si>
  <si>
    <t>-1832710006</t>
  </si>
  <si>
    <t>https://podminky.urs.cz/item/CS_URS_2021_02/181951112</t>
  </si>
  <si>
    <t>zamk"dlážděné plochy pojízdné"</t>
  </si>
  <si>
    <t>Zakládání</t>
  </si>
  <si>
    <t>17</t>
  </si>
  <si>
    <t>271532211</t>
  </si>
  <si>
    <t>Podsyp pod základové konstrukce se zhutněním a urovnáním povrchu z kameniva hrubého, frakce 32 - 63 mm</t>
  </si>
  <si>
    <t>756614499</t>
  </si>
  <si>
    <t>https://podminky.urs.cz/item/CS_URS_2021_02/271532211</t>
  </si>
  <si>
    <t>3,9*3,9*0,1</t>
  </si>
  <si>
    <t>18</t>
  </si>
  <si>
    <t>271532213</t>
  </si>
  <si>
    <t>Podsyp pod základové konstrukce se zhutněním a urovnáním povrchu z kameniva hrubého, frakce 8 - 16 mm</t>
  </si>
  <si>
    <t>1048569733</t>
  </si>
  <si>
    <t>https://podminky.urs.cz/item/CS_URS_2021_02/271532213</t>
  </si>
  <si>
    <t>19</t>
  </si>
  <si>
    <t>273321411</t>
  </si>
  <si>
    <t>Základy z betonu železového (bez výztuže) desky z betonu bez zvláštních nároků na prostředí tř. C 20/25</t>
  </si>
  <si>
    <t>-571912334</t>
  </si>
  <si>
    <t>https://podminky.urs.cz/item/CS_URS_2021_02/273321411</t>
  </si>
  <si>
    <t>PI*1,5*1,5*0,15 "vyrovnávací deska pro jímku"</t>
  </si>
  <si>
    <t>PI*1,2*1,2*0,2 "vztlak pojistka"</t>
  </si>
  <si>
    <t>20</t>
  </si>
  <si>
    <t>273362021</t>
  </si>
  <si>
    <t>Výztuž základů desek ze svařovaných sítí z drátů typu KARI</t>
  </si>
  <si>
    <t>-690494903</t>
  </si>
  <si>
    <t>https://podminky.urs.cz/item/CS_URS_2021_02/273362021</t>
  </si>
  <si>
    <t>kari 150/150/8</t>
  </si>
  <si>
    <t>PI*1,5*1,5*5,398*0,001 "vyrovnávací deska pro jímku"</t>
  </si>
  <si>
    <t>274321411</t>
  </si>
  <si>
    <t>Základy z betonu železového (bez výztuže) pasy z betonu bez zvláštních nároků na prostředí tř. C 20/25</t>
  </si>
  <si>
    <t>-1872119279</t>
  </si>
  <si>
    <t>https://podminky.urs.cz/item/CS_URS_2021_02/274321411</t>
  </si>
  <si>
    <t>0,4*3,9*0,77 "oplocení"</t>
  </si>
  <si>
    <t>22</t>
  </si>
  <si>
    <t>274361821</t>
  </si>
  <si>
    <t>Výztuž základů pasů z betonářské oceli 10 505 (R) nebo BSt 500</t>
  </si>
  <si>
    <t>1780056442</t>
  </si>
  <si>
    <t>https://podminky.urs.cz/item/CS_URS_2021_02/274361821</t>
  </si>
  <si>
    <t>(144,83+7,84)*0,001</t>
  </si>
  <si>
    <t>Svislé a kompletní konstrukce</t>
  </si>
  <si>
    <t>23</t>
  </si>
  <si>
    <t>338121123</t>
  </si>
  <si>
    <t>Osazování sloupků a vzpěr plotových železobetonových se zabetonováním patky, o objemu do 0,15 m3</t>
  </si>
  <si>
    <t>kus</t>
  </si>
  <si>
    <t>-1145467120</t>
  </si>
  <si>
    <t>https://podminky.urs.cz/item/CS_URS_2021_02/338121123</t>
  </si>
  <si>
    <t>24</t>
  </si>
  <si>
    <t>592311201</t>
  </si>
  <si>
    <t>vzpěra beton 120x150x2500mm</t>
  </si>
  <si>
    <t>809393928</t>
  </si>
  <si>
    <t>25</t>
  </si>
  <si>
    <t>592311611</t>
  </si>
  <si>
    <t>sloupek plotový řadový beton 150x150x2500mm</t>
  </si>
  <si>
    <t>507722651</t>
  </si>
  <si>
    <t>26</t>
  </si>
  <si>
    <t>348101240</t>
  </si>
  <si>
    <t>Osazení vrat nebo vrátek k oplocení na sloupky ocelové, plochy jednotlivě přes 6 do 8 m2</t>
  </si>
  <si>
    <t>-1132679926</t>
  </si>
  <si>
    <t>https://podminky.urs.cz/item/CS_URS_2021_02/348101240</t>
  </si>
  <si>
    <t>27</t>
  </si>
  <si>
    <t>553423621</t>
  </si>
  <si>
    <t>brána plotová dvoukřídlá Pz s PVC vrstvou 3500x1900mm</t>
  </si>
  <si>
    <t>-1913951849</t>
  </si>
  <si>
    <t>28</t>
  </si>
  <si>
    <t>348401120</t>
  </si>
  <si>
    <t>Montáž oplocení z pletiva strojového s napínacími dráty do 1,6 m</t>
  </si>
  <si>
    <t>-584311396</t>
  </si>
  <si>
    <t>https://podminky.urs.cz/item/CS_URS_2021_02/348401120</t>
  </si>
  <si>
    <t>29</t>
  </si>
  <si>
    <t>31324756</t>
  </si>
  <si>
    <t>pletivo drátěné se čtvercovými oky zapletené Pz 50x2x1600mm</t>
  </si>
  <si>
    <t>1098765080</t>
  </si>
  <si>
    <t>30</t>
  </si>
  <si>
    <t>156191000</t>
  </si>
  <si>
    <t>drát poplastovaný kruhový napínací 2,5/3,5mm</t>
  </si>
  <si>
    <t>32</t>
  </si>
  <si>
    <t>1267861340</t>
  </si>
  <si>
    <t>14,5*3 'Přepočtené koeficientem množství</t>
  </si>
  <si>
    <t>31</t>
  </si>
  <si>
    <t>38112322R</t>
  </si>
  <si>
    <t>Dodávka a montáž přečerpávací stanice</t>
  </si>
  <si>
    <t>soubor</t>
  </si>
  <si>
    <t>2096442875</t>
  </si>
  <si>
    <t>Komunikace pozemní</t>
  </si>
  <si>
    <t>564710011</t>
  </si>
  <si>
    <t>Podklad nebo kryt z kameniva hrubého drceného vel. 8-16 mm s rozprostřením a zhutněním, po zhutnění tl. 50 mm</t>
  </si>
  <si>
    <t>-2012977846</t>
  </si>
  <si>
    <t>https://podminky.urs.cz/item/CS_URS_2021_02/564710011</t>
  </si>
  <si>
    <t>33</t>
  </si>
  <si>
    <t>564761111</t>
  </si>
  <si>
    <t>Podklad nebo kryt z kameniva hrubého drceného vel. 32-63 mm s rozprostřením a zhutněním, po zhutnění tl. 200 mm</t>
  </si>
  <si>
    <t>-1600298542</t>
  </si>
  <si>
    <t>https://podminky.urs.cz/item/CS_URS_2021_02/564761111</t>
  </si>
  <si>
    <t>34</t>
  </si>
  <si>
    <t>596212211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</si>
  <si>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přes 50 do 100 m2</t>
  </si>
  <si>
    <t>711137510</t>
  </si>
  <si>
    <t>https://podminky.urs.cz/item/CS_URS_2021_02/596212211</t>
  </si>
  <si>
    <t xml:space="preserve">54  "zámková dlažba pojezdná"</t>
  </si>
  <si>
    <t>35</t>
  </si>
  <si>
    <t>59245020</t>
  </si>
  <si>
    <t>dlažba tvar obdélník betonová 200x100x80mm přírodní</t>
  </si>
  <si>
    <t>-1603339595</t>
  </si>
  <si>
    <t>54*1,02 'Přepočtené koeficientem množství</t>
  </si>
  <si>
    <t>Ostatní konstrukce a práce-bourání</t>
  </si>
  <si>
    <t>36</t>
  </si>
  <si>
    <t>916131113</t>
  </si>
  <si>
    <t>Osazení silničního obrubníku betonového se zřízením lože, s vyplněním a zatřením spár cementovou maltou ležatého s boční opěrou z betonu prostého, do lože z betonu prostého</t>
  </si>
  <si>
    <t>-793900730</t>
  </si>
  <si>
    <t>https://podminky.urs.cz/item/CS_URS_2021_02/916131113</t>
  </si>
  <si>
    <t xml:space="preserve">48  "silniční obrubníky"</t>
  </si>
  <si>
    <t>37</t>
  </si>
  <si>
    <t>59217034</t>
  </si>
  <si>
    <t>obrubník betonový silniční 1000x150x300mm</t>
  </si>
  <si>
    <t>-694441423</t>
  </si>
  <si>
    <t>38</t>
  </si>
  <si>
    <t>916991121</t>
  </si>
  <si>
    <t>Lože pod obrubníky, krajníky nebo obruby z dlažebních kostek z betonu prostého</t>
  </si>
  <si>
    <t>740779903</t>
  </si>
  <si>
    <t>https://podminky.urs.cz/item/CS_URS_2021_02/916991121</t>
  </si>
  <si>
    <t>sil*0,07 "silniční obrubníky"</t>
  </si>
  <si>
    <t>PSV</t>
  </si>
  <si>
    <t>Práce a dodávky PSV</t>
  </si>
  <si>
    <t>713</t>
  </si>
  <si>
    <t>Izolace tepelné</t>
  </si>
  <si>
    <t>39</t>
  </si>
  <si>
    <t>713131141</t>
  </si>
  <si>
    <t>Montáž tepelné izolace stěn rohožemi, pásy, deskami, dílci, bloky (izolační materiál ve specifikaci) lepením celoplošně</t>
  </si>
  <si>
    <t>383496218</t>
  </si>
  <si>
    <t>https://podminky.urs.cz/item/CS_URS_2021_02/713131141</t>
  </si>
  <si>
    <t>2*pi*1,3*0,6</t>
  </si>
  <si>
    <t>40</t>
  </si>
  <si>
    <t>28376418</t>
  </si>
  <si>
    <t>deska z polystyrénu XPS, hrana polodrážková a hladký povrch 300kPA tl 60mm</t>
  </si>
  <si>
    <t>128</t>
  </si>
  <si>
    <t>53098653</t>
  </si>
  <si>
    <t>4,901*1,05 'Přepočtené koeficientem množství</t>
  </si>
  <si>
    <t>41</t>
  </si>
  <si>
    <t>998713101</t>
  </si>
  <si>
    <t>Přesun hmot pro izolace tepelné stanovený z hmotnosti přesunovaného materiálu vodorovná dopravní vzdálenost do 50 m v objektech výšky do 6 m</t>
  </si>
  <si>
    <t>1752405678</t>
  </si>
  <si>
    <t>https://podminky.urs.cz/item/CS_URS_2021_02/998713101</t>
  </si>
  <si>
    <t>Práce a dodávky M</t>
  </si>
  <si>
    <t>46-M</t>
  </si>
  <si>
    <t>Zemní práce při extr.mont.pracích</t>
  </si>
  <si>
    <t>42</t>
  </si>
  <si>
    <t>46090121R</t>
  </si>
  <si>
    <t>Zděný pilíř z vápenopískových cihel lícových dle projektové dokumentace (D.1.5)</t>
  </si>
  <si>
    <t>64</t>
  </si>
  <si>
    <t>445705909</t>
  </si>
  <si>
    <t>P</t>
  </si>
  <si>
    <t>Poznámka k položce:_x000d_
Zděný pilíř z vápenopískových cihel lícových včetně hloubení jámy, naložení přebytečné horniny, zhotovení pískového lože, zřízení základu, izolace, krycí teraco desky a urovnání okolního terénu hloubky do 40 cm bez koncovkového dílu, pro skříň výšky 202 cm a šířky 259 cm</t>
  </si>
  <si>
    <t>02 - SO 01.1 - Přípojka NN</t>
  </si>
  <si>
    <t xml:space="preserve">    741 - Elektroinstalace - silnoproud</t>
  </si>
  <si>
    <t>741</t>
  </si>
  <si>
    <t>Elektroinstalace - silnoproud</t>
  </si>
  <si>
    <t>741122223</t>
  </si>
  <si>
    <t>Montáž kabelů měděných bez ukončení uložených volně nebo v liště plných kulatých (CYKY) počtu a průřezu žil 4x16 až 25 mm2</t>
  </si>
  <si>
    <t>CS ÚRS 2022 01</t>
  </si>
  <si>
    <t>-1142050131</t>
  </si>
  <si>
    <t>https://podminky.urs.cz/item/CS_URS_2022_01/741122223</t>
  </si>
  <si>
    <t>34111080</t>
  </si>
  <si>
    <t>kabel silový s Cu jádrem 1 kV 4x16mm2</t>
  </si>
  <si>
    <t>1027403229</t>
  </si>
  <si>
    <t>23*1,05 'Přepočtené koeficientem množství</t>
  </si>
  <si>
    <t>741132133</t>
  </si>
  <si>
    <t>Ukončení kabelů smršťovací záklopkou nebo páskou se zapojením bez letování, počtu a průřezu žil 4x16 mm2</t>
  </si>
  <si>
    <t>-1085280994</t>
  </si>
  <si>
    <t>https://podminky.urs.cz/item/CS_URS_2022_01/741132133</t>
  </si>
  <si>
    <t>10.068.545</t>
  </si>
  <si>
    <t xml:space="preserve">Hlava EN 4.1 pro pr.    6-  50</t>
  </si>
  <si>
    <t>KS</t>
  </si>
  <si>
    <t>materiály online</t>
  </si>
  <si>
    <t>-234516072</t>
  </si>
  <si>
    <t>741210002</t>
  </si>
  <si>
    <t>Montáž rozvodnic oceloplechových nebo plastových bez zapojení vodičů běžných, hmotnosti do 50 kg</t>
  </si>
  <si>
    <t>1884768518</t>
  </si>
  <si>
    <t>https://podminky.urs.cz/item/CS_URS_2022_01/741210002</t>
  </si>
  <si>
    <t>35711651</t>
  </si>
  <si>
    <t xml:space="preserve">skříň rozváděče elektroměrového pro přímé měření  do výklenku celoplastové provedení pro 1x jednosazbový třífázový elektroměr přístroje na elektroměrové desce s plombovatelným krytem jističů (ER112/PVP7P)</t>
  </si>
  <si>
    <t>-490447588</t>
  </si>
  <si>
    <t>741320161</t>
  </si>
  <si>
    <t>Montáž jističů se zapojením vodičů třípólových nn do 25 A bez krytu</t>
  </si>
  <si>
    <t>-1270922914</t>
  </si>
  <si>
    <t>https://podminky.urs.cz/item/CS_URS_2022_01/741320161</t>
  </si>
  <si>
    <t>Poznámka k položce:_x000d_
osazení jističe v RE</t>
  </si>
  <si>
    <t>10.060.896</t>
  </si>
  <si>
    <t>Jistič 16B/3 PL7</t>
  </si>
  <si>
    <t>-1029333439</t>
  </si>
  <si>
    <t>Poznámka k položce:_x000d_
typ jističe v RE</t>
  </si>
  <si>
    <t>741410022</t>
  </si>
  <si>
    <t>Montáž uzemňovacího vedení s upevněním, propojením a připojením pomocí svorek v zemi s izolací spojů pásku průřezu do 120 mm2 v průmyslové výstavbě</t>
  </si>
  <si>
    <t>1736422662</t>
  </si>
  <si>
    <t>https://podminky.urs.cz/item/CS_URS_2022_01/741410022</t>
  </si>
  <si>
    <t>35442062</t>
  </si>
  <si>
    <t>pás zemnící 30x4mm FeZn</t>
  </si>
  <si>
    <t>kg</t>
  </si>
  <si>
    <t>-2136271062</t>
  </si>
  <si>
    <t>35442037</t>
  </si>
  <si>
    <t>svorka uzemnění nerez křížová</t>
  </si>
  <si>
    <t>1218811729</t>
  </si>
  <si>
    <t>35442036</t>
  </si>
  <si>
    <t>svorka uzemnění nerez připojovací</t>
  </si>
  <si>
    <t>1086297080</t>
  </si>
  <si>
    <t>741810001</t>
  </si>
  <si>
    <t>Zkoušky a prohlídky elektrických rozvodů a zařízení celková prohlídka a vyhotovení revizní zprávy pro objem montážních prací do 100 tis. Kč</t>
  </si>
  <si>
    <t>-1166443139</t>
  </si>
  <si>
    <t>https://podminky.urs.cz/item/CS_URS_2022_01/741810001</t>
  </si>
  <si>
    <t>460181142</t>
  </si>
  <si>
    <t>Hloubení nezapažených kabelových rýh strojně v omezeném prostoru včetně urovnání dna s přemístěním výkopku do vzdálenosti 3 m od okraje jámy nebo s naložením na dopravní prostředek šířky 35 cm hloubky 50 cm v hornině třídy těžitelnosti I skupiny 3</t>
  </si>
  <si>
    <t>20938132</t>
  </si>
  <si>
    <t>https://podminky.urs.cz/item/CS_URS_2022_01/460181142</t>
  </si>
  <si>
    <t>460451152</t>
  </si>
  <si>
    <t>Zásyp kabelových rýh strojně s přemístěním sypaniny ze vzdálenosti do 10 m, s uložením výkopku ve vrstvách včetně zhutnění a urovnání povrchu šířky 35 cm hloubky 50 cm z horniny třídy těžitelnosti I skupiny 3</t>
  </si>
  <si>
    <t>-144792876</t>
  </si>
  <si>
    <t>https://podminky.urs.cz/item/CS_URS_2022_01/460451152</t>
  </si>
  <si>
    <t>460520172</t>
  </si>
  <si>
    <t>Montáž trubek ochranných uložených volně do rýhy plastových ohebných, vnitřního průměru přes 32 do 50 mm</t>
  </si>
  <si>
    <t>1936038167</t>
  </si>
  <si>
    <t>https://podminky.urs.cz/item/CS_URS_2022_01/460520172</t>
  </si>
  <si>
    <t>34571351</t>
  </si>
  <si>
    <t>trubka elektroinstalační ohebná dvouplášťová korugovaná (chránička) D 41/50mm, HDPE+LDPE</t>
  </si>
  <si>
    <t>-1098652276</t>
  </si>
  <si>
    <t>460662411</t>
  </si>
  <si>
    <t>Kabelové lože z písku včetně podsypu, zhutnění a urovnání povrchu pro kabely vn a vvn zakryté plastovými deskami (materiál ve specifikaci), šířky do 25 cm</t>
  </si>
  <si>
    <t>1412373402</t>
  </si>
  <si>
    <t>https://podminky.urs.cz/item/CS_URS_2022_01/460662411</t>
  </si>
  <si>
    <t>dr</t>
  </si>
  <si>
    <t>drenážní štěrkové lože pod šachty</t>
  </si>
  <si>
    <t>19,602</t>
  </si>
  <si>
    <t>lo</t>
  </si>
  <si>
    <t xml:space="preserve">lože pod potrubí </t>
  </si>
  <si>
    <t>163,4</t>
  </si>
  <si>
    <t>ob</t>
  </si>
  <si>
    <t>obsyp porubí</t>
  </si>
  <si>
    <t>653,6</t>
  </si>
  <si>
    <t>PE_110</t>
  </si>
  <si>
    <t>PE 100 SDR 11, d110x10,0</t>
  </si>
  <si>
    <t>1634</t>
  </si>
  <si>
    <t>št</t>
  </si>
  <si>
    <t>štěrková cesta</t>
  </si>
  <si>
    <t>výkop rýhy</t>
  </si>
  <si>
    <t>3123,366</t>
  </si>
  <si>
    <t>zásyp sypaninou/štěrkopískem</t>
  </si>
  <si>
    <t>2242,926</t>
  </si>
  <si>
    <t>03 - SO 02 - Výtlačný řad</t>
  </si>
  <si>
    <t xml:space="preserve">    4 - Vodorovné konstrukce</t>
  </si>
  <si>
    <t xml:space="preserve">    5 - Komunikace</t>
  </si>
  <si>
    <t xml:space="preserve">    8 - Trubní vedení</t>
  </si>
  <si>
    <t xml:space="preserve">    997 - Přesun sutě</t>
  </si>
  <si>
    <t xml:space="preserve">    998 - Přesun hmot</t>
  </si>
  <si>
    <t>113107321</t>
  </si>
  <si>
    <t>Odstranění podkladů nebo krytů strojně plochy jednotlivě do 50 m2 s přemístěním hmot na skládku na vzdálenost do 3 m nebo s naložením na dopravní prostředek z kameniva hrubého drceného, o tl. vrstvy do 100 mm</t>
  </si>
  <si>
    <t>-118870867</t>
  </si>
  <si>
    <t>https://podminky.urs.cz/item/CS_URS_2021_02/113107321</t>
  </si>
  <si>
    <t>119001406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</si>
  <si>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přes 200 do 500 mm</t>
  </si>
  <si>
    <t>-1505243703</t>
  </si>
  <si>
    <t>https://podminky.urs.cz/item/CS_URS_2021_02/119001406</t>
  </si>
  <si>
    <t>119001407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</si>
  <si>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přes 500 do 700 mm</t>
  </si>
  <si>
    <t>-11959770</t>
  </si>
  <si>
    <t>https://podminky.urs.cz/item/CS_URS_2021_02/119001407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</si>
  <si>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</si>
  <si>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</si>
  <si>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327642496</t>
  </si>
  <si>
    <t>https://podminky.urs.cz/item/CS_URS_2021_02/119001421</t>
  </si>
  <si>
    <t>130001101</t>
  </si>
  <si>
    <t>Příplatek k cenám hloubených vykopávek za ztížení vykopávky v blízkosti podzemního vedení nebo výbušnin pro jakoukoliv třídu horniny</t>
  </si>
  <si>
    <t>-1350051166</t>
  </si>
  <si>
    <t>https://podminky.urs.cz/item/CS_URS_2021_02/130001101</t>
  </si>
  <si>
    <t>1,0*1,5*(1+4+2)*1,0</t>
  </si>
  <si>
    <t>132154206</t>
  </si>
  <si>
    <t>Hloubení zapažených rýh šířky přes 800 do 2 000 mm strojně s urovnáním dna do předepsaného profilu a spádu v hornině třídy těžitelnosti I skupiny 1 a 2 přes 1 000 do 5 000 m3</t>
  </si>
  <si>
    <t>1486388894</t>
  </si>
  <si>
    <t>https://podminky.urs.cz/item/CS_URS_2021_02/132154206</t>
  </si>
  <si>
    <t>132254206</t>
  </si>
  <si>
    <t>Hloubení zapažených rýh šířky přes 800 do 2 000 mm strojně s urovnáním dna do předepsaného profilu a spádu v hornině třídy těžitelnosti I skupiny 3 přes 1 000 do 5 000 m3</t>
  </si>
  <si>
    <t>227621323</t>
  </si>
  <si>
    <t>https://podminky.urs.cz/item/CS_URS_2021_02/132254206</t>
  </si>
  <si>
    <t>1,0*PE_110*1,9</t>
  </si>
  <si>
    <t>-št*0,1 "štěrk cesta - tl. 100mm"</t>
  </si>
  <si>
    <t>rozšíření pro šachty</t>
  </si>
  <si>
    <t>(3,3-1,0)*3,3*1,9</t>
  </si>
  <si>
    <t>3,3*3,3*0,5</t>
  </si>
  <si>
    <t>132354206</t>
  </si>
  <si>
    <t>Hloubení zapažených rýh šířky přes 800 do 2 000 mm strojně s urovnáním dna do předepsaného profilu a spádu v hornině třídy těžitelnosti II skupiny 4 přes 1 000 do 5 000 m3</t>
  </si>
  <si>
    <t>1583981046</t>
  </si>
  <si>
    <t>https://podminky.urs.cz/item/CS_URS_2021_02/132354206</t>
  </si>
  <si>
    <t>151101101</t>
  </si>
  <si>
    <t>Zřízení pažení a rozepření stěn rýh pro podzemní vedení příložné pro jakoukoliv mezerovitost, hloubky do 2 m</t>
  </si>
  <si>
    <t>1983579192</t>
  </si>
  <si>
    <t>https://podminky.urs.cz/item/CS_URS_2021_02/151101101</t>
  </si>
  <si>
    <t>PE_110*1,9*2</t>
  </si>
  <si>
    <t>(3,3-1,0)*2*1,9</t>
  </si>
  <si>
    <t>3,3*4*0,5</t>
  </si>
  <si>
    <t>151101111</t>
  </si>
  <si>
    <t>Odstranění pažení a rozepření stěn rýh pro podzemní vedení s uložením materiálu na vzdálenost do 3 m od kraje výkopu příložné, hloubky do 2 m</t>
  </si>
  <si>
    <t>298369911</t>
  </si>
  <si>
    <t>https://podminky.urs.cz/item/CS_URS_2021_02/151101111</t>
  </si>
  <si>
    <t>-1422206005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</si>
  <si>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</si>
  <si>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</si>
  <si>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-1590016026</t>
  </si>
  <si>
    <t>https://podminky.urs.cz/item/CS_URS_2021_02/162751139</t>
  </si>
  <si>
    <t>880,44*6 'Přepočtené koeficientem množství</t>
  </si>
  <si>
    <t>-290804660</t>
  </si>
  <si>
    <t>(ob+lo)*1,6</t>
  </si>
  <si>
    <t>124775012</t>
  </si>
  <si>
    <t>-(ob+lo)</t>
  </si>
  <si>
    <t>-PI*0,955*0,955*1,7*9 "šachty"</t>
  </si>
  <si>
    <t>-dr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</si>
  <si>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</si>
  <si>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</si>
  <si>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-1957918284</t>
  </si>
  <si>
    <t>https://podminky.urs.cz/item/CS_URS_2021_02/175151101</t>
  </si>
  <si>
    <t>1,0*PE_110*0,4</t>
  </si>
  <si>
    <t>58337310</t>
  </si>
  <si>
    <t>štěrkopísek frakce 0/4</t>
  </si>
  <si>
    <t>-1542831859</t>
  </si>
  <si>
    <t>653,6*1,8 'Přepočtené koeficientem množství</t>
  </si>
  <si>
    <t>Vodorovné konstrukce</t>
  </si>
  <si>
    <t>451541111</t>
  </si>
  <si>
    <t>Lože pod potrubí, stoky a drobné objekty v otevřeném výkopu ze štěrkodrtě 16-32 mm</t>
  </si>
  <si>
    <t>-2078152240</t>
  </si>
  <si>
    <t>https://podminky.urs.cz/item/CS_URS_2021_02/451541111</t>
  </si>
  <si>
    <t>3,3*3,3*0,2*9</t>
  </si>
  <si>
    <t>451572111</t>
  </si>
  <si>
    <t>Lože pod potrubí, stoky a drobné objekty v otevřeném výkopu z kameniva drobného těženého 0 až 4 mm</t>
  </si>
  <si>
    <t>-1094750357</t>
  </si>
  <si>
    <t>https://podminky.urs.cz/item/CS_URS_2021_02/451572111</t>
  </si>
  <si>
    <t>1,0*PE_110*0,1</t>
  </si>
  <si>
    <t>Komunikace</t>
  </si>
  <si>
    <t>564831111</t>
  </si>
  <si>
    <t>Podklad ze štěrkodrti ŠD s rozprostřením a zhutněním, po zhutnění tl. 100 mm</t>
  </si>
  <si>
    <t>816740131</t>
  </si>
  <si>
    <t>https://podminky.urs.cz/item/CS_URS_2021_02/564831111</t>
  </si>
  <si>
    <t>1,0*11</t>
  </si>
  <si>
    <t>Trubní vedení</t>
  </si>
  <si>
    <t>857262122</t>
  </si>
  <si>
    <t>Montáž litinových tvarovek na potrubí litinovém tlakovém jednoosých na potrubí z trub přírubových v otevřeném výkopu, kanálu nebo v šachtě DN 100</t>
  </si>
  <si>
    <t>221349218</t>
  </si>
  <si>
    <t>https://podminky.urs.cz/item/CS_URS_2021_02/857262122</t>
  </si>
  <si>
    <t>40010011</t>
  </si>
  <si>
    <t>ZAKUSOVACÍ PŘÍRUBA PRO PE POTRUBÍ D110</t>
  </si>
  <si>
    <t>568626782</t>
  </si>
  <si>
    <t>857264122</t>
  </si>
  <si>
    <t>Montáž litinových tvarovek na potrubí litinovém tlakovém odbočných na potrubí z trub přírubových v otevřeném výkopu, kanálu nebo v šachtě DN 100</t>
  </si>
  <si>
    <t>-581504294</t>
  </si>
  <si>
    <t>https://podminky.urs.cz/item/CS_URS_2021_02/857264122</t>
  </si>
  <si>
    <t>HWL.851010008016</t>
  </si>
  <si>
    <t>TVAROVKA T KUS 100-80</t>
  </si>
  <si>
    <t>836461735</t>
  </si>
  <si>
    <t>851010011</t>
  </si>
  <si>
    <t>ČISTÍCÍ KUS S PŘÍRUBOVOU ODBOČKOU DN 100/100</t>
  </si>
  <si>
    <t>1039154382</t>
  </si>
  <si>
    <t>871265201</t>
  </si>
  <si>
    <t>Montáž kanalizačního potrubí z plastů z polyetylenu PE 100 svařovaných elektrotvarovkou v otevřeném výkopu ve sklonu do 20 % SDR 11/PN16 D 110 x 10,0 mm</t>
  </si>
  <si>
    <t>2033101706</t>
  </si>
  <si>
    <t>https://podminky.urs.cz/item/CS_URS_2021_02/871265201</t>
  </si>
  <si>
    <t>1634 "výtlačný řad V"</t>
  </si>
  <si>
    <t>28613557</t>
  </si>
  <si>
    <t>potrubí dvouvrstvé PE100 RC SDR11 110x10,0 v tyčích</t>
  </si>
  <si>
    <t>1838901987</t>
  </si>
  <si>
    <t>1634*1,015 'Přepočtené koeficientem množství</t>
  </si>
  <si>
    <t>HWL.810008000216</t>
  </si>
  <si>
    <t>PŘÍRUBA VNITŘNÍ ZÁVIT DN80</t>
  </si>
  <si>
    <t>-537258388</t>
  </si>
  <si>
    <t>877251110</t>
  </si>
  <si>
    <t>Montáž tvarovek na vodovodním plastovém potrubí z polyetylenu PE 100 elektrotvarovek SDR 11/PN16 kolen 45° d 110</t>
  </si>
  <si>
    <t>2131739821</t>
  </si>
  <si>
    <t>https://podminky.urs.cz/item/CS_URS_2021_02/877251110</t>
  </si>
  <si>
    <t>NCL.616139</t>
  </si>
  <si>
    <t>d110, PE100, SDR11, koleno 11°, elektro</t>
  </si>
  <si>
    <t>522173507</t>
  </si>
  <si>
    <t>NCL.615273</t>
  </si>
  <si>
    <t>d110, PE100, SDR11, koleno 30°, elektro</t>
  </si>
  <si>
    <t>-1477142362</t>
  </si>
  <si>
    <t>877261101</t>
  </si>
  <si>
    <t>Montáž tvarovek na vodovodním plastovém potrubí z polyetylenu PE 100 elektrotvarovek SDR 11/PN16 spojek, oblouků nebo redukcí d 110</t>
  </si>
  <si>
    <t>1780134887</t>
  </si>
  <si>
    <t>https://podminky.urs.cz/item/CS_URS_2021_02/877261101</t>
  </si>
  <si>
    <t>NCL.612688</t>
  </si>
  <si>
    <t>MB d110,PE100, SDR11, spojka s lehce vyrazitelným dorazem, elektro</t>
  </si>
  <si>
    <t>-318969373</t>
  </si>
  <si>
    <t>NCL.615419</t>
  </si>
  <si>
    <t>EFL d110 / DN100, PE100, SDR11, integrovaný lemový nákružek s přírubou</t>
  </si>
  <si>
    <t>178687649</t>
  </si>
  <si>
    <t>891213321</t>
  </si>
  <si>
    <t>Montáž vodovodních armatur na potrubí ventilů odvzdušňovacích nebo zavzdušňovacích mechanických a plovákových přírubových na venkovních řadech DN 50</t>
  </si>
  <si>
    <t>-1469291432</t>
  </si>
  <si>
    <t>https://podminky.urs.cz/item/CS_URS_2021_02/891213321</t>
  </si>
  <si>
    <t>3 "vzdušník šachta"</t>
  </si>
  <si>
    <t>986405000016</t>
  </si>
  <si>
    <t>VENTIL ODVZDUŠŇOVACÍ NEREZ PRO ODPAD VODU DN 50 - dodávka VAK MB</t>
  </si>
  <si>
    <t>788938361</t>
  </si>
  <si>
    <t>891247111</t>
  </si>
  <si>
    <t>Montáž vodovodních armatur na potrubí hydrantů podzemních (bez osazení poklopů) DN 80</t>
  </si>
  <si>
    <t>545570237</t>
  </si>
  <si>
    <t>https://podminky.urs.cz/item/CS_URS_2021_02/891247111</t>
  </si>
  <si>
    <t>810050151</t>
  </si>
  <si>
    <t>RYCHLOSPOJKA BAJONETOVÁ, TYP A, R4</t>
  </si>
  <si>
    <t>-936501504</t>
  </si>
  <si>
    <t>891261222</t>
  </si>
  <si>
    <t>Montáž vodovodních armatur na potrubí šoupátek nebo klapek uzavíracích v šachtách s ručním kolečkem DN 100</t>
  </si>
  <si>
    <t>95362449</t>
  </si>
  <si>
    <t>https://podminky.urs.cz/item/CS_URS_2021_02/891261222</t>
  </si>
  <si>
    <t>AVK.314100</t>
  </si>
  <si>
    <t>šoupě pro odpadní vodu 3.14, DN 100, stavební délka F4, PN 10/16 - dodávka VAK MB</t>
  </si>
  <si>
    <t>-1955793863</t>
  </si>
  <si>
    <t>AVK.73100</t>
  </si>
  <si>
    <t>Ovládací kolečko pro AVK šoupata DN 100 - dodávka VAK MB</t>
  </si>
  <si>
    <t>824276587</t>
  </si>
  <si>
    <t>-717657318</t>
  </si>
  <si>
    <t>AVK.361100</t>
  </si>
  <si>
    <t>nožové šoupě 3.6.1, stoupavé vřeteno, DN 100 - dodávka VAK MB</t>
  </si>
  <si>
    <t>428084807</t>
  </si>
  <si>
    <t>43</t>
  </si>
  <si>
    <t>892271111</t>
  </si>
  <si>
    <t>Tlakové zkoušky vodou na potrubí DN 100 nebo 125</t>
  </si>
  <si>
    <t>-1865436708</t>
  </si>
  <si>
    <t>https://podminky.urs.cz/item/CS_URS_2021_02/892271111</t>
  </si>
  <si>
    <t>44</t>
  </si>
  <si>
    <t>89227311R</t>
  </si>
  <si>
    <t>Zkouška průchodnosti potrubí DN od 80 do 125</t>
  </si>
  <si>
    <t>-1728652869</t>
  </si>
  <si>
    <t>45</t>
  </si>
  <si>
    <t>892372111</t>
  </si>
  <si>
    <t>Tlakové zkoušky vodou zabezpečení konců potrubí při tlakových zkouškách DN do 300</t>
  </si>
  <si>
    <t>-1138379382</t>
  </si>
  <si>
    <t>https://podminky.urs.cz/item/CS_URS_2021_02/892372111</t>
  </si>
  <si>
    <t>46</t>
  </si>
  <si>
    <t>894411311</t>
  </si>
  <si>
    <t>Osazení betonových nebo železobetonových dílců pro šachty skruží rovných</t>
  </si>
  <si>
    <t>-1613884866</t>
  </si>
  <si>
    <t>https://podminky.urs.cz/item/CS_URS_2021_02/894411311</t>
  </si>
  <si>
    <t>47</t>
  </si>
  <si>
    <t>CSB.0059095.URS</t>
  </si>
  <si>
    <t>Skruž šachtová se stupadly DN 1650, hs 1000, t 130 mm</t>
  </si>
  <si>
    <t>1488343720</t>
  </si>
  <si>
    <t>CSB.0059096.URS</t>
  </si>
  <si>
    <t>Skruž šachtová se stupadly DN 1650, hs 500, t 130 mm</t>
  </si>
  <si>
    <t>1270909210</t>
  </si>
  <si>
    <t>49</t>
  </si>
  <si>
    <t>592243421</t>
  </si>
  <si>
    <t>těsnění elastomerové pro spojení šachetních dílů DN 1650</t>
  </si>
  <si>
    <t>722072420</t>
  </si>
  <si>
    <t>50</t>
  </si>
  <si>
    <t>894414211</t>
  </si>
  <si>
    <t>Osazení betonových nebo železobetonových dílců pro šachty desek zákrytových</t>
  </si>
  <si>
    <t>618739403</t>
  </si>
  <si>
    <t>https://podminky.urs.cz/item/CS_URS_2021_02/894414211</t>
  </si>
  <si>
    <t>51</t>
  </si>
  <si>
    <t>CSB.0056182.URS</t>
  </si>
  <si>
    <t>Zákrytová deska DN 1650/625, hs 200, t 130 mm</t>
  </si>
  <si>
    <t>-1375792626</t>
  </si>
  <si>
    <t>52</t>
  </si>
  <si>
    <t>CSB.0059043.URS</t>
  </si>
  <si>
    <t>Zákrytová deska 1000/625 XA3, třída zatížení D400</t>
  </si>
  <si>
    <t>-912752962</t>
  </si>
  <si>
    <t>53</t>
  </si>
  <si>
    <t>899104112</t>
  </si>
  <si>
    <t>Osazení poklopů litinových a ocelových včetně rámů pro třídu zatížení D400, E600</t>
  </si>
  <si>
    <t>-591670809</t>
  </si>
  <si>
    <t>https://podminky.urs.cz/item/CS_URS_2021_02/899104112</t>
  </si>
  <si>
    <t>55241014</t>
  </si>
  <si>
    <t>poklop šachtový třída D400, kruhový rám 785, vstup 600mm, bez ventilace - dodávka VAK MB</t>
  </si>
  <si>
    <t>106096854</t>
  </si>
  <si>
    <t>55</t>
  </si>
  <si>
    <t>899721111</t>
  </si>
  <si>
    <t>Signalizační vodič na potrubí DN do 150 mm</t>
  </si>
  <si>
    <t>-540433805</t>
  </si>
  <si>
    <t>https://podminky.urs.cz/item/CS_URS_2021_02/899721111</t>
  </si>
  <si>
    <t>PE_110 "AYKY 8"</t>
  </si>
  <si>
    <t>56</t>
  </si>
  <si>
    <t>899722112</t>
  </si>
  <si>
    <t>Krytí potrubí z plastů výstražnou fólií z PVC šířky 25 cm</t>
  </si>
  <si>
    <t>65272687</t>
  </si>
  <si>
    <t>https://podminky.urs.cz/item/CS_URS_2021_02/899722112</t>
  </si>
  <si>
    <t>PE_110 "výstražná folie hnědé barvy"</t>
  </si>
  <si>
    <t>57</t>
  </si>
  <si>
    <t>99911100R</t>
  </si>
  <si>
    <t xml:space="preserve">Segmentové těsnění (TAYLOR TS400) - prostup potrubí DN 100 </t>
  </si>
  <si>
    <t>509735355</t>
  </si>
  <si>
    <t>997</t>
  </si>
  <si>
    <t>Přesun sutě</t>
  </si>
  <si>
    <t>58</t>
  </si>
  <si>
    <t>997221551</t>
  </si>
  <si>
    <t>Vodorovná doprava suti bez naložení, ale se složením a s hrubým urovnáním ze sypkých materiálů, na vzdálenost do 1 km</t>
  </si>
  <si>
    <t>-920049914</t>
  </si>
  <si>
    <t>https://podminky.urs.cz/item/CS_URS_2021_02/997221551</t>
  </si>
  <si>
    <t>59</t>
  </si>
  <si>
    <t>997221559</t>
  </si>
  <si>
    <t>Vodorovná doprava suti bez naložení, ale se složením a s hrubým urovnáním Příplatek k ceně za každý další i započatý 1 km přes 1 km</t>
  </si>
  <si>
    <t>1899318474</t>
  </si>
  <si>
    <t>https://podminky.urs.cz/item/CS_URS_2021_02/997221559</t>
  </si>
  <si>
    <t>1,87*16 'Přepočtené koeficientem množství</t>
  </si>
  <si>
    <t>60</t>
  </si>
  <si>
    <t>997221873</t>
  </si>
  <si>
    <t>-1711541352</t>
  </si>
  <si>
    <t>https://podminky.urs.cz/item/CS_URS_2021_02/997221873</t>
  </si>
  <si>
    <t>998</t>
  </si>
  <si>
    <t>Přesun hmot</t>
  </si>
  <si>
    <t>61</t>
  </si>
  <si>
    <t>998276101</t>
  </si>
  <si>
    <t>Přesun hmot pro trubní vedení hloubené z trub z plastických hmot nebo sklolaminátových pro vodovody nebo kanalizace v otevřeném výkopu dopravní vzdálenost do 15 m</t>
  </si>
  <si>
    <t>1007978710</t>
  </si>
  <si>
    <t>https://podminky.urs.cz/item/CS_URS_2021_02/998276101</t>
  </si>
  <si>
    <t>04 - Vedlejší a ostatní náklady</t>
  </si>
  <si>
    <t>VRN - Vedlejší rozpočtové náklady</t>
  </si>
  <si>
    <t>VRN</t>
  </si>
  <si>
    <t>Vedlejší rozpočtové náklady</t>
  </si>
  <si>
    <t>012002000</t>
  </si>
  <si>
    <t>Geodetické práce</t>
  </si>
  <si>
    <t>Kč</t>
  </si>
  <si>
    <t>1024</t>
  </si>
  <si>
    <t>-1530094994</t>
  </si>
  <si>
    <t>https://podminky.urs.cz/item/CS_URS_2021_02/012002000</t>
  </si>
  <si>
    <t>013254000</t>
  </si>
  <si>
    <t>Dokumentace skutečného provedení stavby</t>
  </si>
  <si>
    <t>-424304788</t>
  </si>
  <si>
    <t>https://podminky.urs.cz/item/CS_URS_2021_02/013254000</t>
  </si>
  <si>
    <t>030001000</t>
  </si>
  <si>
    <t>Zařízení staveniště</t>
  </si>
  <si>
    <t>Kč…</t>
  </si>
  <si>
    <t>2118758413</t>
  </si>
  <si>
    <t>https://podminky.urs.cz/item/CS_URS_2021_02/030001000</t>
  </si>
  <si>
    <t>SEZNAM FIGUR</t>
  </si>
  <si>
    <t>Výměra</t>
  </si>
  <si>
    <t xml:space="preserve"> 01</t>
  </si>
  <si>
    <t>Použití figury:</t>
  </si>
  <si>
    <t>Osazení silničního obrubníku betonového ležatého s boční opěrou do lože z betonu prostého</t>
  </si>
  <si>
    <t>Lože pod obrubníky, krajníky nebo obruby z dlažebních kostek z betonu prostého</t>
  </si>
  <si>
    <t>Hloubení jam zapažených v hornině třídy těžitelnosti I skupiny 3 objem do 100 m3 strojně</t>
  </si>
  <si>
    <t>Hloubení jam zapažených v hornině třídy těžitelnosti I skupiny 1 a 2 objem do 100 m3 strojně</t>
  </si>
  <si>
    <t>Hloubení jam zapažených v hornině třídy těžitelnosti II skupiny 4 objem do 100 m3 strojně</t>
  </si>
  <si>
    <t>Vodorovné přemístění přes 9 000 do 10000 m výkopku/sypaniny z horniny třídy těžitelnosti I skupiny 1 až 3</t>
  </si>
  <si>
    <t>Vodorovné přemístění přes 9 000 do 10000 m výkopku/sypaniny z horniny třídy těžitelnosti II skupiny 4 a 5</t>
  </si>
  <si>
    <t>Poplatek za uložení zeminy a kamení na recyklační skládce (skládkovné) kód odpadu 17 05 04</t>
  </si>
  <si>
    <t>Zásyp jam, šachet rýh nebo kolem objektů sypaninou se zhutněním</t>
  </si>
  <si>
    <t>Kladení zámkové dlažby pozemních komunikací tl 80 mm skupiny A pl přes 50 do 100 m2</t>
  </si>
  <si>
    <t>Odkopávky a prokopávky nezapažené v hornině třídy těžitelnosti I skupiny 3 objem do 50 m3 strojně</t>
  </si>
  <si>
    <t>Úprava pláně v hornině třídy těžitelnosti I skupiny 1 až 3 se zhutněním strojně</t>
  </si>
  <si>
    <t>Podklad z kameniva hrubého drceného vel. 8-16 mm tl 50 mm</t>
  </si>
  <si>
    <t>Podklad z kameniva hrubého drceného vel. 32-63 mm tl 200 mm</t>
  </si>
  <si>
    <t xml:space="preserve"> 03</t>
  </si>
  <si>
    <t>Lože pod potrubí otevřený výkop ze štěrkodrtě</t>
  </si>
  <si>
    <t>Lože pod potrubí otevřený výkop z kameniva drobného těženého</t>
  </si>
  <si>
    <t>Obsypání potrubí strojně sypaninou bez prohození, uloženou do 3 m</t>
  </si>
  <si>
    <t>Montáž kanalizačního potrubí z PE SDR11 otevřený výkop svařovaných elektrotvarovkou D 110x10,0 mm</t>
  </si>
  <si>
    <t>Hloubení zapažených rýh š do 2000 mm v hornině třídy těžitelnosti I skupiny 3 objem do 5000 m3</t>
  </si>
  <si>
    <t>Zřízení příložného pažení a rozepření stěn rýh hl do 2 m</t>
  </si>
  <si>
    <t>Tlaková zkouška vodou potrubí DN 100 nebo 125</t>
  </si>
  <si>
    <t>Signalizační vodič DN do 150 mm na potrubí</t>
  </si>
  <si>
    <t>Krytí potrubí z plastů výstražnou fólií z PVC 25 cm</t>
  </si>
  <si>
    <t>Podklad ze štěrkodrtě ŠD tl 100 mm</t>
  </si>
  <si>
    <t>Odstranění podkladu z kameniva drceného tl do 100 mm strojně pl do 50 m2</t>
  </si>
  <si>
    <t>Hloubení zapažených rýh š do 2000 mm v hornině třídy těžitelnosti I skupiny 1 a 2 objem do 5000 m3</t>
  </si>
  <si>
    <t>Hloubení zapažených rýh š do 2000 mm v hornině třídy těžitelnosti II skupiny 4 objem do 5000 m3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</si>
</sst>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29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5101201" TargetMode="External" /><Relationship Id="rId2" Type="http://schemas.openxmlformats.org/officeDocument/2006/relationships/hyperlink" Target="https://podminky.urs.cz/item/CS_URS_2021_02/115101301" TargetMode="External" /><Relationship Id="rId3" Type="http://schemas.openxmlformats.org/officeDocument/2006/relationships/hyperlink" Target="https://podminky.urs.cz/item/CS_URS_2021_02/122251102" TargetMode="External" /><Relationship Id="rId4" Type="http://schemas.openxmlformats.org/officeDocument/2006/relationships/hyperlink" Target="https://podminky.urs.cz/item/CS_URS_2021_02/131151203" TargetMode="External" /><Relationship Id="rId5" Type="http://schemas.openxmlformats.org/officeDocument/2006/relationships/hyperlink" Target="https://podminky.urs.cz/item/CS_URS_2021_02/131251203" TargetMode="External" /><Relationship Id="rId6" Type="http://schemas.openxmlformats.org/officeDocument/2006/relationships/hyperlink" Target="https://podminky.urs.cz/item/CS_URS_2021_02/131351203" TargetMode="External" /><Relationship Id="rId7" Type="http://schemas.openxmlformats.org/officeDocument/2006/relationships/hyperlink" Target="https://podminky.urs.cz/item/CS_URS_2021_02/151712111" TargetMode="External" /><Relationship Id="rId8" Type="http://schemas.openxmlformats.org/officeDocument/2006/relationships/hyperlink" Target="https://podminky.urs.cz/item/CS_URS_2021_02/151712121" TargetMode="External" /><Relationship Id="rId9" Type="http://schemas.openxmlformats.org/officeDocument/2006/relationships/hyperlink" Target="https://podminky.urs.cz/item/CS_URS_2021_02/153112111" TargetMode="External" /><Relationship Id="rId10" Type="http://schemas.openxmlformats.org/officeDocument/2006/relationships/hyperlink" Target="https://podminky.urs.cz/item/CS_URS_2021_02/153112122" TargetMode="External" /><Relationship Id="rId11" Type="http://schemas.openxmlformats.org/officeDocument/2006/relationships/hyperlink" Target="https://podminky.urs.cz/item/CS_URS_2021_02/162751117" TargetMode="External" /><Relationship Id="rId12" Type="http://schemas.openxmlformats.org/officeDocument/2006/relationships/hyperlink" Target="https://podminky.urs.cz/item/CS_URS_2021_02/162751137" TargetMode="External" /><Relationship Id="rId13" Type="http://schemas.openxmlformats.org/officeDocument/2006/relationships/hyperlink" Target="https://podminky.urs.cz/item/CS_URS_2021_02/171201231" TargetMode="External" /><Relationship Id="rId14" Type="http://schemas.openxmlformats.org/officeDocument/2006/relationships/hyperlink" Target="https://podminky.urs.cz/item/CS_URS_2021_02/174101101" TargetMode="External" /><Relationship Id="rId15" Type="http://schemas.openxmlformats.org/officeDocument/2006/relationships/hyperlink" Target="https://podminky.urs.cz/item/CS_URS_2021_02/181951112" TargetMode="External" /><Relationship Id="rId16" Type="http://schemas.openxmlformats.org/officeDocument/2006/relationships/hyperlink" Target="https://podminky.urs.cz/item/CS_URS_2021_02/271532211" TargetMode="External" /><Relationship Id="rId17" Type="http://schemas.openxmlformats.org/officeDocument/2006/relationships/hyperlink" Target="https://podminky.urs.cz/item/CS_URS_2021_02/271532213" TargetMode="External" /><Relationship Id="rId18" Type="http://schemas.openxmlformats.org/officeDocument/2006/relationships/hyperlink" Target="https://podminky.urs.cz/item/CS_URS_2021_02/273321411" TargetMode="External" /><Relationship Id="rId19" Type="http://schemas.openxmlformats.org/officeDocument/2006/relationships/hyperlink" Target="https://podminky.urs.cz/item/CS_URS_2021_02/273362021" TargetMode="External" /><Relationship Id="rId20" Type="http://schemas.openxmlformats.org/officeDocument/2006/relationships/hyperlink" Target="https://podminky.urs.cz/item/CS_URS_2021_02/274321411" TargetMode="External" /><Relationship Id="rId21" Type="http://schemas.openxmlformats.org/officeDocument/2006/relationships/hyperlink" Target="https://podminky.urs.cz/item/CS_URS_2021_02/274361821" TargetMode="External" /><Relationship Id="rId22" Type="http://schemas.openxmlformats.org/officeDocument/2006/relationships/hyperlink" Target="https://podminky.urs.cz/item/CS_URS_2021_02/338121123" TargetMode="External" /><Relationship Id="rId23" Type="http://schemas.openxmlformats.org/officeDocument/2006/relationships/hyperlink" Target="https://podminky.urs.cz/item/CS_URS_2021_02/348101240" TargetMode="External" /><Relationship Id="rId24" Type="http://schemas.openxmlformats.org/officeDocument/2006/relationships/hyperlink" Target="https://podminky.urs.cz/item/CS_URS_2021_02/348401120" TargetMode="External" /><Relationship Id="rId25" Type="http://schemas.openxmlformats.org/officeDocument/2006/relationships/hyperlink" Target="https://podminky.urs.cz/item/CS_URS_2021_02/564710011" TargetMode="External" /><Relationship Id="rId26" Type="http://schemas.openxmlformats.org/officeDocument/2006/relationships/hyperlink" Target="https://podminky.urs.cz/item/CS_URS_2021_02/564761111" TargetMode="External" /><Relationship Id="rId27" Type="http://schemas.openxmlformats.org/officeDocument/2006/relationships/hyperlink" Target="https://podminky.urs.cz/item/CS_URS_2021_02/596212211" TargetMode="External" /><Relationship Id="rId28" Type="http://schemas.openxmlformats.org/officeDocument/2006/relationships/hyperlink" Target="https://podminky.urs.cz/item/CS_URS_2021_02/916131113" TargetMode="External" /><Relationship Id="rId29" Type="http://schemas.openxmlformats.org/officeDocument/2006/relationships/hyperlink" Target="https://podminky.urs.cz/item/CS_URS_2021_02/916991121" TargetMode="External" /><Relationship Id="rId30" Type="http://schemas.openxmlformats.org/officeDocument/2006/relationships/hyperlink" Target="https://podminky.urs.cz/item/CS_URS_2021_02/713131141" TargetMode="External" /><Relationship Id="rId31" Type="http://schemas.openxmlformats.org/officeDocument/2006/relationships/hyperlink" Target="https://podminky.urs.cz/item/CS_URS_2021_02/998713101" TargetMode="External" /><Relationship Id="rId3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741122223" TargetMode="External" /><Relationship Id="rId2" Type="http://schemas.openxmlformats.org/officeDocument/2006/relationships/hyperlink" Target="https://podminky.urs.cz/item/CS_URS_2022_01/741132133" TargetMode="External" /><Relationship Id="rId3" Type="http://schemas.openxmlformats.org/officeDocument/2006/relationships/hyperlink" Target="https://podminky.urs.cz/item/CS_URS_2022_01/741210002" TargetMode="External" /><Relationship Id="rId4" Type="http://schemas.openxmlformats.org/officeDocument/2006/relationships/hyperlink" Target="https://podminky.urs.cz/item/CS_URS_2022_01/741320161" TargetMode="External" /><Relationship Id="rId5" Type="http://schemas.openxmlformats.org/officeDocument/2006/relationships/hyperlink" Target="https://podminky.urs.cz/item/CS_URS_2022_01/741410022" TargetMode="External" /><Relationship Id="rId6" Type="http://schemas.openxmlformats.org/officeDocument/2006/relationships/hyperlink" Target="https://podminky.urs.cz/item/CS_URS_2022_01/741810001" TargetMode="External" /><Relationship Id="rId7" Type="http://schemas.openxmlformats.org/officeDocument/2006/relationships/hyperlink" Target="https://podminky.urs.cz/item/CS_URS_2022_01/460181142" TargetMode="External" /><Relationship Id="rId8" Type="http://schemas.openxmlformats.org/officeDocument/2006/relationships/hyperlink" Target="https://podminky.urs.cz/item/CS_URS_2022_01/460451152" TargetMode="External" /><Relationship Id="rId9" Type="http://schemas.openxmlformats.org/officeDocument/2006/relationships/hyperlink" Target="https://podminky.urs.cz/item/CS_URS_2022_01/460520172" TargetMode="External" /><Relationship Id="rId10" Type="http://schemas.openxmlformats.org/officeDocument/2006/relationships/hyperlink" Target="https://podminky.urs.cz/item/CS_URS_2022_01/460662411" TargetMode="External" /><Relationship Id="rId1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3107321" TargetMode="External" /><Relationship Id="rId2" Type="http://schemas.openxmlformats.org/officeDocument/2006/relationships/hyperlink" Target="https://podminky.urs.cz/item/CS_URS_2021_02/119001406" TargetMode="External" /><Relationship Id="rId3" Type="http://schemas.openxmlformats.org/officeDocument/2006/relationships/hyperlink" Target="https://podminky.urs.cz/item/CS_URS_2021_02/119001407" TargetMode="External" /><Relationship Id="rId4" Type="http://schemas.openxmlformats.org/officeDocument/2006/relationships/hyperlink" Target="https://podminky.urs.cz/item/CS_URS_2021_02/119001421" TargetMode="External" /><Relationship Id="rId5" Type="http://schemas.openxmlformats.org/officeDocument/2006/relationships/hyperlink" Target="https://podminky.urs.cz/item/CS_URS_2021_02/130001101" TargetMode="External" /><Relationship Id="rId6" Type="http://schemas.openxmlformats.org/officeDocument/2006/relationships/hyperlink" Target="https://podminky.urs.cz/item/CS_URS_2021_02/132154206" TargetMode="External" /><Relationship Id="rId7" Type="http://schemas.openxmlformats.org/officeDocument/2006/relationships/hyperlink" Target="https://podminky.urs.cz/item/CS_URS_2021_02/132254206" TargetMode="External" /><Relationship Id="rId8" Type="http://schemas.openxmlformats.org/officeDocument/2006/relationships/hyperlink" Target="https://podminky.urs.cz/item/CS_URS_2021_02/132354206" TargetMode="External" /><Relationship Id="rId9" Type="http://schemas.openxmlformats.org/officeDocument/2006/relationships/hyperlink" Target="https://podminky.urs.cz/item/CS_URS_2021_02/151101101" TargetMode="External" /><Relationship Id="rId10" Type="http://schemas.openxmlformats.org/officeDocument/2006/relationships/hyperlink" Target="https://podminky.urs.cz/item/CS_URS_2021_02/151101111" TargetMode="External" /><Relationship Id="rId11" Type="http://schemas.openxmlformats.org/officeDocument/2006/relationships/hyperlink" Target="https://podminky.urs.cz/item/CS_URS_2021_02/162751137" TargetMode="External" /><Relationship Id="rId12" Type="http://schemas.openxmlformats.org/officeDocument/2006/relationships/hyperlink" Target="https://podminky.urs.cz/item/CS_URS_2021_02/162751139" TargetMode="External" /><Relationship Id="rId13" Type="http://schemas.openxmlformats.org/officeDocument/2006/relationships/hyperlink" Target="https://podminky.urs.cz/item/CS_URS_2021_02/171201231" TargetMode="External" /><Relationship Id="rId14" Type="http://schemas.openxmlformats.org/officeDocument/2006/relationships/hyperlink" Target="https://podminky.urs.cz/item/CS_URS_2021_02/174101101" TargetMode="External" /><Relationship Id="rId15" Type="http://schemas.openxmlformats.org/officeDocument/2006/relationships/hyperlink" Target="https://podminky.urs.cz/item/CS_URS_2021_02/175151101" TargetMode="External" /><Relationship Id="rId16" Type="http://schemas.openxmlformats.org/officeDocument/2006/relationships/hyperlink" Target="https://podminky.urs.cz/item/CS_URS_2021_02/451541111" TargetMode="External" /><Relationship Id="rId17" Type="http://schemas.openxmlformats.org/officeDocument/2006/relationships/hyperlink" Target="https://podminky.urs.cz/item/CS_URS_2021_02/451572111" TargetMode="External" /><Relationship Id="rId18" Type="http://schemas.openxmlformats.org/officeDocument/2006/relationships/hyperlink" Target="https://podminky.urs.cz/item/CS_URS_2021_02/564831111" TargetMode="External" /><Relationship Id="rId19" Type="http://schemas.openxmlformats.org/officeDocument/2006/relationships/hyperlink" Target="https://podminky.urs.cz/item/CS_URS_2021_02/857262122" TargetMode="External" /><Relationship Id="rId20" Type="http://schemas.openxmlformats.org/officeDocument/2006/relationships/hyperlink" Target="https://podminky.urs.cz/item/CS_URS_2021_02/857264122" TargetMode="External" /><Relationship Id="rId21" Type="http://schemas.openxmlformats.org/officeDocument/2006/relationships/hyperlink" Target="https://podminky.urs.cz/item/CS_URS_2021_02/871265201" TargetMode="External" /><Relationship Id="rId22" Type="http://schemas.openxmlformats.org/officeDocument/2006/relationships/hyperlink" Target="https://podminky.urs.cz/item/CS_URS_2021_02/877251110" TargetMode="External" /><Relationship Id="rId23" Type="http://schemas.openxmlformats.org/officeDocument/2006/relationships/hyperlink" Target="https://podminky.urs.cz/item/CS_URS_2021_02/877261101" TargetMode="External" /><Relationship Id="rId24" Type="http://schemas.openxmlformats.org/officeDocument/2006/relationships/hyperlink" Target="https://podminky.urs.cz/item/CS_URS_2021_02/891213321" TargetMode="External" /><Relationship Id="rId25" Type="http://schemas.openxmlformats.org/officeDocument/2006/relationships/hyperlink" Target="https://podminky.urs.cz/item/CS_URS_2021_02/891247111" TargetMode="External" /><Relationship Id="rId26" Type="http://schemas.openxmlformats.org/officeDocument/2006/relationships/hyperlink" Target="https://podminky.urs.cz/item/CS_URS_2021_02/891261222" TargetMode="External" /><Relationship Id="rId27" Type="http://schemas.openxmlformats.org/officeDocument/2006/relationships/hyperlink" Target="https://podminky.urs.cz/item/CS_URS_2021_02/891261222" TargetMode="External" /><Relationship Id="rId28" Type="http://schemas.openxmlformats.org/officeDocument/2006/relationships/hyperlink" Target="https://podminky.urs.cz/item/CS_URS_2021_02/892271111" TargetMode="External" /><Relationship Id="rId29" Type="http://schemas.openxmlformats.org/officeDocument/2006/relationships/hyperlink" Target="https://podminky.urs.cz/item/CS_URS_2021_02/892372111" TargetMode="External" /><Relationship Id="rId30" Type="http://schemas.openxmlformats.org/officeDocument/2006/relationships/hyperlink" Target="https://podminky.urs.cz/item/CS_URS_2021_02/894411311" TargetMode="External" /><Relationship Id="rId31" Type="http://schemas.openxmlformats.org/officeDocument/2006/relationships/hyperlink" Target="https://podminky.urs.cz/item/CS_URS_2021_02/894414211" TargetMode="External" /><Relationship Id="rId32" Type="http://schemas.openxmlformats.org/officeDocument/2006/relationships/hyperlink" Target="https://podminky.urs.cz/item/CS_URS_2021_02/899104112" TargetMode="External" /><Relationship Id="rId33" Type="http://schemas.openxmlformats.org/officeDocument/2006/relationships/hyperlink" Target="https://podminky.urs.cz/item/CS_URS_2021_02/899721111" TargetMode="External" /><Relationship Id="rId34" Type="http://schemas.openxmlformats.org/officeDocument/2006/relationships/hyperlink" Target="https://podminky.urs.cz/item/CS_URS_2021_02/899722112" TargetMode="External" /><Relationship Id="rId35" Type="http://schemas.openxmlformats.org/officeDocument/2006/relationships/hyperlink" Target="https://podminky.urs.cz/item/CS_URS_2021_02/997221551" TargetMode="External" /><Relationship Id="rId36" Type="http://schemas.openxmlformats.org/officeDocument/2006/relationships/hyperlink" Target="https://podminky.urs.cz/item/CS_URS_2021_02/997221559" TargetMode="External" /><Relationship Id="rId37" Type="http://schemas.openxmlformats.org/officeDocument/2006/relationships/hyperlink" Target="https://podminky.urs.cz/item/CS_URS_2021_02/997221873" TargetMode="External" /><Relationship Id="rId38" Type="http://schemas.openxmlformats.org/officeDocument/2006/relationships/hyperlink" Target="https://podminky.urs.cz/item/CS_URS_2021_02/998276101" TargetMode="External" /><Relationship Id="rId39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012002000" TargetMode="External" /><Relationship Id="rId2" Type="http://schemas.openxmlformats.org/officeDocument/2006/relationships/hyperlink" Target="https://podminky.urs.cz/item/CS_URS_2021_02/013254000" TargetMode="External" /><Relationship Id="rId3" Type="http://schemas.openxmlformats.org/officeDocument/2006/relationships/hyperlink" Target="https://podminky.urs.cz/item/CS_URS_2021_02/030001000" TargetMode="External" /><Relationship Id="rId4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37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51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1034_22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Žerčice - splašková kanalizace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Žerčice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14. 3. 2022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VaK Mladá Boleslav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>VIS Praha</v>
      </c>
      <c r="AN49" s="64"/>
      <c r="AO49" s="64"/>
      <c r="AP49" s="64"/>
      <c r="AQ49" s="40"/>
      <c r="AR49" s="44"/>
      <c r="AS49" s="74" t="s">
        <v>52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34</v>
      </c>
      <c r="AJ50" s="40"/>
      <c r="AK50" s="40"/>
      <c r="AL50" s="40"/>
      <c r="AM50" s="73" t="str">
        <f>IF(E20="","",E20)</f>
        <v>Ing. Eva Mrvová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53</v>
      </c>
      <c r="D52" s="87"/>
      <c r="E52" s="87"/>
      <c r="F52" s="87"/>
      <c r="G52" s="87"/>
      <c r="H52" s="88"/>
      <c r="I52" s="89" t="s">
        <v>54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55</v>
      </c>
      <c r="AH52" s="87"/>
      <c r="AI52" s="87"/>
      <c r="AJ52" s="87"/>
      <c r="AK52" s="87"/>
      <c r="AL52" s="87"/>
      <c r="AM52" s="87"/>
      <c r="AN52" s="89" t="s">
        <v>56</v>
      </c>
      <c r="AO52" s="87"/>
      <c r="AP52" s="87"/>
      <c r="AQ52" s="91" t="s">
        <v>57</v>
      </c>
      <c r="AR52" s="44"/>
      <c r="AS52" s="92" t="s">
        <v>58</v>
      </c>
      <c r="AT52" s="93" t="s">
        <v>59</v>
      </c>
      <c r="AU52" s="93" t="s">
        <v>60</v>
      </c>
      <c r="AV52" s="93" t="s">
        <v>61</v>
      </c>
      <c r="AW52" s="93" t="s">
        <v>62</v>
      </c>
      <c r="AX52" s="93" t="s">
        <v>63</v>
      </c>
      <c r="AY52" s="93" t="s">
        <v>64</v>
      </c>
      <c r="AZ52" s="93" t="s">
        <v>65</v>
      </c>
      <c r="BA52" s="93" t="s">
        <v>66</v>
      </c>
      <c r="BB52" s="93" t="s">
        <v>67</v>
      </c>
      <c r="BC52" s="93" t="s">
        <v>68</v>
      </c>
      <c r="BD52" s="94" t="s">
        <v>69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70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ROUND(SUM(AG55:AG58),2)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ROUND(SUM(AS55:AS58),2)</f>
        <v>0</v>
      </c>
      <c r="AT54" s="106">
        <f>ROUND(SUM(AV54:AW54),2)</f>
        <v>0</v>
      </c>
      <c r="AU54" s="107">
        <f>ROUND(SUM(AU55:AU58),5)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ROUND(SUM(AZ55:AZ58),2)</f>
        <v>0</v>
      </c>
      <c r="BA54" s="106">
        <f>ROUND(SUM(BA55:BA58),2)</f>
        <v>0</v>
      </c>
      <c r="BB54" s="106">
        <f>ROUND(SUM(BB55:BB58),2)</f>
        <v>0</v>
      </c>
      <c r="BC54" s="106">
        <f>ROUND(SUM(BC55:BC58),2)</f>
        <v>0</v>
      </c>
      <c r="BD54" s="108">
        <f>ROUND(SUM(BD55:BD58),2)</f>
        <v>0</v>
      </c>
      <c r="BE54" s="6"/>
      <c r="BS54" s="109" t="s">
        <v>71</v>
      </c>
      <c r="BT54" s="109" t="s">
        <v>72</v>
      </c>
      <c r="BU54" s="110" t="s">
        <v>73</v>
      </c>
      <c r="BV54" s="109" t="s">
        <v>74</v>
      </c>
      <c r="BW54" s="109" t="s">
        <v>5</v>
      </c>
      <c r="BX54" s="109" t="s">
        <v>75</v>
      </c>
      <c r="CL54" s="109" t="s">
        <v>19</v>
      </c>
    </row>
    <row r="55" s="7" customFormat="1" ht="16.5" customHeight="1">
      <c r="A55" s="111" t="s">
        <v>76</v>
      </c>
      <c r="B55" s="112"/>
      <c r="C55" s="113"/>
      <c r="D55" s="114" t="s">
        <v>77</v>
      </c>
      <c r="E55" s="114"/>
      <c r="F55" s="114"/>
      <c r="G55" s="114"/>
      <c r="H55" s="114"/>
      <c r="I55" s="115"/>
      <c r="J55" s="114" t="s">
        <v>78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'01 - SO 01 - ČSOV Žerčice'!J30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79</v>
      </c>
      <c r="AR55" s="118"/>
      <c r="AS55" s="119">
        <v>0</v>
      </c>
      <c r="AT55" s="120">
        <f>ROUND(SUM(AV55:AW55),2)</f>
        <v>0</v>
      </c>
      <c r="AU55" s="121">
        <f>'01 - SO 01 - ČSOV Žerčice'!P89</f>
        <v>0</v>
      </c>
      <c r="AV55" s="120">
        <f>'01 - SO 01 - ČSOV Žerčice'!J33</f>
        <v>0</v>
      </c>
      <c r="AW55" s="120">
        <f>'01 - SO 01 - ČSOV Žerčice'!J34</f>
        <v>0</v>
      </c>
      <c r="AX55" s="120">
        <f>'01 - SO 01 - ČSOV Žerčice'!J35</f>
        <v>0</v>
      </c>
      <c r="AY55" s="120">
        <f>'01 - SO 01 - ČSOV Žerčice'!J36</f>
        <v>0</v>
      </c>
      <c r="AZ55" s="120">
        <f>'01 - SO 01 - ČSOV Žerčice'!F33</f>
        <v>0</v>
      </c>
      <c r="BA55" s="120">
        <f>'01 - SO 01 - ČSOV Žerčice'!F34</f>
        <v>0</v>
      </c>
      <c r="BB55" s="120">
        <f>'01 - SO 01 - ČSOV Žerčice'!F35</f>
        <v>0</v>
      </c>
      <c r="BC55" s="120">
        <f>'01 - SO 01 - ČSOV Žerčice'!F36</f>
        <v>0</v>
      </c>
      <c r="BD55" s="122">
        <f>'01 - SO 01 - ČSOV Žerčice'!F37</f>
        <v>0</v>
      </c>
      <c r="BE55" s="7"/>
      <c r="BT55" s="123" t="s">
        <v>80</v>
      </c>
      <c r="BV55" s="123" t="s">
        <v>74</v>
      </c>
      <c r="BW55" s="123" t="s">
        <v>81</v>
      </c>
      <c r="BX55" s="123" t="s">
        <v>5</v>
      </c>
      <c r="CL55" s="123" t="s">
        <v>19</v>
      </c>
      <c r="CM55" s="123" t="s">
        <v>82</v>
      </c>
    </row>
    <row r="56" s="7" customFormat="1" ht="16.5" customHeight="1">
      <c r="A56" s="111" t="s">
        <v>76</v>
      </c>
      <c r="B56" s="112"/>
      <c r="C56" s="113"/>
      <c r="D56" s="114" t="s">
        <v>83</v>
      </c>
      <c r="E56" s="114"/>
      <c r="F56" s="114"/>
      <c r="G56" s="114"/>
      <c r="H56" s="114"/>
      <c r="I56" s="115"/>
      <c r="J56" s="114" t="s">
        <v>84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'02 - SO 01.1 - Přípojka NN'!J30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79</v>
      </c>
      <c r="AR56" s="118"/>
      <c r="AS56" s="119">
        <v>0</v>
      </c>
      <c r="AT56" s="120">
        <f>ROUND(SUM(AV56:AW56),2)</f>
        <v>0</v>
      </c>
      <c r="AU56" s="121">
        <f>'02 - SO 01.1 - Přípojka NN'!P83</f>
        <v>0</v>
      </c>
      <c r="AV56" s="120">
        <f>'02 - SO 01.1 - Přípojka NN'!J33</f>
        <v>0</v>
      </c>
      <c r="AW56" s="120">
        <f>'02 - SO 01.1 - Přípojka NN'!J34</f>
        <v>0</v>
      </c>
      <c r="AX56" s="120">
        <f>'02 - SO 01.1 - Přípojka NN'!J35</f>
        <v>0</v>
      </c>
      <c r="AY56" s="120">
        <f>'02 - SO 01.1 - Přípojka NN'!J36</f>
        <v>0</v>
      </c>
      <c r="AZ56" s="120">
        <f>'02 - SO 01.1 - Přípojka NN'!F33</f>
        <v>0</v>
      </c>
      <c r="BA56" s="120">
        <f>'02 - SO 01.1 - Přípojka NN'!F34</f>
        <v>0</v>
      </c>
      <c r="BB56" s="120">
        <f>'02 - SO 01.1 - Přípojka NN'!F35</f>
        <v>0</v>
      </c>
      <c r="BC56" s="120">
        <f>'02 - SO 01.1 - Přípojka NN'!F36</f>
        <v>0</v>
      </c>
      <c r="BD56" s="122">
        <f>'02 - SO 01.1 - Přípojka NN'!F37</f>
        <v>0</v>
      </c>
      <c r="BE56" s="7"/>
      <c r="BT56" s="123" t="s">
        <v>80</v>
      </c>
      <c r="BV56" s="123" t="s">
        <v>74</v>
      </c>
      <c r="BW56" s="123" t="s">
        <v>85</v>
      </c>
      <c r="BX56" s="123" t="s">
        <v>5</v>
      </c>
      <c r="CL56" s="123" t="s">
        <v>19</v>
      </c>
      <c r="CM56" s="123" t="s">
        <v>82</v>
      </c>
    </row>
    <row r="57" s="7" customFormat="1" ht="16.5" customHeight="1">
      <c r="A57" s="111" t="s">
        <v>76</v>
      </c>
      <c r="B57" s="112"/>
      <c r="C57" s="113"/>
      <c r="D57" s="114" t="s">
        <v>86</v>
      </c>
      <c r="E57" s="114"/>
      <c r="F57" s="114"/>
      <c r="G57" s="114"/>
      <c r="H57" s="114"/>
      <c r="I57" s="115"/>
      <c r="J57" s="114" t="s">
        <v>87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'03 - SO 02 - Výtlačný řad'!J30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79</v>
      </c>
      <c r="AR57" s="118"/>
      <c r="AS57" s="119">
        <v>0</v>
      </c>
      <c r="AT57" s="120">
        <f>ROUND(SUM(AV57:AW57),2)</f>
        <v>0</v>
      </c>
      <c r="AU57" s="121">
        <f>'03 - SO 02 - Výtlačný řad'!P87</f>
        <v>0</v>
      </c>
      <c r="AV57" s="120">
        <f>'03 - SO 02 - Výtlačný řad'!J33</f>
        <v>0</v>
      </c>
      <c r="AW57" s="120">
        <f>'03 - SO 02 - Výtlačný řad'!J34</f>
        <v>0</v>
      </c>
      <c r="AX57" s="120">
        <f>'03 - SO 02 - Výtlačný řad'!J35</f>
        <v>0</v>
      </c>
      <c r="AY57" s="120">
        <f>'03 - SO 02 - Výtlačný řad'!J36</f>
        <v>0</v>
      </c>
      <c r="AZ57" s="120">
        <f>'03 - SO 02 - Výtlačný řad'!F33</f>
        <v>0</v>
      </c>
      <c r="BA57" s="120">
        <f>'03 - SO 02 - Výtlačný řad'!F34</f>
        <v>0</v>
      </c>
      <c r="BB57" s="120">
        <f>'03 - SO 02 - Výtlačný řad'!F35</f>
        <v>0</v>
      </c>
      <c r="BC57" s="120">
        <f>'03 - SO 02 - Výtlačný řad'!F36</f>
        <v>0</v>
      </c>
      <c r="BD57" s="122">
        <f>'03 - SO 02 - Výtlačný řad'!F37</f>
        <v>0</v>
      </c>
      <c r="BE57" s="7"/>
      <c r="BT57" s="123" t="s">
        <v>80</v>
      </c>
      <c r="BV57" s="123" t="s">
        <v>74</v>
      </c>
      <c r="BW57" s="123" t="s">
        <v>88</v>
      </c>
      <c r="BX57" s="123" t="s">
        <v>5</v>
      </c>
      <c r="CL57" s="123" t="s">
        <v>19</v>
      </c>
      <c r="CM57" s="123" t="s">
        <v>82</v>
      </c>
    </row>
    <row r="58" s="7" customFormat="1" ht="16.5" customHeight="1">
      <c r="A58" s="111" t="s">
        <v>76</v>
      </c>
      <c r="B58" s="112"/>
      <c r="C58" s="113"/>
      <c r="D58" s="114" t="s">
        <v>89</v>
      </c>
      <c r="E58" s="114"/>
      <c r="F58" s="114"/>
      <c r="G58" s="114"/>
      <c r="H58" s="114"/>
      <c r="I58" s="115"/>
      <c r="J58" s="114" t="s">
        <v>90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'04 - Vedlejší a ostatní n...'!J30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91</v>
      </c>
      <c r="AR58" s="118"/>
      <c r="AS58" s="124">
        <v>0</v>
      </c>
      <c r="AT58" s="125">
        <f>ROUND(SUM(AV58:AW58),2)</f>
        <v>0</v>
      </c>
      <c r="AU58" s="126">
        <f>'04 - Vedlejší a ostatní n...'!P80</f>
        <v>0</v>
      </c>
      <c r="AV58" s="125">
        <f>'04 - Vedlejší a ostatní n...'!J33</f>
        <v>0</v>
      </c>
      <c r="AW58" s="125">
        <f>'04 - Vedlejší a ostatní n...'!J34</f>
        <v>0</v>
      </c>
      <c r="AX58" s="125">
        <f>'04 - Vedlejší a ostatní n...'!J35</f>
        <v>0</v>
      </c>
      <c r="AY58" s="125">
        <f>'04 - Vedlejší a ostatní n...'!J36</f>
        <v>0</v>
      </c>
      <c r="AZ58" s="125">
        <f>'04 - Vedlejší a ostatní n...'!F33</f>
        <v>0</v>
      </c>
      <c r="BA58" s="125">
        <f>'04 - Vedlejší a ostatní n...'!F34</f>
        <v>0</v>
      </c>
      <c r="BB58" s="125">
        <f>'04 - Vedlejší a ostatní n...'!F35</f>
        <v>0</v>
      </c>
      <c r="BC58" s="125">
        <f>'04 - Vedlejší a ostatní n...'!F36</f>
        <v>0</v>
      </c>
      <c r="BD58" s="127">
        <f>'04 - Vedlejší a ostatní n...'!F37</f>
        <v>0</v>
      </c>
      <c r="BE58" s="7"/>
      <c r="BT58" s="123" t="s">
        <v>80</v>
      </c>
      <c r="BV58" s="123" t="s">
        <v>74</v>
      </c>
      <c r="BW58" s="123" t="s">
        <v>92</v>
      </c>
      <c r="BX58" s="123" t="s">
        <v>5</v>
      </c>
      <c r="CL58" s="123" t="s">
        <v>19</v>
      </c>
      <c r="CM58" s="123" t="s">
        <v>82</v>
      </c>
    </row>
    <row r="59" s="2" customFormat="1" ht="30" customHeight="1">
      <c r="A59" s="38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4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  <row r="60" s="2" customFormat="1" ht="6.96" customHeight="1">
      <c r="A60" s="38"/>
      <c r="B60" s="59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44"/>
      <c r="AS60" s="38"/>
      <c r="AT60" s="38"/>
      <c r="AU60" s="38"/>
      <c r="AV60" s="38"/>
      <c r="AW60" s="38"/>
      <c r="AX60" s="38"/>
      <c r="AY60" s="38"/>
      <c r="AZ60" s="38"/>
      <c r="BA60" s="38"/>
      <c r="BB60" s="38"/>
      <c r="BC60" s="38"/>
      <c r="BD60" s="38"/>
      <c r="BE60" s="38"/>
    </row>
  </sheetData>
  <sheetProtection sheet="1" formatColumns="0" formatRows="0" objects="1" scenarios="1" spinCount="100000" saltValue="JpOwTr9KXsevyT9NHqr6GJQu6p8xM/oPC0DrU9i0gMoD70ITjSG0G88SHCsFN66NrBBeg1pXu0ont6Bka59lKg==" hashValue="t8b2RVXP/9Tml+fs0sI1PvmmPkdr8evvPIMZaBU78Z4/JAN+LJpJMap3MfMC/os7j7i9DD2pG4eyZAMX07qNrg==" algorithmName="SHA-512" password="CA2F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SO 01 - ČSOV Žerčice'!C2" display="/"/>
    <hyperlink ref="A56" location="'02 - SO 01.1 - Přípojka NN'!C2" display="/"/>
    <hyperlink ref="A57" location="'03 - SO 02 - Výtlačný řad'!C2" display="/"/>
    <hyperlink ref="A58" location="'04 - Vedlejší a ostatní n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81</v>
      </c>
      <c r="AZ2" s="128" t="s">
        <v>93</v>
      </c>
      <c r="BA2" s="128" t="s">
        <v>94</v>
      </c>
      <c r="BB2" s="128" t="s">
        <v>95</v>
      </c>
      <c r="BC2" s="128" t="s">
        <v>96</v>
      </c>
      <c r="BD2" s="128" t="s">
        <v>82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0"/>
      <c r="AT3" s="17" t="s">
        <v>82</v>
      </c>
      <c r="AZ3" s="128" t="s">
        <v>49</v>
      </c>
      <c r="BA3" s="128" t="s">
        <v>97</v>
      </c>
      <c r="BB3" s="128" t="s">
        <v>98</v>
      </c>
      <c r="BC3" s="128" t="s">
        <v>99</v>
      </c>
      <c r="BD3" s="128" t="s">
        <v>82</v>
      </c>
    </row>
    <row r="4" hidden="1" s="1" customFormat="1" ht="24.96" customHeight="1">
      <c r="B4" s="20"/>
      <c r="D4" s="131" t="s">
        <v>100</v>
      </c>
      <c r="L4" s="20"/>
      <c r="M4" s="132" t="s">
        <v>10</v>
      </c>
      <c r="AT4" s="17" t="s">
        <v>4</v>
      </c>
      <c r="AZ4" s="128" t="s">
        <v>101</v>
      </c>
      <c r="BA4" s="128" t="s">
        <v>102</v>
      </c>
      <c r="BB4" s="128" t="s">
        <v>98</v>
      </c>
      <c r="BC4" s="128" t="s">
        <v>103</v>
      </c>
      <c r="BD4" s="128" t="s">
        <v>82</v>
      </c>
    </row>
    <row r="5" hidden="1" s="1" customFormat="1" ht="6.96" customHeight="1">
      <c r="B5" s="20"/>
      <c r="L5" s="20"/>
      <c r="AZ5" s="128" t="s">
        <v>104</v>
      </c>
      <c r="BA5" s="128" t="s">
        <v>105</v>
      </c>
      <c r="BB5" s="128" t="s">
        <v>106</v>
      </c>
      <c r="BC5" s="128" t="s">
        <v>107</v>
      </c>
      <c r="BD5" s="128" t="s">
        <v>82</v>
      </c>
    </row>
    <row r="6" hidden="1" s="1" customFormat="1" ht="12" customHeight="1">
      <c r="B6" s="20"/>
      <c r="D6" s="133" t="s">
        <v>16</v>
      </c>
      <c r="L6" s="20"/>
    </row>
    <row r="7" hidden="1" s="1" customFormat="1" ht="16.5" customHeight="1">
      <c r="B7" s="20"/>
      <c r="E7" s="134" t="str">
        <f>'Rekapitulace stavby'!K6</f>
        <v>Žerčice - splašková kanalizace</v>
      </c>
      <c r="F7" s="133"/>
      <c r="G7" s="133"/>
      <c r="H7" s="133"/>
      <c r="L7" s="20"/>
    </row>
    <row r="8" hidden="1" s="2" customFormat="1" ht="12" customHeight="1">
      <c r="A8" s="38"/>
      <c r="B8" s="44"/>
      <c r="C8" s="38"/>
      <c r="D8" s="133" t="s">
        <v>108</v>
      </c>
      <c r="E8" s="38"/>
      <c r="F8" s="38"/>
      <c r="G8" s="38"/>
      <c r="H8" s="38"/>
      <c r="I8" s="38"/>
      <c r="J8" s="38"/>
      <c r="K8" s="38"/>
      <c r="L8" s="13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6" t="s">
        <v>109</v>
      </c>
      <c r="F9" s="38"/>
      <c r="G9" s="38"/>
      <c r="H9" s="38"/>
      <c r="I9" s="38"/>
      <c r="J9" s="38"/>
      <c r="K9" s="38"/>
      <c r="L9" s="13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3" t="s">
        <v>18</v>
      </c>
      <c r="E11" s="38"/>
      <c r="F11" s="137" t="s">
        <v>19</v>
      </c>
      <c r="G11" s="38"/>
      <c r="H11" s="38"/>
      <c r="I11" s="133" t="s">
        <v>20</v>
      </c>
      <c r="J11" s="137" t="s">
        <v>19</v>
      </c>
      <c r="K11" s="38"/>
      <c r="L11" s="13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3" t="s">
        <v>21</v>
      </c>
      <c r="E12" s="38"/>
      <c r="F12" s="137" t="s">
        <v>22</v>
      </c>
      <c r="G12" s="38"/>
      <c r="H12" s="38"/>
      <c r="I12" s="133" t="s">
        <v>23</v>
      </c>
      <c r="J12" s="138" t="str">
        <f>'Rekapitulace stavby'!AN8</f>
        <v>14. 3. 2022</v>
      </c>
      <c r="K12" s="38"/>
      <c r="L12" s="13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3" t="s">
        <v>25</v>
      </c>
      <c r="E14" s="38"/>
      <c r="F14" s="38"/>
      <c r="G14" s="38"/>
      <c r="H14" s="38"/>
      <c r="I14" s="133" t="s">
        <v>26</v>
      </c>
      <c r="J14" s="137" t="s">
        <v>19</v>
      </c>
      <c r="K14" s="38"/>
      <c r="L14" s="13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7" t="s">
        <v>27</v>
      </c>
      <c r="F15" s="38"/>
      <c r="G15" s="38"/>
      <c r="H15" s="38"/>
      <c r="I15" s="133" t="s">
        <v>28</v>
      </c>
      <c r="J15" s="137" t="s">
        <v>19</v>
      </c>
      <c r="K15" s="38"/>
      <c r="L15" s="13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3" t="s">
        <v>29</v>
      </c>
      <c r="E17" s="38"/>
      <c r="F17" s="38"/>
      <c r="G17" s="38"/>
      <c r="H17" s="38"/>
      <c r="I17" s="133" t="s">
        <v>26</v>
      </c>
      <c r="J17" s="33" t="str">
        <f>'Rekapitulace stavby'!AN13</f>
        <v>Vyplň údaj</v>
      </c>
      <c r="K17" s="38"/>
      <c r="L17" s="13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7"/>
      <c r="G18" s="137"/>
      <c r="H18" s="137"/>
      <c r="I18" s="133" t="s">
        <v>28</v>
      </c>
      <c r="J18" s="33" t="str">
        <f>'Rekapitulace stavby'!AN14</f>
        <v>Vyplň údaj</v>
      </c>
      <c r="K18" s="38"/>
      <c r="L18" s="13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3" t="s">
        <v>31</v>
      </c>
      <c r="E20" s="38"/>
      <c r="F20" s="38"/>
      <c r="G20" s="38"/>
      <c r="H20" s="38"/>
      <c r="I20" s="133" t="s">
        <v>26</v>
      </c>
      <c r="J20" s="137" t="s">
        <v>19</v>
      </c>
      <c r="K20" s="38"/>
      <c r="L20" s="13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7" t="s">
        <v>32</v>
      </c>
      <c r="F21" s="38"/>
      <c r="G21" s="38"/>
      <c r="H21" s="38"/>
      <c r="I21" s="133" t="s">
        <v>28</v>
      </c>
      <c r="J21" s="137" t="s">
        <v>19</v>
      </c>
      <c r="K21" s="38"/>
      <c r="L21" s="13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3" t="s">
        <v>34</v>
      </c>
      <c r="E23" s="38"/>
      <c r="F23" s="38"/>
      <c r="G23" s="38"/>
      <c r="H23" s="38"/>
      <c r="I23" s="133" t="s">
        <v>26</v>
      </c>
      <c r="J23" s="137" t="s">
        <v>19</v>
      </c>
      <c r="K23" s="38"/>
      <c r="L23" s="13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7" t="s">
        <v>35</v>
      </c>
      <c r="F24" s="38"/>
      <c r="G24" s="38"/>
      <c r="H24" s="38"/>
      <c r="I24" s="133" t="s">
        <v>28</v>
      </c>
      <c r="J24" s="137" t="s">
        <v>19</v>
      </c>
      <c r="K24" s="38"/>
      <c r="L24" s="13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3" t="s">
        <v>36</v>
      </c>
      <c r="E26" s="38"/>
      <c r="F26" s="38"/>
      <c r="G26" s="38"/>
      <c r="H26" s="38"/>
      <c r="I26" s="38"/>
      <c r="J26" s="38"/>
      <c r="K26" s="38"/>
      <c r="L26" s="13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3"/>
      <c r="E29" s="143"/>
      <c r="F29" s="143"/>
      <c r="G29" s="143"/>
      <c r="H29" s="143"/>
      <c r="I29" s="143"/>
      <c r="J29" s="143"/>
      <c r="K29" s="143"/>
      <c r="L29" s="13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4" t="s">
        <v>38</v>
      </c>
      <c r="E30" s="38"/>
      <c r="F30" s="38"/>
      <c r="G30" s="38"/>
      <c r="H30" s="38"/>
      <c r="I30" s="38"/>
      <c r="J30" s="145">
        <f>ROUND(J89, 2)</f>
        <v>0</v>
      </c>
      <c r="K30" s="38"/>
      <c r="L30" s="13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3"/>
      <c r="E31" s="143"/>
      <c r="F31" s="143"/>
      <c r="G31" s="143"/>
      <c r="H31" s="143"/>
      <c r="I31" s="143"/>
      <c r="J31" s="143"/>
      <c r="K31" s="143"/>
      <c r="L31" s="13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6" t="s">
        <v>40</v>
      </c>
      <c r="G32" s="38"/>
      <c r="H32" s="38"/>
      <c r="I32" s="146" t="s">
        <v>39</v>
      </c>
      <c r="J32" s="146" t="s">
        <v>41</v>
      </c>
      <c r="K32" s="38"/>
      <c r="L32" s="13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7" t="s">
        <v>42</v>
      </c>
      <c r="E33" s="133" t="s">
        <v>43</v>
      </c>
      <c r="F33" s="148">
        <f>ROUND((SUM(BE89:BE216)),  2)</f>
        <v>0</v>
      </c>
      <c r="G33" s="38"/>
      <c r="H33" s="38"/>
      <c r="I33" s="149">
        <v>0.20999999999999999</v>
      </c>
      <c r="J33" s="148">
        <f>ROUND(((SUM(BE89:BE216))*I33),  2)</f>
        <v>0</v>
      </c>
      <c r="K33" s="38"/>
      <c r="L33" s="13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3" t="s">
        <v>44</v>
      </c>
      <c r="F34" s="148">
        <f>ROUND((SUM(BF89:BF216)),  2)</f>
        <v>0</v>
      </c>
      <c r="G34" s="38"/>
      <c r="H34" s="38"/>
      <c r="I34" s="149">
        <v>0.14999999999999999</v>
      </c>
      <c r="J34" s="148">
        <f>ROUND(((SUM(BF89:BF216))*I34),  2)</f>
        <v>0</v>
      </c>
      <c r="K34" s="38"/>
      <c r="L34" s="13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3" t="s">
        <v>45</v>
      </c>
      <c r="F35" s="148">
        <f>ROUND((SUM(BG89:BG216)),  2)</f>
        <v>0</v>
      </c>
      <c r="G35" s="38"/>
      <c r="H35" s="38"/>
      <c r="I35" s="149">
        <v>0.20999999999999999</v>
      </c>
      <c r="J35" s="148">
        <f>0</f>
        <v>0</v>
      </c>
      <c r="K35" s="38"/>
      <c r="L35" s="13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3" t="s">
        <v>46</v>
      </c>
      <c r="F36" s="148">
        <f>ROUND((SUM(BH89:BH216)),  2)</f>
        <v>0</v>
      </c>
      <c r="G36" s="38"/>
      <c r="H36" s="38"/>
      <c r="I36" s="149">
        <v>0.14999999999999999</v>
      </c>
      <c r="J36" s="148">
        <f>0</f>
        <v>0</v>
      </c>
      <c r="K36" s="38"/>
      <c r="L36" s="13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3" t="s">
        <v>47</v>
      </c>
      <c r="F37" s="148">
        <f>ROUND((SUM(BI89:BI216)),  2)</f>
        <v>0</v>
      </c>
      <c r="G37" s="38"/>
      <c r="H37" s="38"/>
      <c r="I37" s="149">
        <v>0</v>
      </c>
      <c r="J37" s="148">
        <f>0</f>
        <v>0</v>
      </c>
      <c r="K37" s="38"/>
      <c r="L37" s="13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110</v>
      </c>
      <c r="D45" s="40"/>
      <c r="E45" s="40"/>
      <c r="F45" s="40"/>
      <c r="G45" s="40"/>
      <c r="H45" s="40"/>
      <c r="I45" s="40"/>
      <c r="J45" s="40"/>
      <c r="K45" s="40"/>
      <c r="L45" s="135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5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5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1" t="str">
        <f>E7</f>
        <v>Žerčice - splašková kanalizace</v>
      </c>
      <c r="F48" s="32"/>
      <c r="G48" s="32"/>
      <c r="H48" s="32"/>
      <c r="I48" s="40"/>
      <c r="J48" s="40"/>
      <c r="K48" s="40"/>
      <c r="L48" s="13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108</v>
      </c>
      <c r="D49" s="40"/>
      <c r="E49" s="40"/>
      <c r="F49" s="40"/>
      <c r="G49" s="40"/>
      <c r="H49" s="40"/>
      <c r="I49" s="40"/>
      <c r="J49" s="40"/>
      <c r="K49" s="40"/>
      <c r="L49" s="13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01 - SO 01 - ČSOV Žerčice</v>
      </c>
      <c r="F50" s="40"/>
      <c r="G50" s="40"/>
      <c r="H50" s="40"/>
      <c r="I50" s="40"/>
      <c r="J50" s="40"/>
      <c r="K50" s="40"/>
      <c r="L50" s="13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5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Žerčice</v>
      </c>
      <c r="G52" s="40"/>
      <c r="H52" s="40"/>
      <c r="I52" s="32" t="s">
        <v>23</v>
      </c>
      <c r="J52" s="72" t="str">
        <f>IF(J12="","",J12)</f>
        <v>14. 3. 2022</v>
      </c>
      <c r="K52" s="40"/>
      <c r="L52" s="13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5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VaK Mladá Boleslav</v>
      </c>
      <c r="G54" s="40"/>
      <c r="H54" s="40"/>
      <c r="I54" s="32" t="s">
        <v>31</v>
      </c>
      <c r="J54" s="36" t="str">
        <f>E21</f>
        <v>VIS Praha</v>
      </c>
      <c r="K54" s="40"/>
      <c r="L54" s="135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Ing. Eva Mrvová</v>
      </c>
      <c r="K55" s="40"/>
      <c r="L55" s="135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2" t="s">
        <v>111</v>
      </c>
      <c r="D57" s="163"/>
      <c r="E57" s="163"/>
      <c r="F57" s="163"/>
      <c r="G57" s="163"/>
      <c r="H57" s="163"/>
      <c r="I57" s="163"/>
      <c r="J57" s="164" t="s">
        <v>112</v>
      </c>
      <c r="K57" s="163"/>
      <c r="L57" s="13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5" t="s">
        <v>70</v>
      </c>
      <c r="D59" s="40"/>
      <c r="E59" s="40"/>
      <c r="F59" s="40"/>
      <c r="G59" s="40"/>
      <c r="H59" s="40"/>
      <c r="I59" s="40"/>
      <c r="J59" s="102">
        <f>J89</f>
        <v>0</v>
      </c>
      <c r="K59" s="40"/>
      <c r="L59" s="13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113</v>
      </c>
    </row>
    <row r="60" hidden="1" s="9" customFormat="1" ht="24.96" customHeight="1">
      <c r="A60" s="9"/>
      <c r="B60" s="166"/>
      <c r="C60" s="167"/>
      <c r="D60" s="168" t="s">
        <v>114</v>
      </c>
      <c r="E60" s="169"/>
      <c r="F60" s="169"/>
      <c r="G60" s="169"/>
      <c r="H60" s="169"/>
      <c r="I60" s="169"/>
      <c r="J60" s="170">
        <f>J90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2"/>
      <c r="C61" s="173"/>
      <c r="D61" s="174" t="s">
        <v>115</v>
      </c>
      <c r="E61" s="175"/>
      <c r="F61" s="175"/>
      <c r="G61" s="175"/>
      <c r="H61" s="175"/>
      <c r="I61" s="175"/>
      <c r="J61" s="176">
        <f>J91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2"/>
      <c r="C62" s="173"/>
      <c r="D62" s="174" t="s">
        <v>116</v>
      </c>
      <c r="E62" s="175"/>
      <c r="F62" s="175"/>
      <c r="G62" s="175"/>
      <c r="H62" s="175"/>
      <c r="I62" s="175"/>
      <c r="J62" s="176">
        <f>J145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2"/>
      <c r="C63" s="173"/>
      <c r="D63" s="174" t="s">
        <v>117</v>
      </c>
      <c r="E63" s="175"/>
      <c r="F63" s="175"/>
      <c r="G63" s="175"/>
      <c r="H63" s="175"/>
      <c r="I63" s="175"/>
      <c r="J63" s="176">
        <f>J168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2"/>
      <c r="C64" s="173"/>
      <c r="D64" s="174" t="s">
        <v>118</v>
      </c>
      <c r="E64" s="175"/>
      <c r="F64" s="175"/>
      <c r="G64" s="175"/>
      <c r="H64" s="175"/>
      <c r="I64" s="175"/>
      <c r="J64" s="176">
        <f>J182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2"/>
      <c r="C65" s="173"/>
      <c r="D65" s="174" t="s">
        <v>119</v>
      </c>
      <c r="E65" s="175"/>
      <c r="F65" s="175"/>
      <c r="G65" s="175"/>
      <c r="H65" s="175"/>
      <c r="I65" s="175"/>
      <c r="J65" s="176">
        <f>J195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9" customFormat="1" ht="24.96" customHeight="1">
      <c r="A66" s="9"/>
      <c r="B66" s="166"/>
      <c r="C66" s="167"/>
      <c r="D66" s="168" t="s">
        <v>120</v>
      </c>
      <c r="E66" s="169"/>
      <c r="F66" s="169"/>
      <c r="G66" s="169"/>
      <c r="H66" s="169"/>
      <c r="I66" s="169"/>
      <c r="J66" s="170">
        <f>J204</f>
        <v>0</v>
      </c>
      <c r="K66" s="167"/>
      <c r="L66" s="17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hidden="1" s="10" customFormat="1" ht="19.92" customHeight="1">
      <c r="A67" s="10"/>
      <c r="B67" s="172"/>
      <c r="C67" s="173"/>
      <c r="D67" s="174" t="s">
        <v>121</v>
      </c>
      <c r="E67" s="175"/>
      <c r="F67" s="175"/>
      <c r="G67" s="175"/>
      <c r="H67" s="175"/>
      <c r="I67" s="175"/>
      <c r="J67" s="176">
        <f>J205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9" customFormat="1" ht="24.96" customHeight="1">
      <c r="A68" s="9"/>
      <c r="B68" s="166"/>
      <c r="C68" s="167"/>
      <c r="D68" s="168" t="s">
        <v>122</v>
      </c>
      <c r="E68" s="169"/>
      <c r="F68" s="169"/>
      <c r="G68" s="169"/>
      <c r="H68" s="169"/>
      <c r="I68" s="169"/>
      <c r="J68" s="170">
        <f>J213</f>
        <v>0</v>
      </c>
      <c r="K68" s="167"/>
      <c r="L68" s="17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hidden="1" s="10" customFormat="1" ht="19.92" customHeight="1">
      <c r="A69" s="10"/>
      <c r="B69" s="172"/>
      <c r="C69" s="173"/>
      <c r="D69" s="174" t="s">
        <v>123</v>
      </c>
      <c r="E69" s="175"/>
      <c r="F69" s="175"/>
      <c r="G69" s="175"/>
      <c r="H69" s="175"/>
      <c r="I69" s="175"/>
      <c r="J69" s="176">
        <f>J214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2" customFormat="1" ht="21.84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5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hidden="1" s="2" customFormat="1" ht="6.96" customHeight="1">
      <c r="A71" s="38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35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hidden="1"/>
    <row r="73" hidden="1"/>
    <row r="74" hidden="1"/>
    <row r="75" s="2" customFormat="1" ht="6.96" customHeight="1">
      <c r="A75" s="38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35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4.96" customHeight="1">
      <c r="A76" s="38"/>
      <c r="B76" s="39"/>
      <c r="C76" s="23" t="s">
        <v>124</v>
      </c>
      <c r="D76" s="40"/>
      <c r="E76" s="40"/>
      <c r="F76" s="40"/>
      <c r="G76" s="40"/>
      <c r="H76" s="40"/>
      <c r="I76" s="40"/>
      <c r="J76" s="40"/>
      <c r="K76" s="40"/>
      <c r="L76" s="13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16</v>
      </c>
      <c r="D78" s="40"/>
      <c r="E78" s="40"/>
      <c r="F78" s="40"/>
      <c r="G78" s="40"/>
      <c r="H78" s="40"/>
      <c r="I78" s="40"/>
      <c r="J78" s="40"/>
      <c r="K78" s="40"/>
      <c r="L78" s="135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161" t="str">
        <f>E7</f>
        <v>Žerčice - splašková kanalizace</v>
      </c>
      <c r="F79" s="32"/>
      <c r="G79" s="32"/>
      <c r="H79" s="32"/>
      <c r="I79" s="40"/>
      <c r="J79" s="40"/>
      <c r="K79" s="40"/>
      <c r="L79" s="135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108</v>
      </c>
      <c r="D80" s="40"/>
      <c r="E80" s="40"/>
      <c r="F80" s="40"/>
      <c r="G80" s="40"/>
      <c r="H80" s="40"/>
      <c r="I80" s="40"/>
      <c r="J80" s="40"/>
      <c r="K80" s="40"/>
      <c r="L80" s="135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69" t="str">
        <f>E9</f>
        <v>01 - SO 01 - ČSOV Žerčice</v>
      </c>
      <c r="F81" s="40"/>
      <c r="G81" s="40"/>
      <c r="H81" s="40"/>
      <c r="I81" s="40"/>
      <c r="J81" s="40"/>
      <c r="K81" s="40"/>
      <c r="L81" s="13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21</v>
      </c>
      <c r="D83" s="40"/>
      <c r="E83" s="40"/>
      <c r="F83" s="27" t="str">
        <f>F12</f>
        <v>Žerčice</v>
      </c>
      <c r="G83" s="40"/>
      <c r="H83" s="40"/>
      <c r="I83" s="32" t="s">
        <v>23</v>
      </c>
      <c r="J83" s="72" t="str">
        <f>IF(J12="","",J12)</f>
        <v>14. 3. 2022</v>
      </c>
      <c r="K83" s="40"/>
      <c r="L83" s="13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3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25</v>
      </c>
      <c r="D85" s="40"/>
      <c r="E85" s="40"/>
      <c r="F85" s="27" t="str">
        <f>E15</f>
        <v>VaK Mladá Boleslav</v>
      </c>
      <c r="G85" s="40"/>
      <c r="H85" s="40"/>
      <c r="I85" s="32" t="s">
        <v>31</v>
      </c>
      <c r="J85" s="36" t="str">
        <f>E21</f>
        <v>VIS Praha</v>
      </c>
      <c r="K85" s="40"/>
      <c r="L85" s="13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29</v>
      </c>
      <c r="D86" s="40"/>
      <c r="E86" s="40"/>
      <c r="F86" s="27" t="str">
        <f>IF(E18="","",E18)</f>
        <v>Vyplň údaj</v>
      </c>
      <c r="G86" s="40"/>
      <c r="H86" s="40"/>
      <c r="I86" s="32" t="s">
        <v>34</v>
      </c>
      <c r="J86" s="36" t="str">
        <f>E24</f>
        <v>Ing. Eva Mrvová</v>
      </c>
      <c r="K86" s="40"/>
      <c r="L86" s="13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0.32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3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11" customFormat="1" ht="29.28" customHeight="1">
      <c r="A88" s="178"/>
      <c r="B88" s="179"/>
      <c r="C88" s="180" t="s">
        <v>125</v>
      </c>
      <c r="D88" s="181" t="s">
        <v>57</v>
      </c>
      <c r="E88" s="181" t="s">
        <v>53</v>
      </c>
      <c r="F88" s="181" t="s">
        <v>54</v>
      </c>
      <c r="G88" s="181" t="s">
        <v>126</v>
      </c>
      <c r="H88" s="181" t="s">
        <v>127</v>
      </c>
      <c r="I88" s="181" t="s">
        <v>128</v>
      </c>
      <c r="J88" s="181" t="s">
        <v>112</v>
      </c>
      <c r="K88" s="182" t="s">
        <v>129</v>
      </c>
      <c r="L88" s="183"/>
      <c r="M88" s="92" t="s">
        <v>19</v>
      </c>
      <c r="N88" s="93" t="s">
        <v>42</v>
      </c>
      <c r="O88" s="93" t="s">
        <v>130</v>
      </c>
      <c r="P88" s="93" t="s">
        <v>131</v>
      </c>
      <c r="Q88" s="93" t="s">
        <v>132</v>
      </c>
      <c r="R88" s="93" t="s">
        <v>133</v>
      </c>
      <c r="S88" s="93" t="s">
        <v>134</v>
      </c>
      <c r="T88" s="94" t="s">
        <v>135</v>
      </c>
      <c r="U88" s="178"/>
      <c r="V88" s="178"/>
      <c r="W88" s="178"/>
      <c r="X88" s="178"/>
      <c r="Y88" s="178"/>
      <c r="Z88" s="178"/>
      <c r="AA88" s="178"/>
      <c r="AB88" s="178"/>
      <c r="AC88" s="178"/>
      <c r="AD88" s="178"/>
      <c r="AE88" s="178"/>
    </row>
    <row r="89" s="2" customFormat="1" ht="22.8" customHeight="1">
      <c r="A89" s="38"/>
      <c r="B89" s="39"/>
      <c r="C89" s="99" t="s">
        <v>136</v>
      </c>
      <c r="D89" s="40"/>
      <c r="E89" s="40"/>
      <c r="F89" s="40"/>
      <c r="G89" s="40"/>
      <c r="H89" s="40"/>
      <c r="I89" s="40"/>
      <c r="J89" s="184">
        <f>BK89</f>
        <v>0</v>
      </c>
      <c r="K89" s="40"/>
      <c r="L89" s="44"/>
      <c r="M89" s="95"/>
      <c r="N89" s="185"/>
      <c r="O89" s="96"/>
      <c r="P89" s="186">
        <f>P90+P204+P213</f>
        <v>0</v>
      </c>
      <c r="Q89" s="96"/>
      <c r="R89" s="186">
        <f>R90+R204+R213</f>
        <v>101.15835745999999</v>
      </c>
      <c r="S89" s="96"/>
      <c r="T89" s="187">
        <f>T90+T204+T213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71</v>
      </c>
      <c r="AU89" s="17" t="s">
        <v>113</v>
      </c>
      <c r="BK89" s="188">
        <f>BK90+BK204+BK213</f>
        <v>0</v>
      </c>
    </row>
    <row r="90" s="12" customFormat="1" ht="25.92" customHeight="1">
      <c r="A90" s="12"/>
      <c r="B90" s="189"/>
      <c r="C90" s="190"/>
      <c r="D90" s="191" t="s">
        <v>71</v>
      </c>
      <c r="E90" s="192" t="s">
        <v>137</v>
      </c>
      <c r="F90" s="192" t="s">
        <v>138</v>
      </c>
      <c r="G90" s="190"/>
      <c r="H90" s="190"/>
      <c r="I90" s="193"/>
      <c r="J90" s="194">
        <f>BK90</f>
        <v>0</v>
      </c>
      <c r="K90" s="190"/>
      <c r="L90" s="195"/>
      <c r="M90" s="196"/>
      <c r="N90" s="197"/>
      <c r="O90" s="197"/>
      <c r="P90" s="198">
        <f>P91+P145+P168+P182+P195</f>
        <v>0</v>
      </c>
      <c r="Q90" s="197"/>
      <c r="R90" s="198">
        <f>R91+R145+R168+R182+R195</f>
        <v>98.65368866</v>
      </c>
      <c r="S90" s="197"/>
      <c r="T90" s="199">
        <f>T91+T145+T168+T182+T195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80</v>
      </c>
      <c r="AT90" s="201" t="s">
        <v>71</v>
      </c>
      <c r="AU90" s="201" t="s">
        <v>72</v>
      </c>
      <c r="AY90" s="200" t="s">
        <v>139</v>
      </c>
      <c r="BK90" s="202">
        <f>BK91+BK145+BK168+BK182+BK195</f>
        <v>0</v>
      </c>
    </row>
    <row r="91" s="12" customFormat="1" ht="22.8" customHeight="1">
      <c r="A91" s="12"/>
      <c r="B91" s="189"/>
      <c r="C91" s="190"/>
      <c r="D91" s="191" t="s">
        <v>71</v>
      </c>
      <c r="E91" s="203" t="s">
        <v>80</v>
      </c>
      <c r="F91" s="203" t="s">
        <v>140</v>
      </c>
      <c r="G91" s="190"/>
      <c r="H91" s="190"/>
      <c r="I91" s="193"/>
      <c r="J91" s="204">
        <f>BK91</f>
        <v>0</v>
      </c>
      <c r="K91" s="190"/>
      <c r="L91" s="195"/>
      <c r="M91" s="196"/>
      <c r="N91" s="197"/>
      <c r="O91" s="197"/>
      <c r="P91" s="198">
        <f>SUM(P92:P144)</f>
        <v>0</v>
      </c>
      <c r="Q91" s="197"/>
      <c r="R91" s="198">
        <f>SUM(R92:R144)</f>
        <v>21.359819999999999</v>
      </c>
      <c r="S91" s="197"/>
      <c r="T91" s="199">
        <f>SUM(T92:T144)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0" t="s">
        <v>80</v>
      </c>
      <c r="AT91" s="201" t="s">
        <v>71</v>
      </c>
      <c r="AU91" s="201" t="s">
        <v>80</v>
      </c>
      <c r="AY91" s="200" t="s">
        <v>139</v>
      </c>
      <c r="BK91" s="202">
        <f>SUM(BK92:BK144)</f>
        <v>0</v>
      </c>
    </row>
    <row r="92" s="2" customFormat="1" ht="16.5" customHeight="1">
      <c r="A92" s="38"/>
      <c r="B92" s="39"/>
      <c r="C92" s="205" t="s">
        <v>80</v>
      </c>
      <c r="D92" s="205" t="s">
        <v>141</v>
      </c>
      <c r="E92" s="206" t="s">
        <v>142</v>
      </c>
      <c r="F92" s="207" t="s">
        <v>143</v>
      </c>
      <c r="G92" s="208" t="s">
        <v>144</v>
      </c>
      <c r="H92" s="209">
        <v>200</v>
      </c>
      <c r="I92" s="210"/>
      <c r="J92" s="211">
        <f>ROUND(I92*H92,2)</f>
        <v>0</v>
      </c>
      <c r="K92" s="207" t="s">
        <v>145</v>
      </c>
      <c r="L92" s="44"/>
      <c r="M92" s="212" t="s">
        <v>19</v>
      </c>
      <c r="N92" s="213" t="s">
        <v>43</v>
      </c>
      <c r="O92" s="84"/>
      <c r="P92" s="214">
        <f>O92*H92</f>
        <v>0</v>
      </c>
      <c r="Q92" s="214">
        <v>3.0000000000000001E-05</v>
      </c>
      <c r="R92" s="214">
        <f>Q92*H92</f>
        <v>0.0060000000000000001</v>
      </c>
      <c r="S92" s="214">
        <v>0</v>
      </c>
      <c r="T92" s="215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6" t="s">
        <v>146</v>
      </c>
      <c r="AT92" s="216" t="s">
        <v>141</v>
      </c>
      <c r="AU92" s="216" t="s">
        <v>82</v>
      </c>
      <c r="AY92" s="17" t="s">
        <v>139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7" t="s">
        <v>80</v>
      </c>
      <c r="BK92" s="217">
        <f>ROUND(I92*H92,2)</f>
        <v>0</v>
      </c>
      <c r="BL92" s="17" t="s">
        <v>146</v>
      </c>
      <c r="BM92" s="216" t="s">
        <v>147</v>
      </c>
    </row>
    <row r="93" s="2" customFormat="1">
      <c r="A93" s="38"/>
      <c r="B93" s="39"/>
      <c r="C93" s="40"/>
      <c r="D93" s="218" t="s">
        <v>148</v>
      </c>
      <c r="E93" s="40"/>
      <c r="F93" s="219" t="s">
        <v>149</v>
      </c>
      <c r="G93" s="40"/>
      <c r="H93" s="40"/>
      <c r="I93" s="220"/>
      <c r="J93" s="40"/>
      <c r="K93" s="40"/>
      <c r="L93" s="44"/>
      <c r="M93" s="221"/>
      <c r="N93" s="222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148</v>
      </c>
      <c r="AU93" s="17" t="s">
        <v>82</v>
      </c>
    </row>
    <row r="94" s="13" customFormat="1">
      <c r="A94" s="13"/>
      <c r="B94" s="223"/>
      <c r="C94" s="224"/>
      <c r="D94" s="225" t="s">
        <v>150</v>
      </c>
      <c r="E94" s="224"/>
      <c r="F94" s="226" t="s">
        <v>151</v>
      </c>
      <c r="G94" s="224"/>
      <c r="H94" s="227">
        <v>200</v>
      </c>
      <c r="I94" s="228"/>
      <c r="J94" s="224"/>
      <c r="K94" s="224"/>
      <c r="L94" s="229"/>
      <c r="M94" s="230"/>
      <c r="N94" s="231"/>
      <c r="O94" s="231"/>
      <c r="P94" s="231"/>
      <c r="Q94" s="231"/>
      <c r="R94" s="231"/>
      <c r="S94" s="231"/>
      <c r="T94" s="23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3" t="s">
        <v>150</v>
      </c>
      <c r="AU94" s="233" t="s">
        <v>82</v>
      </c>
      <c r="AV94" s="13" t="s">
        <v>82</v>
      </c>
      <c r="AW94" s="13" t="s">
        <v>4</v>
      </c>
      <c r="AX94" s="13" t="s">
        <v>80</v>
      </c>
      <c r="AY94" s="233" t="s">
        <v>139</v>
      </c>
    </row>
    <row r="95" s="2" customFormat="1" ht="24.15" customHeight="1">
      <c r="A95" s="38"/>
      <c r="B95" s="39"/>
      <c r="C95" s="205" t="s">
        <v>82</v>
      </c>
      <c r="D95" s="205" t="s">
        <v>141</v>
      </c>
      <c r="E95" s="206" t="s">
        <v>152</v>
      </c>
      <c r="F95" s="207" t="s">
        <v>153</v>
      </c>
      <c r="G95" s="208" t="s">
        <v>154</v>
      </c>
      <c r="H95" s="209">
        <v>20</v>
      </c>
      <c r="I95" s="210"/>
      <c r="J95" s="211">
        <f>ROUND(I95*H95,2)</f>
        <v>0</v>
      </c>
      <c r="K95" s="207" t="s">
        <v>145</v>
      </c>
      <c r="L95" s="44"/>
      <c r="M95" s="212" t="s">
        <v>19</v>
      </c>
      <c r="N95" s="213" t="s">
        <v>43</v>
      </c>
      <c r="O95" s="84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6" t="s">
        <v>146</v>
      </c>
      <c r="AT95" s="216" t="s">
        <v>141</v>
      </c>
      <c r="AU95" s="216" t="s">
        <v>82</v>
      </c>
      <c r="AY95" s="17" t="s">
        <v>139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7" t="s">
        <v>80</v>
      </c>
      <c r="BK95" s="217">
        <f>ROUND(I95*H95,2)</f>
        <v>0</v>
      </c>
      <c r="BL95" s="17" t="s">
        <v>146</v>
      </c>
      <c r="BM95" s="216" t="s">
        <v>155</v>
      </c>
    </row>
    <row r="96" s="2" customFormat="1">
      <c r="A96" s="38"/>
      <c r="B96" s="39"/>
      <c r="C96" s="40"/>
      <c r="D96" s="218" t="s">
        <v>148</v>
      </c>
      <c r="E96" s="40"/>
      <c r="F96" s="219" t="s">
        <v>156</v>
      </c>
      <c r="G96" s="40"/>
      <c r="H96" s="40"/>
      <c r="I96" s="220"/>
      <c r="J96" s="40"/>
      <c r="K96" s="40"/>
      <c r="L96" s="44"/>
      <c r="M96" s="221"/>
      <c r="N96" s="222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148</v>
      </c>
      <c r="AU96" s="17" t="s">
        <v>82</v>
      </c>
    </row>
    <row r="97" s="2" customFormat="1" ht="21.75" customHeight="1">
      <c r="A97" s="38"/>
      <c r="B97" s="39"/>
      <c r="C97" s="205" t="s">
        <v>157</v>
      </c>
      <c r="D97" s="205" t="s">
        <v>141</v>
      </c>
      <c r="E97" s="206" t="s">
        <v>158</v>
      </c>
      <c r="F97" s="207" t="s">
        <v>159</v>
      </c>
      <c r="G97" s="208" t="s">
        <v>98</v>
      </c>
      <c r="H97" s="209">
        <v>27</v>
      </c>
      <c r="I97" s="210"/>
      <c r="J97" s="211">
        <f>ROUND(I97*H97,2)</f>
        <v>0</v>
      </c>
      <c r="K97" s="207" t="s">
        <v>145</v>
      </c>
      <c r="L97" s="44"/>
      <c r="M97" s="212" t="s">
        <v>19</v>
      </c>
      <c r="N97" s="213" t="s">
        <v>43</v>
      </c>
      <c r="O97" s="84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6" t="s">
        <v>146</v>
      </c>
      <c r="AT97" s="216" t="s">
        <v>141</v>
      </c>
      <c r="AU97" s="216" t="s">
        <v>82</v>
      </c>
      <c r="AY97" s="17" t="s">
        <v>139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7" t="s">
        <v>80</v>
      </c>
      <c r="BK97" s="217">
        <f>ROUND(I97*H97,2)</f>
        <v>0</v>
      </c>
      <c r="BL97" s="17" t="s">
        <v>146</v>
      </c>
      <c r="BM97" s="216" t="s">
        <v>160</v>
      </c>
    </row>
    <row r="98" s="2" customFormat="1">
      <c r="A98" s="38"/>
      <c r="B98" s="39"/>
      <c r="C98" s="40"/>
      <c r="D98" s="218" t="s">
        <v>148</v>
      </c>
      <c r="E98" s="40"/>
      <c r="F98" s="219" t="s">
        <v>161</v>
      </c>
      <c r="G98" s="40"/>
      <c r="H98" s="40"/>
      <c r="I98" s="220"/>
      <c r="J98" s="40"/>
      <c r="K98" s="40"/>
      <c r="L98" s="44"/>
      <c r="M98" s="221"/>
      <c r="N98" s="222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148</v>
      </c>
      <c r="AU98" s="17" t="s">
        <v>82</v>
      </c>
    </row>
    <row r="99" s="13" customFormat="1">
      <c r="A99" s="13"/>
      <c r="B99" s="223"/>
      <c r="C99" s="224"/>
      <c r="D99" s="225" t="s">
        <v>150</v>
      </c>
      <c r="E99" s="234" t="s">
        <v>19</v>
      </c>
      <c r="F99" s="226" t="s">
        <v>162</v>
      </c>
      <c r="G99" s="224"/>
      <c r="H99" s="227">
        <v>27</v>
      </c>
      <c r="I99" s="228"/>
      <c r="J99" s="224"/>
      <c r="K99" s="224"/>
      <c r="L99" s="229"/>
      <c r="M99" s="230"/>
      <c r="N99" s="231"/>
      <c r="O99" s="231"/>
      <c r="P99" s="231"/>
      <c r="Q99" s="231"/>
      <c r="R99" s="231"/>
      <c r="S99" s="231"/>
      <c r="T99" s="23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3" t="s">
        <v>150</v>
      </c>
      <c r="AU99" s="233" t="s">
        <v>82</v>
      </c>
      <c r="AV99" s="13" t="s">
        <v>82</v>
      </c>
      <c r="AW99" s="13" t="s">
        <v>33</v>
      </c>
      <c r="AX99" s="13" t="s">
        <v>80</v>
      </c>
      <c r="AY99" s="233" t="s">
        <v>139</v>
      </c>
    </row>
    <row r="100" s="2" customFormat="1" ht="24.15" customHeight="1">
      <c r="A100" s="38"/>
      <c r="B100" s="39"/>
      <c r="C100" s="205" t="s">
        <v>146</v>
      </c>
      <c r="D100" s="205" t="s">
        <v>141</v>
      </c>
      <c r="E100" s="206" t="s">
        <v>163</v>
      </c>
      <c r="F100" s="207" t="s">
        <v>164</v>
      </c>
      <c r="G100" s="208" t="s">
        <v>98</v>
      </c>
      <c r="H100" s="209">
        <v>28.594999999999999</v>
      </c>
      <c r="I100" s="210"/>
      <c r="J100" s="211">
        <f>ROUND(I100*H100,2)</f>
        <v>0</v>
      </c>
      <c r="K100" s="207" t="s">
        <v>145</v>
      </c>
      <c r="L100" s="44"/>
      <c r="M100" s="212" t="s">
        <v>19</v>
      </c>
      <c r="N100" s="213" t="s">
        <v>43</v>
      </c>
      <c r="O100" s="84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6" t="s">
        <v>146</v>
      </c>
      <c r="AT100" s="216" t="s">
        <v>141</v>
      </c>
      <c r="AU100" s="216" t="s">
        <v>82</v>
      </c>
      <c r="AY100" s="17" t="s">
        <v>139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7" t="s">
        <v>80</v>
      </c>
      <c r="BK100" s="217">
        <f>ROUND(I100*H100,2)</f>
        <v>0</v>
      </c>
      <c r="BL100" s="17" t="s">
        <v>146</v>
      </c>
      <c r="BM100" s="216" t="s">
        <v>165</v>
      </c>
    </row>
    <row r="101" s="2" customFormat="1">
      <c r="A101" s="38"/>
      <c r="B101" s="39"/>
      <c r="C101" s="40"/>
      <c r="D101" s="218" t="s">
        <v>148</v>
      </c>
      <c r="E101" s="40"/>
      <c r="F101" s="219" t="s">
        <v>166</v>
      </c>
      <c r="G101" s="40"/>
      <c r="H101" s="40"/>
      <c r="I101" s="220"/>
      <c r="J101" s="40"/>
      <c r="K101" s="40"/>
      <c r="L101" s="44"/>
      <c r="M101" s="221"/>
      <c r="N101" s="222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148</v>
      </c>
      <c r="AU101" s="17" t="s">
        <v>82</v>
      </c>
    </row>
    <row r="102" s="13" customFormat="1">
      <c r="A102" s="13"/>
      <c r="B102" s="223"/>
      <c r="C102" s="224"/>
      <c r="D102" s="225" t="s">
        <v>150</v>
      </c>
      <c r="E102" s="234" t="s">
        <v>19</v>
      </c>
      <c r="F102" s="226" t="s">
        <v>167</v>
      </c>
      <c r="G102" s="224"/>
      <c r="H102" s="227">
        <v>28.594999999999999</v>
      </c>
      <c r="I102" s="228"/>
      <c r="J102" s="224"/>
      <c r="K102" s="224"/>
      <c r="L102" s="229"/>
      <c r="M102" s="230"/>
      <c r="N102" s="231"/>
      <c r="O102" s="231"/>
      <c r="P102" s="231"/>
      <c r="Q102" s="231"/>
      <c r="R102" s="231"/>
      <c r="S102" s="231"/>
      <c r="T102" s="23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3" t="s">
        <v>150</v>
      </c>
      <c r="AU102" s="233" t="s">
        <v>82</v>
      </c>
      <c r="AV102" s="13" t="s">
        <v>82</v>
      </c>
      <c r="AW102" s="13" t="s">
        <v>33</v>
      </c>
      <c r="AX102" s="13" t="s">
        <v>80</v>
      </c>
      <c r="AY102" s="233" t="s">
        <v>139</v>
      </c>
    </row>
    <row r="103" s="2" customFormat="1" ht="24.15" customHeight="1">
      <c r="A103" s="38"/>
      <c r="B103" s="39"/>
      <c r="C103" s="205" t="s">
        <v>168</v>
      </c>
      <c r="D103" s="205" t="s">
        <v>141</v>
      </c>
      <c r="E103" s="206" t="s">
        <v>169</v>
      </c>
      <c r="F103" s="207" t="s">
        <v>170</v>
      </c>
      <c r="G103" s="208" t="s">
        <v>98</v>
      </c>
      <c r="H103" s="209">
        <v>21.446000000000002</v>
      </c>
      <c r="I103" s="210"/>
      <c r="J103" s="211">
        <f>ROUND(I103*H103,2)</f>
        <v>0</v>
      </c>
      <c r="K103" s="207" t="s">
        <v>145</v>
      </c>
      <c r="L103" s="44"/>
      <c r="M103" s="212" t="s">
        <v>19</v>
      </c>
      <c r="N103" s="213" t="s">
        <v>43</v>
      </c>
      <c r="O103" s="84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6" t="s">
        <v>146</v>
      </c>
      <c r="AT103" s="216" t="s">
        <v>141</v>
      </c>
      <c r="AU103" s="216" t="s">
        <v>82</v>
      </c>
      <c r="AY103" s="17" t="s">
        <v>139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7" t="s">
        <v>80</v>
      </c>
      <c r="BK103" s="217">
        <f>ROUND(I103*H103,2)</f>
        <v>0</v>
      </c>
      <c r="BL103" s="17" t="s">
        <v>146</v>
      </c>
      <c r="BM103" s="216" t="s">
        <v>171</v>
      </c>
    </row>
    <row r="104" s="2" customFormat="1">
      <c r="A104" s="38"/>
      <c r="B104" s="39"/>
      <c r="C104" s="40"/>
      <c r="D104" s="218" t="s">
        <v>148</v>
      </c>
      <c r="E104" s="40"/>
      <c r="F104" s="219" t="s">
        <v>172</v>
      </c>
      <c r="G104" s="40"/>
      <c r="H104" s="40"/>
      <c r="I104" s="220"/>
      <c r="J104" s="40"/>
      <c r="K104" s="40"/>
      <c r="L104" s="44"/>
      <c r="M104" s="221"/>
      <c r="N104" s="222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148</v>
      </c>
      <c r="AU104" s="17" t="s">
        <v>82</v>
      </c>
    </row>
    <row r="105" s="13" customFormat="1">
      <c r="A105" s="13"/>
      <c r="B105" s="223"/>
      <c r="C105" s="224"/>
      <c r="D105" s="225" t="s">
        <v>150</v>
      </c>
      <c r="E105" s="234" t="s">
        <v>19</v>
      </c>
      <c r="F105" s="226" t="s">
        <v>173</v>
      </c>
      <c r="G105" s="224"/>
      <c r="H105" s="227">
        <v>71.486999999999995</v>
      </c>
      <c r="I105" s="228"/>
      <c r="J105" s="224"/>
      <c r="K105" s="224"/>
      <c r="L105" s="229"/>
      <c r="M105" s="230"/>
      <c r="N105" s="231"/>
      <c r="O105" s="231"/>
      <c r="P105" s="231"/>
      <c r="Q105" s="231"/>
      <c r="R105" s="231"/>
      <c r="S105" s="231"/>
      <c r="T105" s="23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3" t="s">
        <v>150</v>
      </c>
      <c r="AU105" s="233" t="s">
        <v>82</v>
      </c>
      <c r="AV105" s="13" t="s">
        <v>82</v>
      </c>
      <c r="AW105" s="13" t="s">
        <v>33</v>
      </c>
      <c r="AX105" s="13" t="s">
        <v>72</v>
      </c>
      <c r="AY105" s="233" t="s">
        <v>139</v>
      </c>
    </row>
    <row r="106" s="14" customFormat="1">
      <c r="A106" s="14"/>
      <c r="B106" s="235"/>
      <c r="C106" s="236"/>
      <c r="D106" s="225" t="s">
        <v>150</v>
      </c>
      <c r="E106" s="237" t="s">
        <v>49</v>
      </c>
      <c r="F106" s="238" t="s">
        <v>174</v>
      </c>
      <c r="G106" s="236"/>
      <c r="H106" s="239">
        <v>71.486999999999995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5" t="s">
        <v>150</v>
      </c>
      <c r="AU106" s="245" t="s">
        <v>82</v>
      </c>
      <c r="AV106" s="14" t="s">
        <v>146</v>
      </c>
      <c r="AW106" s="14" t="s">
        <v>33</v>
      </c>
      <c r="AX106" s="14" t="s">
        <v>72</v>
      </c>
      <c r="AY106" s="245" t="s">
        <v>139</v>
      </c>
    </row>
    <row r="107" s="13" customFormat="1">
      <c r="A107" s="13"/>
      <c r="B107" s="223"/>
      <c r="C107" s="224"/>
      <c r="D107" s="225" t="s">
        <v>150</v>
      </c>
      <c r="E107" s="234" t="s">
        <v>19</v>
      </c>
      <c r="F107" s="226" t="s">
        <v>175</v>
      </c>
      <c r="G107" s="224"/>
      <c r="H107" s="227">
        <v>21.446000000000002</v>
      </c>
      <c r="I107" s="228"/>
      <c r="J107" s="224"/>
      <c r="K107" s="224"/>
      <c r="L107" s="229"/>
      <c r="M107" s="230"/>
      <c r="N107" s="231"/>
      <c r="O107" s="231"/>
      <c r="P107" s="231"/>
      <c r="Q107" s="231"/>
      <c r="R107" s="231"/>
      <c r="S107" s="231"/>
      <c r="T107" s="23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3" t="s">
        <v>150</v>
      </c>
      <c r="AU107" s="233" t="s">
        <v>82</v>
      </c>
      <c r="AV107" s="13" t="s">
        <v>82</v>
      </c>
      <c r="AW107" s="13" t="s">
        <v>33</v>
      </c>
      <c r="AX107" s="13" t="s">
        <v>80</v>
      </c>
      <c r="AY107" s="233" t="s">
        <v>139</v>
      </c>
    </row>
    <row r="108" s="2" customFormat="1" ht="24.15" customHeight="1">
      <c r="A108" s="38"/>
      <c r="B108" s="39"/>
      <c r="C108" s="205" t="s">
        <v>176</v>
      </c>
      <c r="D108" s="205" t="s">
        <v>141</v>
      </c>
      <c r="E108" s="206" t="s">
        <v>177</v>
      </c>
      <c r="F108" s="207" t="s">
        <v>178</v>
      </c>
      <c r="G108" s="208" t="s">
        <v>98</v>
      </c>
      <c r="H108" s="209">
        <v>21.446000000000002</v>
      </c>
      <c r="I108" s="210"/>
      <c r="J108" s="211">
        <f>ROUND(I108*H108,2)</f>
        <v>0</v>
      </c>
      <c r="K108" s="207" t="s">
        <v>145</v>
      </c>
      <c r="L108" s="44"/>
      <c r="M108" s="212" t="s">
        <v>19</v>
      </c>
      <c r="N108" s="213" t="s">
        <v>43</v>
      </c>
      <c r="O108" s="84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6" t="s">
        <v>146</v>
      </c>
      <c r="AT108" s="216" t="s">
        <v>141</v>
      </c>
      <c r="AU108" s="216" t="s">
        <v>82</v>
      </c>
      <c r="AY108" s="17" t="s">
        <v>139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7" t="s">
        <v>80</v>
      </c>
      <c r="BK108" s="217">
        <f>ROUND(I108*H108,2)</f>
        <v>0</v>
      </c>
      <c r="BL108" s="17" t="s">
        <v>146</v>
      </c>
      <c r="BM108" s="216" t="s">
        <v>179</v>
      </c>
    </row>
    <row r="109" s="2" customFormat="1">
      <c r="A109" s="38"/>
      <c r="B109" s="39"/>
      <c r="C109" s="40"/>
      <c r="D109" s="218" t="s">
        <v>148</v>
      </c>
      <c r="E109" s="40"/>
      <c r="F109" s="219" t="s">
        <v>180</v>
      </c>
      <c r="G109" s="40"/>
      <c r="H109" s="40"/>
      <c r="I109" s="220"/>
      <c r="J109" s="40"/>
      <c r="K109" s="40"/>
      <c r="L109" s="44"/>
      <c r="M109" s="221"/>
      <c r="N109" s="222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148</v>
      </c>
      <c r="AU109" s="17" t="s">
        <v>82</v>
      </c>
    </row>
    <row r="110" s="13" customFormat="1">
      <c r="A110" s="13"/>
      <c r="B110" s="223"/>
      <c r="C110" s="224"/>
      <c r="D110" s="225" t="s">
        <v>150</v>
      </c>
      <c r="E110" s="234" t="s">
        <v>19</v>
      </c>
      <c r="F110" s="226" t="s">
        <v>175</v>
      </c>
      <c r="G110" s="224"/>
      <c r="H110" s="227">
        <v>21.446000000000002</v>
      </c>
      <c r="I110" s="228"/>
      <c r="J110" s="224"/>
      <c r="K110" s="224"/>
      <c r="L110" s="229"/>
      <c r="M110" s="230"/>
      <c r="N110" s="231"/>
      <c r="O110" s="231"/>
      <c r="P110" s="231"/>
      <c r="Q110" s="231"/>
      <c r="R110" s="231"/>
      <c r="S110" s="231"/>
      <c r="T110" s="232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3" t="s">
        <v>150</v>
      </c>
      <c r="AU110" s="233" t="s">
        <v>82</v>
      </c>
      <c r="AV110" s="13" t="s">
        <v>82</v>
      </c>
      <c r="AW110" s="13" t="s">
        <v>33</v>
      </c>
      <c r="AX110" s="13" t="s">
        <v>80</v>
      </c>
      <c r="AY110" s="233" t="s">
        <v>139</v>
      </c>
    </row>
    <row r="111" s="2" customFormat="1" ht="16.5" customHeight="1">
      <c r="A111" s="38"/>
      <c r="B111" s="39"/>
      <c r="C111" s="205" t="s">
        <v>181</v>
      </c>
      <c r="D111" s="205" t="s">
        <v>141</v>
      </c>
      <c r="E111" s="206" t="s">
        <v>182</v>
      </c>
      <c r="F111" s="207" t="s">
        <v>183</v>
      </c>
      <c r="G111" s="208" t="s">
        <v>95</v>
      </c>
      <c r="H111" s="209">
        <v>15.6</v>
      </c>
      <c r="I111" s="210"/>
      <c r="J111" s="211">
        <f>ROUND(I111*H111,2)</f>
        <v>0</v>
      </c>
      <c r="K111" s="207" t="s">
        <v>145</v>
      </c>
      <c r="L111" s="44"/>
      <c r="M111" s="212" t="s">
        <v>19</v>
      </c>
      <c r="N111" s="213" t="s">
        <v>43</v>
      </c>
      <c r="O111" s="84"/>
      <c r="P111" s="214">
        <f>O111*H111</f>
        <v>0</v>
      </c>
      <c r="Q111" s="214">
        <v>0.15478</v>
      </c>
      <c r="R111" s="214">
        <f>Q111*H111</f>
        <v>2.414568</v>
      </c>
      <c r="S111" s="214">
        <v>0</v>
      </c>
      <c r="T111" s="215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6" t="s">
        <v>146</v>
      </c>
      <c r="AT111" s="216" t="s">
        <v>141</v>
      </c>
      <c r="AU111" s="216" t="s">
        <v>82</v>
      </c>
      <c r="AY111" s="17" t="s">
        <v>139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7" t="s">
        <v>80</v>
      </c>
      <c r="BK111" s="217">
        <f>ROUND(I111*H111,2)</f>
        <v>0</v>
      </c>
      <c r="BL111" s="17" t="s">
        <v>146</v>
      </c>
      <c r="BM111" s="216" t="s">
        <v>184</v>
      </c>
    </row>
    <row r="112" s="2" customFormat="1">
      <c r="A112" s="38"/>
      <c r="B112" s="39"/>
      <c r="C112" s="40"/>
      <c r="D112" s="218" t="s">
        <v>148</v>
      </c>
      <c r="E112" s="40"/>
      <c r="F112" s="219" t="s">
        <v>185</v>
      </c>
      <c r="G112" s="40"/>
      <c r="H112" s="40"/>
      <c r="I112" s="220"/>
      <c r="J112" s="40"/>
      <c r="K112" s="40"/>
      <c r="L112" s="44"/>
      <c r="M112" s="221"/>
      <c r="N112" s="222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148</v>
      </c>
      <c r="AU112" s="17" t="s">
        <v>82</v>
      </c>
    </row>
    <row r="113" s="13" customFormat="1">
      <c r="A113" s="13"/>
      <c r="B113" s="223"/>
      <c r="C113" s="224"/>
      <c r="D113" s="225" t="s">
        <v>150</v>
      </c>
      <c r="E113" s="234" t="s">
        <v>19</v>
      </c>
      <c r="F113" s="226" t="s">
        <v>186</v>
      </c>
      <c r="G113" s="224"/>
      <c r="H113" s="227">
        <v>15.6</v>
      </c>
      <c r="I113" s="228"/>
      <c r="J113" s="224"/>
      <c r="K113" s="224"/>
      <c r="L113" s="229"/>
      <c r="M113" s="230"/>
      <c r="N113" s="231"/>
      <c r="O113" s="231"/>
      <c r="P113" s="231"/>
      <c r="Q113" s="231"/>
      <c r="R113" s="231"/>
      <c r="S113" s="231"/>
      <c r="T113" s="23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3" t="s">
        <v>150</v>
      </c>
      <c r="AU113" s="233" t="s">
        <v>82</v>
      </c>
      <c r="AV113" s="13" t="s">
        <v>82</v>
      </c>
      <c r="AW113" s="13" t="s">
        <v>33</v>
      </c>
      <c r="AX113" s="13" t="s">
        <v>80</v>
      </c>
      <c r="AY113" s="233" t="s">
        <v>139</v>
      </c>
    </row>
    <row r="114" s="2" customFormat="1" ht="16.5" customHeight="1">
      <c r="A114" s="38"/>
      <c r="B114" s="39"/>
      <c r="C114" s="205" t="s">
        <v>187</v>
      </c>
      <c r="D114" s="205" t="s">
        <v>141</v>
      </c>
      <c r="E114" s="206" t="s">
        <v>188</v>
      </c>
      <c r="F114" s="207" t="s">
        <v>189</v>
      </c>
      <c r="G114" s="208" t="s">
        <v>95</v>
      </c>
      <c r="H114" s="209">
        <v>15.6</v>
      </c>
      <c r="I114" s="210"/>
      <c r="J114" s="211">
        <f>ROUND(I114*H114,2)</f>
        <v>0</v>
      </c>
      <c r="K114" s="207" t="s">
        <v>145</v>
      </c>
      <c r="L114" s="44"/>
      <c r="M114" s="212" t="s">
        <v>19</v>
      </c>
      <c r="N114" s="213" t="s">
        <v>43</v>
      </c>
      <c r="O114" s="84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6" t="s">
        <v>146</v>
      </c>
      <c r="AT114" s="216" t="s">
        <v>141</v>
      </c>
      <c r="AU114" s="216" t="s">
        <v>82</v>
      </c>
      <c r="AY114" s="17" t="s">
        <v>139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7" t="s">
        <v>80</v>
      </c>
      <c r="BK114" s="217">
        <f>ROUND(I114*H114,2)</f>
        <v>0</v>
      </c>
      <c r="BL114" s="17" t="s">
        <v>146</v>
      </c>
      <c r="BM114" s="216" t="s">
        <v>190</v>
      </c>
    </row>
    <row r="115" s="2" customFormat="1">
      <c r="A115" s="38"/>
      <c r="B115" s="39"/>
      <c r="C115" s="40"/>
      <c r="D115" s="218" t="s">
        <v>148</v>
      </c>
      <c r="E115" s="40"/>
      <c r="F115" s="219" t="s">
        <v>191</v>
      </c>
      <c r="G115" s="40"/>
      <c r="H115" s="40"/>
      <c r="I115" s="220"/>
      <c r="J115" s="40"/>
      <c r="K115" s="40"/>
      <c r="L115" s="44"/>
      <c r="M115" s="221"/>
      <c r="N115" s="222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148</v>
      </c>
      <c r="AU115" s="17" t="s">
        <v>82</v>
      </c>
    </row>
    <row r="116" s="2" customFormat="1" ht="24.15" customHeight="1">
      <c r="A116" s="38"/>
      <c r="B116" s="39"/>
      <c r="C116" s="205" t="s">
        <v>192</v>
      </c>
      <c r="D116" s="205" t="s">
        <v>141</v>
      </c>
      <c r="E116" s="206" t="s">
        <v>193</v>
      </c>
      <c r="F116" s="207" t="s">
        <v>194</v>
      </c>
      <c r="G116" s="208" t="s">
        <v>106</v>
      </c>
      <c r="H116" s="209">
        <v>121.68000000000001</v>
      </c>
      <c r="I116" s="210"/>
      <c r="J116" s="211">
        <f>ROUND(I116*H116,2)</f>
        <v>0</v>
      </c>
      <c r="K116" s="207" t="s">
        <v>145</v>
      </c>
      <c r="L116" s="44"/>
      <c r="M116" s="212" t="s">
        <v>19</v>
      </c>
      <c r="N116" s="213" t="s">
        <v>43</v>
      </c>
      <c r="O116" s="84"/>
      <c r="P116" s="214">
        <f>O116*H116</f>
        <v>0</v>
      </c>
      <c r="Q116" s="214">
        <v>0.00014999999999999999</v>
      </c>
      <c r="R116" s="214">
        <f>Q116*H116</f>
        <v>0.018252000000000001</v>
      </c>
      <c r="S116" s="214">
        <v>0</v>
      </c>
      <c r="T116" s="215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6" t="s">
        <v>146</v>
      </c>
      <c r="AT116" s="216" t="s">
        <v>141</v>
      </c>
      <c r="AU116" s="216" t="s">
        <v>82</v>
      </c>
      <c r="AY116" s="17" t="s">
        <v>139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7" t="s">
        <v>80</v>
      </c>
      <c r="BK116" s="217">
        <f>ROUND(I116*H116,2)</f>
        <v>0</v>
      </c>
      <c r="BL116" s="17" t="s">
        <v>146</v>
      </c>
      <c r="BM116" s="216" t="s">
        <v>195</v>
      </c>
    </row>
    <row r="117" s="2" customFormat="1">
      <c r="A117" s="38"/>
      <c r="B117" s="39"/>
      <c r="C117" s="40"/>
      <c r="D117" s="218" t="s">
        <v>148</v>
      </c>
      <c r="E117" s="40"/>
      <c r="F117" s="219" t="s">
        <v>196</v>
      </c>
      <c r="G117" s="40"/>
      <c r="H117" s="40"/>
      <c r="I117" s="220"/>
      <c r="J117" s="40"/>
      <c r="K117" s="40"/>
      <c r="L117" s="44"/>
      <c r="M117" s="221"/>
      <c r="N117" s="222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148</v>
      </c>
      <c r="AU117" s="17" t="s">
        <v>82</v>
      </c>
    </row>
    <row r="118" s="13" customFormat="1">
      <c r="A118" s="13"/>
      <c r="B118" s="223"/>
      <c r="C118" s="224"/>
      <c r="D118" s="225" t="s">
        <v>150</v>
      </c>
      <c r="E118" s="234" t="s">
        <v>19</v>
      </c>
      <c r="F118" s="226" t="s">
        <v>197</v>
      </c>
      <c r="G118" s="224"/>
      <c r="H118" s="227">
        <v>121.68000000000001</v>
      </c>
      <c r="I118" s="228"/>
      <c r="J118" s="224"/>
      <c r="K118" s="224"/>
      <c r="L118" s="229"/>
      <c r="M118" s="230"/>
      <c r="N118" s="231"/>
      <c r="O118" s="231"/>
      <c r="P118" s="231"/>
      <c r="Q118" s="231"/>
      <c r="R118" s="231"/>
      <c r="S118" s="231"/>
      <c r="T118" s="23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3" t="s">
        <v>150</v>
      </c>
      <c r="AU118" s="233" t="s">
        <v>82</v>
      </c>
      <c r="AV118" s="13" t="s">
        <v>82</v>
      </c>
      <c r="AW118" s="13" t="s">
        <v>33</v>
      </c>
      <c r="AX118" s="13" t="s">
        <v>80</v>
      </c>
      <c r="AY118" s="233" t="s">
        <v>139</v>
      </c>
    </row>
    <row r="119" s="2" customFormat="1" ht="24.15" customHeight="1">
      <c r="A119" s="38"/>
      <c r="B119" s="39"/>
      <c r="C119" s="205" t="s">
        <v>198</v>
      </c>
      <c r="D119" s="205" t="s">
        <v>141</v>
      </c>
      <c r="E119" s="206" t="s">
        <v>199</v>
      </c>
      <c r="F119" s="207" t="s">
        <v>200</v>
      </c>
      <c r="G119" s="208" t="s">
        <v>106</v>
      </c>
      <c r="H119" s="209">
        <v>121.68000000000001</v>
      </c>
      <c r="I119" s="210"/>
      <c r="J119" s="211">
        <f>ROUND(I119*H119,2)</f>
        <v>0</v>
      </c>
      <c r="K119" s="207" t="s">
        <v>145</v>
      </c>
      <c r="L119" s="44"/>
      <c r="M119" s="212" t="s">
        <v>19</v>
      </c>
      <c r="N119" s="213" t="s">
        <v>43</v>
      </c>
      <c r="O119" s="84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6" t="s">
        <v>146</v>
      </c>
      <c r="AT119" s="216" t="s">
        <v>141</v>
      </c>
      <c r="AU119" s="216" t="s">
        <v>82</v>
      </c>
      <c r="AY119" s="17" t="s">
        <v>139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7" t="s">
        <v>80</v>
      </c>
      <c r="BK119" s="217">
        <f>ROUND(I119*H119,2)</f>
        <v>0</v>
      </c>
      <c r="BL119" s="17" t="s">
        <v>146</v>
      </c>
      <c r="BM119" s="216" t="s">
        <v>201</v>
      </c>
    </row>
    <row r="120" s="2" customFormat="1">
      <c r="A120" s="38"/>
      <c r="B120" s="39"/>
      <c r="C120" s="40"/>
      <c r="D120" s="218" t="s">
        <v>148</v>
      </c>
      <c r="E120" s="40"/>
      <c r="F120" s="219" t="s">
        <v>202</v>
      </c>
      <c r="G120" s="40"/>
      <c r="H120" s="40"/>
      <c r="I120" s="220"/>
      <c r="J120" s="40"/>
      <c r="K120" s="40"/>
      <c r="L120" s="44"/>
      <c r="M120" s="221"/>
      <c r="N120" s="222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148</v>
      </c>
      <c r="AU120" s="17" t="s">
        <v>82</v>
      </c>
    </row>
    <row r="121" s="2" customFormat="1" ht="16.5" customHeight="1">
      <c r="A121" s="38"/>
      <c r="B121" s="39"/>
      <c r="C121" s="246" t="s">
        <v>203</v>
      </c>
      <c r="D121" s="246" t="s">
        <v>204</v>
      </c>
      <c r="E121" s="247" t="s">
        <v>205</v>
      </c>
      <c r="F121" s="248" t="s">
        <v>206</v>
      </c>
      <c r="G121" s="249" t="s">
        <v>207</v>
      </c>
      <c r="H121" s="250">
        <v>18.920999999999999</v>
      </c>
      <c r="I121" s="251"/>
      <c r="J121" s="252">
        <f>ROUND(I121*H121,2)</f>
        <v>0</v>
      </c>
      <c r="K121" s="248" t="s">
        <v>19</v>
      </c>
      <c r="L121" s="253"/>
      <c r="M121" s="254" t="s">
        <v>19</v>
      </c>
      <c r="N121" s="255" t="s">
        <v>43</v>
      </c>
      <c r="O121" s="84"/>
      <c r="P121" s="214">
        <f>O121*H121</f>
        <v>0</v>
      </c>
      <c r="Q121" s="214">
        <v>1</v>
      </c>
      <c r="R121" s="214">
        <f>Q121*H121</f>
        <v>18.920999999999999</v>
      </c>
      <c r="S121" s="214">
        <v>0</v>
      </c>
      <c r="T121" s="215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6" t="s">
        <v>187</v>
      </c>
      <c r="AT121" s="216" t="s">
        <v>204</v>
      </c>
      <c r="AU121" s="216" t="s">
        <v>82</v>
      </c>
      <c r="AY121" s="17" t="s">
        <v>139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7" t="s">
        <v>80</v>
      </c>
      <c r="BK121" s="217">
        <f>ROUND(I121*H121,2)</f>
        <v>0</v>
      </c>
      <c r="BL121" s="17" t="s">
        <v>146</v>
      </c>
      <c r="BM121" s="216" t="s">
        <v>208</v>
      </c>
    </row>
    <row r="122" s="13" customFormat="1">
      <c r="A122" s="13"/>
      <c r="B122" s="223"/>
      <c r="C122" s="224"/>
      <c r="D122" s="225" t="s">
        <v>150</v>
      </c>
      <c r="E122" s="234" t="s">
        <v>19</v>
      </c>
      <c r="F122" s="226" t="s">
        <v>209</v>
      </c>
      <c r="G122" s="224"/>
      <c r="H122" s="227">
        <v>18.920999999999999</v>
      </c>
      <c r="I122" s="228"/>
      <c r="J122" s="224"/>
      <c r="K122" s="224"/>
      <c r="L122" s="229"/>
      <c r="M122" s="230"/>
      <c r="N122" s="231"/>
      <c r="O122" s="231"/>
      <c r="P122" s="231"/>
      <c r="Q122" s="231"/>
      <c r="R122" s="231"/>
      <c r="S122" s="231"/>
      <c r="T122" s="23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3" t="s">
        <v>150</v>
      </c>
      <c r="AU122" s="233" t="s">
        <v>82</v>
      </c>
      <c r="AV122" s="13" t="s">
        <v>82</v>
      </c>
      <c r="AW122" s="13" t="s">
        <v>33</v>
      </c>
      <c r="AX122" s="13" t="s">
        <v>80</v>
      </c>
      <c r="AY122" s="233" t="s">
        <v>139</v>
      </c>
    </row>
    <row r="123" s="2" customFormat="1" ht="37.8" customHeight="1">
      <c r="A123" s="38"/>
      <c r="B123" s="39"/>
      <c r="C123" s="205" t="s">
        <v>210</v>
      </c>
      <c r="D123" s="205" t="s">
        <v>141</v>
      </c>
      <c r="E123" s="206" t="s">
        <v>211</v>
      </c>
      <c r="F123" s="207" t="s">
        <v>212</v>
      </c>
      <c r="G123" s="208" t="s">
        <v>98</v>
      </c>
      <c r="H123" s="209">
        <v>2.109</v>
      </c>
      <c r="I123" s="210"/>
      <c r="J123" s="211">
        <f>ROUND(I123*H123,2)</f>
        <v>0</v>
      </c>
      <c r="K123" s="207" t="s">
        <v>145</v>
      </c>
      <c r="L123" s="44"/>
      <c r="M123" s="212" t="s">
        <v>19</v>
      </c>
      <c r="N123" s="213" t="s">
        <v>43</v>
      </c>
      <c r="O123" s="84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6" t="s">
        <v>146</v>
      </c>
      <c r="AT123" s="216" t="s">
        <v>141</v>
      </c>
      <c r="AU123" s="216" t="s">
        <v>82</v>
      </c>
      <c r="AY123" s="17" t="s">
        <v>139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7" t="s">
        <v>80</v>
      </c>
      <c r="BK123" s="217">
        <f>ROUND(I123*H123,2)</f>
        <v>0</v>
      </c>
      <c r="BL123" s="17" t="s">
        <v>146</v>
      </c>
      <c r="BM123" s="216" t="s">
        <v>213</v>
      </c>
    </row>
    <row r="124" s="2" customFormat="1">
      <c r="A124" s="38"/>
      <c r="B124" s="39"/>
      <c r="C124" s="40"/>
      <c r="D124" s="218" t="s">
        <v>148</v>
      </c>
      <c r="E124" s="40"/>
      <c r="F124" s="219" t="s">
        <v>214</v>
      </c>
      <c r="G124" s="40"/>
      <c r="H124" s="40"/>
      <c r="I124" s="220"/>
      <c r="J124" s="40"/>
      <c r="K124" s="40"/>
      <c r="L124" s="44"/>
      <c r="M124" s="221"/>
      <c r="N124" s="222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148</v>
      </c>
      <c r="AU124" s="17" t="s">
        <v>82</v>
      </c>
    </row>
    <row r="125" s="13" customFormat="1">
      <c r="A125" s="13"/>
      <c r="B125" s="223"/>
      <c r="C125" s="224"/>
      <c r="D125" s="225" t="s">
        <v>150</v>
      </c>
      <c r="E125" s="234" t="s">
        <v>19</v>
      </c>
      <c r="F125" s="226" t="s">
        <v>215</v>
      </c>
      <c r="G125" s="224"/>
      <c r="H125" s="227">
        <v>23.555</v>
      </c>
      <c r="I125" s="228"/>
      <c r="J125" s="224"/>
      <c r="K125" s="224"/>
      <c r="L125" s="229"/>
      <c r="M125" s="230"/>
      <c r="N125" s="231"/>
      <c r="O125" s="231"/>
      <c r="P125" s="231"/>
      <c r="Q125" s="231"/>
      <c r="R125" s="231"/>
      <c r="S125" s="231"/>
      <c r="T125" s="23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3" t="s">
        <v>150</v>
      </c>
      <c r="AU125" s="233" t="s">
        <v>82</v>
      </c>
      <c r="AV125" s="13" t="s">
        <v>82</v>
      </c>
      <c r="AW125" s="13" t="s">
        <v>33</v>
      </c>
      <c r="AX125" s="13" t="s">
        <v>72</v>
      </c>
      <c r="AY125" s="233" t="s">
        <v>139</v>
      </c>
    </row>
    <row r="126" s="13" customFormat="1">
      <c r="A126" s="13"/>
      <c r="B126" s="223"/>
      <c r="C126" s="224"/>
      <c r="D126" s="225" t="s">
        <v>150</v>
      </c>
      <c r="E126" s="234" t="s">
        <v>19</v>
      </c>
      <c r="F126" s="226" t="s">
        <v>216</v>
      </c>
      <c r="G126" s="224"/>
      <c r="H126" s="227">
        <v>-21.446000000000002</v>
      </c>
      <c r="I126" s="228"/>
      <c r="J126" s="224"/>
      <c r="K126" s="224"/>
      <c r="L126" s="229"/>
      <c r="M126" s="230"/>
      <c r="N126" s="231"/>
      <c r="O126" s="231"/>
      <c r="P126" s="231"/>
      <c r="Q126" s="231"/>
      <c r="R126" s="231"/>
      <c r="S126" s="231"/>
      <c r="T126" s="23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3" t="s">
        <v>150</v>
      </c>
      <c r="AU126" s="233" t="s">
        <v>82</v>
      </c>
      <c r="AV126" s="13" t="s">
        <v>82</v>
      </c>
      <c r="AW126" s="13" t="s">
        <v>33</v>
      </c>
      <c r="AX126" s="13" t="s">
        <v>72</v>
      </c>
      <c r="AY126" s="233" t="s">
        <v>139</v>
      </c>
    </row>
    <row r="127" s="14" customFormat="1">
      <c r="A127" s="14"/>
      <c r="B127" s="235"/>
      <c r="C127" s="236"/>
      <c r="D127" s="225" t="s">
        <v>150</v>
      </c>
      <c r="E127" s="237" t="s">
        <v>19</v>
      </c>
      <c r="F127" s="238" t="s">
        <v>174</v>
      </c>
      <c r="G127" s="236"/>
      <c r="H127" s="239">
        <v>2.109</v>
      </c>
      <c r="I127" s="240"/>
      <c r="J127" s="236"/>
      <c r="K127" s="236"/>
      <c r="L127" s="241"/>
      <c r="M127" s="242"/>
      <c r="N127" s="243"/>
      <c r="O127" s="243"/>
      <c r="P127" s="243"/>
      <c r="Q127" s="243"/>
      <c r="R127" s="243"/>
      <c r="S127" s="243"/>
      <c r="T127" s="24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5" t="s">
        <v>150</v>
      </c>
      <c r="AU127" s="245" t="s">
        <v>82</v>
      </c>
      <c r="AV127" s="14" t="s">
        <v>146</v>
      </c>
      <c r="AW127" s="14" t="s">
        <v>33</v>
      </c>
      <c r="AX127" s="14" t="s">
        <v>80</v>
      </c>
      <c r="AY127" s="245" t="s">
        <v>139</v>
      </c>
    </row>
    <row r="128" s="2" customFormat="1" ht="37.8" customHeight="1">
      <c r="A128" s="38"/>
      <c r="B128" s="39"/>
      <c r="C128" s="205" t="s">
        <v>217</v>
      </c>
      <c r="D128" s="205" t="s">
        <v>141</v>
      </c>
      <c r="E128" s="206" t="s">
        <v>218</v>
      </c>
      <c r="F128" s="207" t="s">
        <v>219</v>
      </c>
      <c r="G128" s="208" t="s">
        <v>98</v>
      </c>
      <c r="H128" s="209">
        <v>21.446000000000002</v>
      </c>
      <c r="I128" s="210"/>
      <c r="J128" s="211">
        <f>ROUND(I128*H128,2)</f>
        <v>0</v>
      </c>
      <c r="K128" s="207" t="s">
        <v>145</v>
      </c>
      <c r="L128" s="44"/>
      <c r="M128" s="212" t="s">
        <v>19</v>
      </c>
      <c r="N128" s="213" t="s">
        <v>43</v>
      </c>
      <c r="O128" s="84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6" t="s">
        <v>146</v>
      </c>
      <c r="AT128" s="216" t="s">
        <v>141</v>
      </c>
      <c r="AU128" s="216" t="s">
        <v>82</v>
      </c>
      <c r="AY128" s="17" t="s">
        <v>139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7" t="s">
        <v>80</v>
      </c>
      <c r="BK128" s="217">
        <f>ROUND(I128*H128,2)</f>
        <v>0</v>
      </c>
      <c r="BL128" s="17" t="s">
        <v>146</v>
      </c>
      <c r="BM128" s="216" t="s">
        <v>220</v>
      </c>
    </row>
    <row r="129" s="2" customFormat="1">
      <c r="A129" s="38"/>
      <c r="B129" s="39"/>
      <c r="C129" s="40"/>
      <c r="D129" s="218" t="s">
        <v>148</v>
      </c>
      <c r="E129" s="40"/>
      <c r="F129" s="219" t="s">
        <v>221</v>
      </c>
      <c r="G129" s="40"/>
      <c r="H129" s="40"/>
      <c r="I129" s="220"/>
      <c r="J129" s="40"/>
      <c r="K129" s="40"/>
      <c r="L129" s="44"/>
      <c r="M129" s="221"/>
      <c r="N129" s="222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148</v>
      </c>
      <c r="AU129" s="17" t="s">
        <v>82</v>
      </c>
    </row>
    <row r="130" s="13" customFormat="1">
      <c r="A130" s="13"/>
      <c r="B130" s="223"/>
      <c r="C130" s="224"/>
      <c r="D130" s="225" t="s">
        <v>150</v>
      </c>
      <c r="E130" s="234" t="s">
        <v>19</v>
      </c>
      <c r="F130" s="226" t="s">
        <v>175</v>
      </c>
      <c r="G130" s="224"/>
      <c r="H130" s="227">
        <v>21.446000000000002</v>
      </c>
      <c r="I130" s="228"/>
      <c r="J130" s="224"/>
      <c r="K130" s="224"/>
      <c r="L130" s="229"/>
      <c r="M130" s="230"/>
      <c r="N130" s="231"/>
      <c r="O130" s="231"/>
      <c r="P130" s="231"/>
      <c r="Q130" s="231"/>
      <c r="R130" s="231"/>
      <c r="S130" s="231"/>
      <c r="T130" s="23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3" t="s">
        <v>150</v>
      </c>
      <c r="AU130" s="233" t="s">
        <v>82</v>
      </c>
      <c r="AV130" s="13" t="s">
        <v>82</v>
      </c>
      <c r="AW130" s="13" t="s">
        <v>33</v>
      </c>
      <c r="AX130" s="13" t="s">
        <v>80</v>
      </c>
      <c r="AY130" s="233" t="s">
        <v>139</v>
      </c>
    </row>
    <row r="131" s="2" customFormat="1" ht="24.15" customHeight="1">
      <c r="A131" s="38"/>
      <c r="B131" s="39"/>
      <c r="C131" s="205" t="s">
        <v>222</v>
      </c>
      <c r="D131" s="205" t="s">
        <v>141</v>
      </c>
      <c r="E131" s="206" t="s">
        <v>223</v>
      </c>
      <c r="F131" s="207" t="s">
        <v>224</v>
      </c>
      <c r="G131" s="208" t="s">
        <v>207</v>
      </c>
      <c r="H131" s="209">
        <v>37.688000000000002</v>
      </c>
      <c r="I131" s="210"/>
      <c r="J131" s="211">
        <f>ROUND(I131*H131,2)</f>
        <v>0</v>
      </c>
      <c r="K131" s="207" t="s">
        <v>145</v>
      </c>
      <c r="L131" s="44"/>
      <c r="M131" s="212" t="s">
        <v>19</v>
      </c>
      <c r="N131" s="213" t="s">
        <v>43</v>
      </c>
      <c r="O131" s="84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6" t="s">
        <v>146</v>
      </c>
      <c r="AT131" s="216" t="s">
        <v>141</v>
      </c>
      <c r="AU131" s="216" t="s">
        <v>82</v>
      </c>
      <c r="AY131" s="17" t="s">
        <v>139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7" t="s">
        <v>80</v>
      </c>
      <c r="BK131" s="217">
        <f>ROUND(I131*H131,2)</f>
        <v>0</v>
      </c>
      <c r="BL131" s="17" t="s">
        <v>146</v>
      </c>
      <c r="BM131" s="216" t="s">
        <v>225</v>
      </c>
    </row>
    <row r="132" s="2" customFormat="1">
      <c r="A132" s="38"/>
      <c r="B132" s="39"/>
      <c r="C132" s="40"/>
      <c r="D132" s="218" t="s">
        <v>148</v>
      </c>
      <c r="E132" s="40"/>
      <c r="F132" s="219" t="s">
        <v>226</v>
      </c>
      <c r="G132" s="40"/>
      <c r="H132" s="40"/>
      <c r="I132" s="220"/>
      <c r="J132" s="40"/>
      <c r="K132" s="40"/>
      <c r="L132" s="44"/>
      <c r="M132" s="221"/>
      <c r="N132" s="222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148</v>
      </c>
      <c r="AU132" s="17" t="s">
        <v>82</v>
      </c>
    </row>
    <row r="133" s="15" customFormat="1">
      <c r="A133" s="15"/>
      <c r="B133" s="256"/>
      <c r="C133" s="257"/>
      <c r="D133" s="225" t="s">
        <v>150</v>
      </c>
      <c r="E133" s="258" t="s">
        <v>19</v>
      </c>
      <c r="F133" s="259" t="s">
        <v>227</v>
      </c>
      <c r="G133" s="257"/>
      <c r="H133" s="258" t="s">
        <v>19</v>
      </c>
      <c r="I133" s="260"/>
      <c r="J133" s="257"/>
      <c r="K133" s="257"/>
      <c r="L133" s="261"/>
      <c r="M133" s="262"/>
      <c r="N133" s="263"/>
      <c r="O133" s="263"/>
      <c r="P133" s="263"/>
      <c r="Q133" s="263"/>
      <c r="R133" s="263"/>
      <c r="S133" s="263"/>
      <c r="T133" s="264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5" t="s">
        <v>150</v>
      </c>
      <c r="AU133" s="265" t="s">
        <v>82</v>
      </c>
      <c r="AV133" s="15" t="s">
        <v>80</v>
      </c>
      <c r="AW133" s="15" t="s">
        <v>33</v>
      </c>
      <c r="AX133" s="15" t="s">
        <v>72</v>
      </c>
      <c r="AY133" s="265" t="s">
        <v>139</v>
      </c>
    </row>
    <row r="134" s="13" customFormat="1">
      <c r="A134" s="13"/>
      <c r="B134" s="223"/>
      <c r="C134" s="224"/>
      <c r="D134" s="225" t="s">
        <v>150</v>
      </c>
      <c r="E134" s="234" t="s">
        <v>19</v>
      </c>
      <c r="F134" s="226" t="s">
        <v>228</v>
      </c>
      <c r="G134" s="224"/>
      <c r="H134" s="227">
        <v>37.688000000000002</v>
      </c>
      <c r="I134" s="228"/>
      <c r="J134" s="224"/>
      <c r="K134" s="224"/>
      <c r="L134" s="229"/>
      <c r="M134" s="230"/>
      <c r="N134" s="231"/>
      <c r="O134" s="231"/>
      <c r="P134" s="231"/>
      <c r="Q134" s="231"/>
      <c r="R134" s="231"/>
      <c r="S134" s="231"/>
      <c r="T134" s="23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3" t="s">
        <v>150</v>
      </c>
      <c r="AU134" s="233" t="s">
        <v>82</v>
      </c>
      <c r="AV134" s="13" t="s">
        <v>82</v>
      </c>
      <c r="AW134" s="13" t="s">
        <v>33</v>
      </c>
      <c r="AX134" s="13" t="s">
        <v>80</v>
      </c>
      <c r="AY134" s="233" t="s">
        <v>139</v>
      </c>
    </row>
    <row r="135" s="2" customFormat="1" ht="24.15" customHeight="1">
      <c r="A135" s="38"/>
      <c r="B135" s="39"/>
      <c r="C135" s="205" t="s">
        <v>8</v>
      </c>
      <c r="D135" s="205" t="s">
        <v>141</v>
      </c>
      <c r="E135" s="206" t="s">
        <v>229</v>
      </c>
      <c r="F135" s="207" t="s">
        <v>230</v>
      </c>
      <c r="G135" s="208" t="s">
        <v>98</v>
      </c>
      <c r="H135" s="209">
        <v>47.932000000000002</v>
      </c>
      <c r="I135" s="210"/>
      <c r="J135" s="211">
        <f>ROUND(I135*H135,2)</f>
        <v>0</v>
      </c>
      <c r="K135" s="207" t="s">
        <v>145</v>
      </c>
      <c r="L135" s="44"/>
      <c r="M135" s="212" t="s">
        <v>19</v>
      </c>
      <c r="N135" s="213" t="s">
        <v>43</v>
      </c>
      <c r="O135" s="84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6" t="s">
        <v>146</v>
      </c>
      <c r="AT135" s="216" t="s">
        <v>141</v>
      </c>
      <c r="AU135" s="216" t="s">
        <v>82</v>
      </c>
      <c r="AY135" s="17" t="s">
        <v>139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7" t="s">
        <v>80</v>
      </c>
      <c r="BK135" s="217">
        <f>ROUND(I135*H135,2)</f>
        <v>0</v>
      </c>
      <c r="BL135" s="17" t="s">
        <v>146</v>
      </c>
      <c r="BM135" s="216" t="s">
        <v>231</v>
      </c>
    </row>
    <row r="136" s="2" customFormat="1">
      <c r="A136" s="38"/>
      <c r="B136" s="39"/>
      <c r="C136" s="40"/>
      <c r="D136" s="218" t="s">
        <v>148</v>
      </c>
      <c r="E136" s="40"/>
      <c r="F136" s="219" t="s">
        <v>232</v>
      </c>
      <c r="G136" s="40"/>
      <c r="H136" s="40"/>
      <c r="I136" s="220"/>
      <c r="J136" s="40"/>
      <c r="K136" s="40"/>
      <c r="L136" s="44"/>
      <c r="M136" s="221"/>
      <c r="N136" s="222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148</v>
      </c>
      <c r="AU136" s="17" t="s">
        <v>82</v>
      </c>
    </row>
    <row r="137" s="13" customFormat="1">
      <c r="A137" s="13"/>
      <c r="B137" s="223"/>
      <c r="C137" s="224"/>
      <c r="D137" s="225" t="s">
        <v>150</v>
      </c>
      <c r="E137" s="234" t="s">
        <v>19</v>
      </c>
      <c r="F137" s="226" t="s">
        <v>49</v>
      </c>
      <c r="G137" s="224"/>
      <c r="H137" s="227">
        <v>71.486999999999995</v>
      </c>
      <c r="I137" s="228"/>
      <c r="J137" s="224"/>
      <c r="K137" s="224"/>
      <c r="L137" s="229"/>
      <c r="M137" s="230"/>
      <c r="N137" s="231"/>
      <c r="O137" s="231"/>
      <c r="P137" s="231"/>
      <c r="Q137" s="231"/>
      <c r="R137" s="231"/>
      <c r="S137" s="231"/>
      <c r="T137" s="23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3" t="s">
        <v>150</v>
      </c>
      <c r="AU137" s="233" t="s">
        <v>82</v>
      </c>
      <c r="AV137" s="13" t="s">
        <v>82</v>
      </c>
      <c r="AW137" s="13" t="s">
        <v>33</v>
      </c>
      <c r="AX137" s="13" t="s">
        <v>72</v>
      </c>
      <c r="AY137" s="233" t="s">
        <v>139</v>
      </c>
    </row>
    <row r="138" s="13" customFormat="1">
      <c r="A138" s="13"/>
      <c r="B138" s="223"/>
      <c r="C138" s="224"/>
      <c r="D138" s="225" t="s">
        <v>150</v>
      </c>
      <c r="E138" s="234" t="s">
        <v>19</v>
      </c>
      <c r="F138" s="226" t="s">
        <v>233</v>
      </c>
      <c r="G138" s="224"/>
      <c r="H138" s="227">
        <v>-3.0419999999999998</v>
      </c>
      <c r="I138" s="228"/>
      <c r="J138" s="224"/>
      <c r="K138" s="224"/>
      <c r="L138" s="229"/>
      <c r="M138" s="230"/>
      <c r="N138" s="231"/>
      <c r="O138" s="231"/>
      <c r="P138" s="231"/>
      <c r="Q138" s="231"/>
      <c r="R138" s="231"/>
      <c r="S138" s="231"/>
      <c r="T138" s="23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3" t="s">
        <v>150</v>
      </c>
      <c r="AU138" s="233" t="s">
        <v>82</v>
      </c>
      <c r="AV138" s="13" t="s">
        <v>82</v>
      </c>
      <c r="AW138" s="13" t="s">
        <v>33</v>
      </c>
      <c r="AX138" s="13" t="s">
        <v>72</v>
      </c>
      <c r="AY138" s="233" t="s">
        <v>139</v>
      </c>
    </row>
    <row r="139" s="13" customFormat="1">
      <c r="A139" s="13"/>
      <c r="B139" s="223"/>
      <c r="C139" s="224"/>
      <c r="D139" s="225" t="s">
        <v>150</v>
      </c>
      <c r="E139" s="234" t="s">
        <v>19</v>
      </c>
      <c r="F139" s="226" t="s">
        <v>234</v>
      </c>
      <c r="G139" s="224"/>
      <c r="H139" s="227">
        <v>-1.0600000000000001</v>
      </c>
      <c r="I139" s="228"/>
      <c r="J139" s="224"/>
      <c r="K139" s="224"/>
      <c r="L139" s="229"/>
      <c r="M139" s="230"/>
      <c r="N139" s="231"/>
      <c r="O139" s="231"/>
      <c r="P139" s="231"/>
      <c r="Q139" s="231"/>
      <c r="R139" s="231"/>
      <c r="S139" s="231"/>
      <c r="T139" s="23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3" t="s">
        <v>150</v>
      </c>
      <c r="AU139" s="233" t="s">
        <v>82</v>
      </c>
      <c r="AV139" s="13" t="s">
        <v>82</v>
      </c>
      <c r="AW139" s="13" t="s">
        <v>33</v>
      </c>
      <c r="AX139" s="13" t="s">
        <v>72</v>
      </c>
      <c r="AY139" s="233" t="s">
        <v>139</v>
      </c>
    </row>
    <row r="140" s="13" customFormat="1">
      <c r="A140" s="13"/>
      <c r="B140" s="223"/>
      <c r="C140" s="224"/>
      <c r="D140" s="225" t="s">
        <v>150</v>
      </c>
      <c r="E140" s="234" t="s">
        <v>19</v>
      </c>
      <c r="F140" s="226" t="s">
        <v>235</v>
      </c>
      <c r="G140" s="224"/>
      <c r="H140" s="227">
        <v>-19.452999999999999</v>
      </c>
      <c r="I140" s="228"/>
      <c r="J140" s="224"/>
      <c r="K140" s="224"/>
      <c r="L140" s="229"/>
      <c r="M140" s="230"/>
      <c r="N140" s="231"/>
      <c r="O140" s="231"/>
      <c r="P140" s="231"/>
      <c r="Q140" s="231"/>
      <c r="R140" s="231"/>
      <c r="S140" s="231"/>
      <c r="T140" s="23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3" t="s">
        <v>150</v>
      </c>
      <c r="AU140" s="233" t="s">
        <v>82</v>
      </c>
      <c r="AV140" s="13" t="s">
        <v>82</v>
      </c>
      <c r="AW140" s="13" t="s">
        <v>33</v>
      </c>
      <c r="AX140" s="13" t="s">
        <v>72</v>
      </c>
      <c r="AY140" s="233" t="s">
        <v>139</v>
      </c>
    </row>
    <row r="141" s="14" customFormat="1">
      <c r="A141" s="14"/>
      <c r="B141" s="235"/>
      <c r="C141" s="236"/>
      <c r="D141" s="225" t="s">
        <v>150</v>
      </c>
      <c r="E141" s="237" t="s">
        <v>101</v>
      </c>
      <c r="F141" s="238" t="s">
        <v>174</v>
      </c>
      <c r="G141" s="236"/>
      <c r="H141" s="239">
        <v>47.932000000000002</v>
      </c>
      <c r="I141" s="240"/>
      <c r="J141" s="236"/>
      <c r="K141" s="236"/>
      <c r="L141" s="241"/>
      <c r="M141" s="242"/>
      <c r="N141" s="243"/>
      <c r="O141" s="243"/>
      <c r="P141" s="243"/>
      <c r="Q141" s="243"/>
      <c r="R141" s="243"/>
      <c r="S141" s="243"/>
      <c r="T141" s="24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5" t="s">
        <v>150</v>
      </c>
      <c r="AU141" s="245" t="s">
        <v>82</v>
      </c>
      <c r="AV141" s="14" t="s">
        <v>146</v>
      </c>
      <c r="AW141" s="14" t="s">
        <v>33</v>
      </c>
      <c r="AX141" s="14" t="s">
        <v>80</v>
      </c>
      <c r="AY141" s="245" t="s">
        <v>139</v>
      </c>
    </row>
    <row r="142" s="2" customFormat="1" ht="21.75" customHeight="1">
      <c r="A142" s="38"/>
      <c r="B142" s="39"/>
      <c r="C142" s="205" t="s">
        <v>236</v>
      </c>
      <c r="D142" s="205" t="s">
        <v>141</v>
      </c>
      <c r="E142" s="206" t="s">
        <v>237</v>
      </c>
      <c r="F142" s="207" t="s">
        <v>238</v>
      </c>
      <c r="G142" s="208" t="s">
        <v>106</v>
      </c>
      <c r="H142" s="209">
        <v>54</v>
      </c>
      <c r="I142" s="210"/>
      <c r="J142" s="211">
        <f>ROUND(I142*H142,2)</f>
        <v>0</v>
      </c>
      <c r="K142" s="207" t="s">
        <v>145</v>
      </c>
      <c r="L142" s="44"/>
      <c r="M142" s="212" t="s">
        <v>19</v>
      </c>
      <c r="N142" s="213" t="s">
        <v>43</v>
      </c>
      <c r="O142" s="84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6" t="s">
        <v>146</v>
      </c>
      <c r="AT142" s="216" t="s">
        <v>141</v>
      </c>
      <c r="AU142" s="216" t="s">
        <v>82</v>
      </c>
      <c r="AY142" s="17" t="s">
        <v>139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7" t="s">
        <v>80</v>
      </c>
      <c r="BK142" s="217">
        <f>ROUND(I142*H142,2)</f>
        <v>0</v>
      </c>
      <c r="BL142" s="17" t="s">
        <v>146</v>
      </c>
      <c r="BM142" s="216" t="s">
        <v>239</v>
      </c>
    </row>
    <row r="143" s="2" customFormat="1">
      <c r="A143" s="38"/>
      <c r="B143" s="39"/>
      <c r="C143" s="40"/>
      <c r="D143" s="218" t="s">
        <v>148</v>
      </c>
      <c r="E143" s="40"/>
      <c r="F143" s="219" t="s">
        <v>240</v>
      </c>
      <c r="G143" s="40"/>
      <c r="H143" s="40"/>
      <c r="I143" s="220"/>
      <c r="J143" s="40"/>
      <c r="K143" s="40"/>
      <c r="L143" s="44"/>
      <c r="M143" s="221"/>
      <c r="N143" s="222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148</v>
      </c>
      <c r="AU143" s="17" t="s">
        <v>82</v>
      </c>
    </row>
    <row r="144" s="13" customFormat="1">
      <c r="A144" s="13"/>
      <c r="B144" s="223"/>
      <c r="C144" s="224"/>
      <c r="D144" s="225" t="s">
        <v>150</v>
      </c>
      <c r="E144" s="234" t="s">
        <v>19</v>
      </c>
      <c r="F144" s="226" t="s">
        <v>241</v>
      </c>
      <c r="G144" s="224"/>
      <c r="H144" s="227">
        <v>54</v>
      </c>
      <c r="I144" s="228"/>
      <c r="J144" s="224"/>
      <c r="K144" s="224"/>
      <c r="L144" s="229"/>
      <c r="M144" s="230"/>
      <c r="N144" s="231"/>
      <c r="O144" s="231"/>
      <c r="P144" s="231"/>
      <c r="Q144" s="231"/>
      <c r="R144" s="231"/>
      <c r="S144" s="231"/>
      <c r="T144" s="23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3" t="s">
        <v>150</v>
      </c>
      <c r="AU144" s="233" t="s">
        <v>82</v>
      </c>
      <c r="AV144" s="13" t="s">
        <v>82</v>
      </c>
      <c r="AW144" s="13" t="s">
        <v>33</v>
      </c>
      <c r="AX144" s="13" t="s">
        <v>80</v>
      </c>
      <c r="AY144" s="233" t="s">
        <v>139</v>
      </c>
    </row>
    <row r="145" s="12" customFormat="1" ht="22.8" customHeight="1">
      <c r="A145" s="12"/>
      <c r="B145" s="189"/>
      <c r="C145" s="190"/>
      <c r="D145" s="191" t="s">
        <v>71</v>
      </c>
      <c r="E145" s="203" t="s">
        <v>82</v>
      </c>
      <c r="F145" s="203" t="s">
        <v>242</v>
      </c>
      <c r="G145" s="190"/>
      <c r="H145" s="190"/>
      <c r="I145" s="193"/>
      <c r="J145" s="204">
        <f>BK145</f>
        <v>0</v>
      </c>
      <c r="K145" s="190"/>
      <c r="L145" s="195"/>
      <c r="M145" s="196"/>
      <c r="N145" s="197"/>
      <c r="O145" s="197"/>
      <c r="P145" s="198">
        <f>SUM(P146:P167)</f>
        <v>0</v>
      </c>
      <c r="Q145" s="197"/>
      <c r="R145" s="198">
        <f>SUM(R146:R167)</f>
        <v>14.540496260000001</v>
      </c>
      <c r="S145" s="197"/>
      <c r="T145" s="199">
        <f>SUM(T146:T167)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0" t="s">
        <v>80</v>
      </c>
      <c r="AT145" s="201" t="s">
        <v>71</v>
      </c>
      <c r="AU145" s="201" t="s">
        <v>80</v>
      </c>
      <c r="AY145" s="200" t="s">
        <v>139</v>
      </c>
      <c r="BK145" s="202">
        <f>SUM(BK146:BK167)</f>
        <v>0</v>
      </c>
    </row>
    <row r="146" s="2" customFormat="1" ht="21.75" customHeight="1">
      <c r="A146" s="38"/>
      <c r="B146" s="39"/>
      <c r="C146" s="205" t="s">
        <v>243</v>
      </c>
      <c r="D146" s="205" t="s">
        <v>141</v>
      </c>
      <c r="E146" s="206" t="s">
        <v>244</v>
      </c>
      <c r="F146" s="207" t="s">
        <v>245</v>
      </c>
      <c r="G146" s="208" t="s">
        <v>98</v>
      </c>
      <c r="H146" s="209">
        <v>1.5209999999999999</v>
      </c>
      <c r="I146" s="210"/>
      <c r="J146" s="211">
        <f>ROUND(I146*H146,2)</f>
        <v>0</v>
      </c>
      <c r="K146" s="207" t="s">
        <v>145</v>
      </c>
      <c r="L146" s="44"/>
      <c r="M146" s="212" t="s">
        <v>19</v>
      </c>
      <c r="N146" s="213" t="s">
        <v>43</v>
      </c>
      <c r="O146" s="84"/>
      <c r="P146" s="214">
        <f>O146*H146</f>
        <v>0</v>
      </c>
      <c r="Q146" s="214">
        <v>2.1600000000000001</v>
      </c>
      <c r="R146" s="214">
        <f>Q146*H146</f>
        <v>3.2853599999999998</v>
      </c>
      <c r="S146" s="214">
        <v>0</v>
      </c>
      <c r="T146" s="215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6" t="s">
        <v>146</v>
      </c>
      <c r="AT146" s="216" t="s">
        <v>141</v>
      </c>
      <c r="AU146" s="216" t="s">
        <v>82</v>
      </c>
      <c r="AY146" s="17" t="s">
        <v>139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7" t="s">
        <v>80</v>
      </c>
      <c r="BK146" s="217">
        <f>ROUND(I146*H146,2)</f>
        <v>0</v>
      </c>
      <c r="BL146" s="17" t="s">
        <v>146</v>
      </c>
      <c r="BM146" s="216" t="s">
        <v>246</v>
      </c>
    </row>
    <row r="147" s="2" customFormat="1">
      <c r="A147" s="38"/>
      <c r="B147" s="39"/>
      <c r="C147" s="40"/>
      <c r="D147" s="218" t="s">
        <v>148</v>
      </c>
      <c r="E147" s="40"/>
      <c r="F147" s="219" t="s">
        <v>247</v>
      </c>
      <c r="G147" s="40"/>
      <c r="H147" s="40"/>
      <c r="I147" s="220"/>
      <c r="J147" s="40"/>
      <c r="K147" s="40"/>
      <c r="L147" s="44"/>
      <c r="M147" s="221"/>
      <c r="N147" s="222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148</v>
      </c>
      <c r="AU147" s="17" t="s">
        <v>82</v>
      </c>
    </row>
    <row r="148" s="13" customFormat="1">
      <c r="A148" s="13"/>
      <c r="B148" s="223"/>
      <c r="C148" s="224"/>
      <c r="D148" s="225" t="s">
        <v>150</v>
      </c>
      <c r="E148" s="234" t="s">
        <v>19</v>
      </c>
      <c r="F148" s="226" t="s">
        <v>248</v>
      </c>
      <c r="G148" s="224"/>
      <c r="H148" s="227">
        <v>1.5209999999999999</v>
      </c>
      <c r="I148" s="228"/>
      <c r="J148" s="224"/>
      <c r="K148" s="224"/>
      <c r="L148" s="229"/>
      <c r="M148" s="230"/>
      <c r="N148" s="231"/>
      <c r="O148" s="231"/>
      <c r="P148" s="231"/>
      <c r="Q148" s="231"/>
      <c r="R148" s="231"/>
      <c r="S148" s="231"/>
      <c r="T148" s="23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3" t="s">
        <v>150</v>
      </c>
      <c r="AU148" s="233" t="s">
        <v>82</v>
      </c>
      <c r="AV148" s="13" t="s">
        <v>82</v>
      </c>
      <c r="AW148" s="13" t="s">
        <v>33</v>
      </c>
      <c r="AX148" s="13" t="s">
        <v>80</v>
      </c>
      <c r="AY148" s="233" t="s">
        <v>139</v>
      </c>
    </row>
    <row r="149" s="2" customFormat="1" ht="21.75" customHeight="1">
      <c r="A149" s="38"/>
      <c r="B149" s="39"/>
      <c r="C149" s="205" t="s">
        <v>249</v>
      </c>
      <c r="D149" s="205" t="s">
        <v>141</v>
      </c>
      <c r="E149" s="206" t="s">
        <v>250</v>
      </c>
      <c r="F149" s="207" t="s">
        <v>251</v>
      </c>
      <c r="G149" s="208" t="s">
        <v>98</v>
      </c>
      <c r="H149" s="209">
        <v>1.5209999999999999</v>
      </c>
      <c r="I149" s="210"/>
      <c r="J149" s="211">
        <f>ROUND(I149*H149,2)</f>
        <v>0</v>
      </c>
      <c r="K149" s="207" t="s">
        <v>145</v>
      </c>
      <c r="L149" s="44"/>
      <c r="M149" s="212" t="s">
        <v>19</v>
      </c>
      <c r="N149" s="213" t="s">
        <v>43</v>
      </c>
      <c r="O149" s="84"/>
      <c r="P149" s="214">
        <f>O149*H149</f>
        <v>0</v>
      </c>
      <c r="Q149" s="214">
        <v>2.1600000000000001</v>
      </c>
      <c r="R149" s="214">
        <f>Q149*H149</f>
        <v>3.2853599999999998</v>
      </c>
      <c r="S149" s="214">
        <v>0</v>
      </c>
      <c r="T149" s="215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6" t="s">
        <v>146</v>
      </c>
      <c r="AT149" s="216" t="s">
        <v>141</v>
      </c>
      <c r="AU149" s="216" t="s">
        <v>82</v>
      </c>
      <c r="AY149" s="17" t="s">
        <v>139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7" t="s">
        <v>80</v>
      </c>
      <c r="BK149" s="217">
        <f>ROUND(I149*H149,2)</f>
        <v>0</v>
      </c>
      <c r="BL149" s="17" t="s">
        <v>146</v>
      </c>
      <c r="BM149" s="216" t="s">
        <v>252</v>
      </c>
    </row>
    <row r="150" s="2" customFormat="1">
      <c r="A150" s="38"/>
      <c r="B150" s="39"/>
      <c r="C150" s="40"/>
      <c r="D150" s="218" t="s">
        <v>148</v>
      </c>
      <c r="E150" s="40"/>
      <c r="F150" s="219" t="s">
        <v>253</v>
      </c>
      <c r="G150" s="40"/>
      <c r="H150" s="40"/>
      <c r="I150" s="220"/>
      <c r="J150" s="40"/>
      <c r="K150" s="40"/>
      <c r="L150" s="44"/>
      <c r="M150" s="221"/>
      <c r="N150" s="222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148</v>
      </c>
      <c r="AU150" s="17" t="s">
        <v>82</v>
      </c>
    </row>
    <row r="151" s="13" customFormat="1">
      <c r="A151" s="13"/>
      <c r="B151" s="223"/>
      <c r="C151" s="224"/>
      <c r="D151" s="225" t="s">
        <v>150</v>
      </c>
      <c r="E151" s="234" t="s">
        <v>19</v>
      </c>
      <c r="F151" s="226" t="s">
        <v>248</v>
      </c>
      <c r="G151" s="224"/>
      <c r="H151" s="227">
        <v>1.5209999999999999</v>
      </c>
      <c r="I151" s="228"/>
      <c r="J151" s="224"/>
      <c r="K151" s="224"/>
      <c r="L151" s="229"/>
      <c r="M151" s="230"/>
      <c r="N151" s="231"/>
      <c r="O151" s="231"/>
      <c r="P151" s="231"/>
      <c r="Q151" s="231"/>
      <c r="R151" s="231"/>
      <c r="S151" s="231"/>
      <c r="T151" s="23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3" t="s">
        <v>150</v>
      </c>
      <c r="AU151" s="233" t="s">
        <v>82</v>
      </c>
      <c r="AV151" s="13" t="s">
        <v>82</v>
      </c>
      <c r="AW151" s="13" t="s">
        <v>33</v>
      </c>
      <c r="AX151" s="13" t="s">
        <v>72</v>
      </c>
      <c r="AY151" s="233" t="s">
        <v>139</v>
      </c>
    </row>
    <row r="152" s="14" customFormat="1">
      <c r="A152" s="14"/>
      <c r="B152" s="235"/>
      <c r="C152" s="236"/>
      <c r="D152" s="225" t="s">
        <v>150</v>
      </c>
      <c r="E152" s="237" t="s">
        <v>19</v>
      </c>
      <c r="F152" s="238" t="s">
        <v>174</v>
      </c>
      <c r="G152" s="236"/>
      <c r="H152" s="239">
        <v>1.5209999999999999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5" t="s">
        <v>150</v>
      </c>
      <c r="AU152" s="245" t="s">
        <v>82</v>
      </c>
      <c r="AV152" s="14" t="s">
        <v>146</v>
      </c>
      <c r="AW152" s="14" t="s">
        <v>33</v>
      </c>
      <c r="AX152" s="14" t="s">
        <v>80</v>
      </c>
      <c r="AY152" s="245" t="s">
        <v>139</v>
      </c>
    </row>
    <row r="153" s="2" customFormat="1" ht="21.75" customHeight="1">
      <c r="A153" s="38"/>
      <c r="B153" s="39"/>
      <c r="C153" s="205" t="s">
        <v>254</v>
      </c>
      <c r="D153" s="205" t="s">
        <v>141</v>
      </c>
      <c r="E153" s="206" t="s">
        <v>255</v>
      </c>
      <c r="F153" s="207" t="s">
        <v>256</v>
      </c>
      <c r="G153" s="208" t="s">
        <v>98</v>
      </c>
      <c r="H153" s="209">
        <v>1.9650000000000001</v>
      </c>
      <c r="I153" s="210"/>
      <c r="J153" s="211">
        <f>ROUND(I153*H153,2)</f>
        <v>0</v>
      </c>
      <c r="K153" s="207" t="s">
        <v>145</v>
      </c>
      <c r="L153" s="44"/>
      <c r="M153" s="212" t="s">
        <v>19</v>
      </c>
      <c r="N153" s="213" t="s">
        <v>43</v>
      </c>
      <c r="O153" s="84"/>
      <c r="P153" s="214">
        <f>O153*H153</f>
        <v>0</v>
      </c>
      <c r="Q153" s="214">
        <v>2.45329</v>
      </c>
      <c r="R153" s="214">
        <f>Q153*H153</f>
        <v>4.8207148499999999</v>
      </c>
      <c r="S153" s="214">
        <v>0</v>
      </c>
      <c r="T153" s="215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6" t="s">
        <v>146</v>
      </c>
      <c r="AT153" s="216" t="s">
        <v>141</v>
      </c>
      <c r="AU153" s="216" t="s">
        <v>82</v>
      </c>
      <c r="AY153" s="17" t="s">
        <v>139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7" t="s">
        <v>80</v>
      </c>
      <c r="BK153" s="217">
        <f>ROUND(I153*H153,2)</f>
        <v>0</v>
      </c>
      <c r="BL153" s="17" t="s">
        <v>146</v>
      </c>
      <c r="BM153" s="216" t="s">
        <v>257</v>
      </c>
    </row>
    <row r="154" s="2" customFormat="1">
      <c r="A154" s="38"/>
      <c r="B154" s="39"/>
      <c r="C154" s="40"/>
      <c r="D154" s="218" t="s">
        <v>148</v>
      </c>
      <c r="E154" s="40"/>
      <c r="F154" s="219" t="s">
        <v>258</v>
      </c>
      <c r="G154" s="40"/>
      <c r="H154" s="40"/>
      <c r="I154" s="220"/>
      <c r="J154" s="40"/>
      <c r="K154" s="40"/>
      <c r="L154" s="44"/>
      <c r="M154" s="221"/>
      <c r="N154" s="222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148</v>
      </c>
      <c r="AU154" s="17" t="s">
        <v>82</v>
      </c>
    </row>
    <row r="155" s="13" customFormat="1">
      <c r="A155" s="13"/>
      <c r="B155" s="223"/>
      <c r="C155" s="224"/>
      <c r="D155" s="225" t="s">
        <v>150</v>
      </c>
      <c r="E155" s="234" t="s">
        <v>19</v>
      </c>
      <c r="F155" s="226" t="s">
        <v>259</v>
      </c>
      <c r="G155" s="224"/>
      <c r="H155" s="227">
        <v>1.0600000000000001</v>
      </c>
      <c r="I155" s="228"/>
      <c r="J155" s="224"/>
      <c r="K155" s="224"/>
      <c r="L155" s="229"/>
      <c r="M155" s="230"/>
      <c r="N155" s="231"/>
      <c r="O155" s="231"/>
      <c r="P155" s="231"/>
      <c r="Q155" s="231"/>
      <c r="R155" s="231"/>
      <c r="S155" s="231"/>
      <c r="T155" s="23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3" t="s">
        <v>150</v>
      </c>
      <c r="AU155" s="233" t="s">
        <v>82</v>
      </c>
      <c r="AV155" s="13" t="s">
        <v>82</v>
      </c>
      <c r="AW155" s="13" t="s">
        <v>33</v>
      </c>
      <c r="AX155" s="13" t="s">
        <v>72</v>
      </c>
      <c r="AY155" s="233" t="s">
        <v>139</v>
      </c>
    </row>
    <row r="156" s="13" customFormat="1">
      <c r="A156" s="13"/>
      <c r="B156" s="223"/>
      <c r="C156" s="224"/>
      <c r="D156" s="225" t="s">
        <v>150</v>
      </c>
      <c r="E156" s="234" t="s">
        <v>19</v>
      </c>
      <c r="F156" s="226" t="s">
        <v>260</v>
      </c>
      <c r="G156" s="224"/>
      <c r="H156" s="227">
        <v>0.90500000000000003</v>
      </c>
      <c r="I156" s="228"/>
      <c r="J156" s="224"/>
      <c r="K156" s="224"/>
      <c r="L156" s="229"/>
      <c r="M156" s="230"/>
      <c r="N156" s="231"/>
      <c r="O156" s="231"/>
      <c r="P156" s="231"/>
      <c r="Q156" s="231"/>
      <c r="R156" s="231"/>
      <c r="S156" s="231"/>
      <c r="T156" s="23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3" t="s">
        <v>150</v>
      </c>
      <c r="AU156" s="233" t="s">
        <v>82</v>
      </c>
      <c r="AV156" s="13" t="s">
        <v>82</v>
      </c>
      <c r="AW156" s="13" t="s">
        <v>33</v>
      </c>
      <c r="AX156" s="13" t="s">
        <v>72</v>
      </c>
      <c r="AY156" s="233" t="s">
        <v>139</v>
      </c>
    </row>
    <row r="157" s="14" customFormat="1">
      <c r="A157" s="14"/>
      <c r="B157" s="235"/>
      <c r="C157" s="236"/>
      <c r="D157" s="225" t="s">
        <v>150</v>
      </c>
      <c r="E157" s="237" t="s">
        <v>19</v>
      </c>
      <c r="F157" s="238" t="s">
        <v>174</v>
      </c>
      <c r="G157" s="236"/>
      <c r="H157" s="239">
        <v>1.9650000000000001</v>
      </c>
      <c r="I157" s="240"/>
      <c r="J157" s="236"/>
      <c r="K157" s="236"/>
      <c r="L157" s="241"/>
      <c r="M157" s="242"/>
      <c r="N157" s="243"/>
      <c r="O157" s="243"/>
      <c r="P157" s="243"/>
      <c r="Q157" s="243"/>
      <c r="R157" s="243"/>
      <c r="S157" s="243"/>
      <c r="T157" s="24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5" t="s">
        <v>150</v>
      </c>
      <c r="AU157" s="245" t="s">
        <v>82</v>
      </c>
      <c r="AV157" s="14" t="s">
        <v>146</v>
      </c>
      <c r="AW157" s="14" t="s">
        <v>33</v>
      </c>
      <c r="AX157" s="14" t="s">
        <v>80</v>
      </c>
      <c r="AY157" s="245" t="s">
        <v>139</v>
      </c>
    </row>
    <row r="158" s="2" customFormat="1" ht="16.5" customHeight="1">
      <c r="A158" s="38"/>
      <c r="B158" s="39"/>
      <c r="C158" s="205" t="s">
        <v>261</v>
      </c>
      <c r="D158" s="205" t="s">
        <v>141</v>
      </c>
      <c r="E158" s="206" t="s">
        <v>262</v>
      </c>
      <c r="F158" s="207" t="s">
        <v>263</v>
      </c>
      <c r="G158" s="208" t="s">
        <v>207</v>
      </c>
      <c r="H158" s="209">
        <v>0.037999999999999999</v>
      </c>
      <c r="I158" s="210"/>
      <c r="J158" s="211">
        <f>ROUND(I158*H158,2)</f>
        <v>0</v>
      </c>
      <c r="K158" s="207" t="s">
        <v>145</v>
      </c>
      <c r="L158" s="44"/>
      <c r="M158" s="212" t="s">
        <v>19</v>
      </c>
      <c r="N158" s="213" t="s">
        <v>43</v>
      </c>
      <c r="O158" s="84"/>
      <c r="P158" s="214">
        <f>O158*H158</f>
        <v>0</v>
      </c>
      <c r="Q158" s="214">
        <v>1.06277</v>
      </c>
      <c r="R158" s="214">
        <f>Q158*H158</f>
        <v>0.040385259999999999</v>
      </c>
      <c r="S158" s="214">
        <v>0</v>
      </c>
      <c r="T158" s="215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6" t="s">
        <v>146</v>
      </c>
      <c r="AT158" s="216" t="s">
        <v>141</v>
      </c>
      <c r="AU158" s="216" t="s">
        <v>82</v>
      </c>
      <c r="AY158" s="17" t="s">
        <v>139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7" t="s">
        <v>80</v>
      </c>
      <c r="BK158" s="217">
        <f>ROUND(I158*H158,2)</f>
        <v>0</v>
      </c>
      <c r="BL158" s="17" t="s">
        <v>146</v>
      </c>
      <c r="BM158" s="216" t="s">
        <v>264</v>
      </c>
    </row>
    <row r="159" s="2" customFormat="1">
      <c r="A159" s="38"/>
      <c r="B159" s="39"/>
      <c r="C159" s="40"/>
      <c r="D159" s="218" t="s">
        <v>148</v>
      </c>
      <c r="E159" s="40"/>
      <c r="F159" s="219" t="s">
        <v>265</v>
      </c>
      <c r="G159" s="40"/>
      <c r="H159" s="40"/>
      <c r="I159" s="220"/>
      <c r="J159" s="40"/>
      <c r="K159" s="40"/>
      <c r="L159" s="44"/>
      <c r="M159" s="221"/>
      <c r="N159" s="222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148</v>
      </c>
      <c r="AU159" s="17" t="s">
        <v>82</v>
      </c>
    </row>
    <row r="160" s="15" customFormat="1">
      <c r="A160" s="15"/>
      <c r="B160" s="256"/>
      <c r="C160" s="257"/>
      <c r="D160" s="225" t="s">
        <v>150</v>
      </c>
      <c r="E160" s="258" t="s">
        <v>19</v>
      </c>
      <c r="F160" s="259" t="s">
        <v>266</v>
      </c>
      <c r="G160" s="257"/>
      <c r="H160" s="258" t="s">
        <v>19</v>
      </c>
      <c r="I160" s="260"/>
      <c r="J160" s="257"/>
      <c r="K160" s="257"/>
      <c r="L160" s="261"/>
      <c r="M160" s="262"/>
      <c r="N160" s="263"/>
      <c r="O160" s="263"/>
      <c r="P160" s="263"/>
      <c r="Q160" s="263"/>
      <c r="R160" s="263"/>
      <c r="S160" s="263"/>
      <c r="T160" s="264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5" t="s">
        <v>150</v>
      </c>
      <c r="AU160" s="265" t="s">
        <v>82</v>
      </c>
      <c r="AV160" s="15" t="s">
        <v>80</v>
      </c>
      <c r="AW160" s="15" t="s">
        <v>33</v>
      </c>
      <c r="AX160" s="15" t="s">
        <v>72</v>
      </c>
      <c r="AY160" s="265" t="s">
        <v>139</v>
      </c>
    </row>
    <row r="161" s="13" customFormat="1">
      <c r="A161" s="13"/>
      <c r="B161" s="223"/>
      <c r="C161" s="224"/>
      <c r="D161" s="225" t="s">
        <v>150</v>
      </c>
      <c r="E161" s="234" t="s">
        <v>19</v>
      </c>
      <c r="F161" s="226" t="s">
        <v>267</v>
      </c>
      <c r="G161" s="224"/>
      <c r="H161" s="227">
        <v>0.037999999999999999</v>
      </c>
      <c r="I161" s="228"/>
      <c r="J161" s="224"/>
      <c r="K161" s="224"/>
      <c r="L161" s="229"/>
      <c r="M161" s="230"/>
      <c r="N161" s="231"/>
      <c r="O161" s="231"/>
      <c r="P161" s="231"/>
      <c r="Q161" s="231"/>
      <c r="R161" s="231"/>
      <c r="S161" s="231"/>
      <c r="T161" s="23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3" t="s">
        <v>150</v>
      </c>
      <c r="AU161" s="233" t="s">
        <v>82</v>
      </c>
      <c r="AV161" s="13" t="s">
        <v>82</v>
      </c>
      <c r="AW161" s="13" t="s">
        <v>33</v>
      </c>
      <c r="AX161" s="13" t="s">
        <v>80</v>
      </c>
      <c r="AY161" s="233" t="s">
        <v>139</v>
      </c>
    </row>
    <row r="162" s="2" customFormat="1" ht="21.75" customHeight="1">
      <c r="A162" s="38"/>
      <c r="B162" s="39"/>
      <c r="C162" s="205" t="s">
        <v>7</v>
      </c>
      <c r="D162" s="205" t="s">
        <v>141</v>
      </c>
      <c r="E162" s="206" t="s">
        <v>268</v>
      </c>
      <c r="F162" s="207" t="s">
        <v>269</v>
      </c>
      <c r="G162" s="208" t="s">
        <v>98</v>
      </c>
      <c r="H162" s="209">
        <v>1.2010000000000001</v>
      </c>
      <c r="I162" s="210"/>
      <c r="J162" s="211">
        <f>ROUND(I162*H162,2)</f>
        <v>0</v>
      </c>
      <c r="K162" s="207" t="s">
        <v>145</v>
      </c>
      <c r="L162" s="44"/>
      <c r="M162" s="212" t="s">
        <v>19</v>
      </c>
      <c r="N162" s="213" t="s">
        <v>43</v>
      </c>
      <c r="O162" s="84"/>
      <c r="P162" s="214">
        <f>O162*H162</f>
        <v>0</v>
      </c>
      <c r="Q162" s="214">
        <v>2.45329</v>
      </c>
      <c r="R162" s="214">
        <f>Q162*H162</f>
        <v>2.9464012900000003</v>
      </c>
      <c r="S162" s="214">
        <v>0</v>
      </c>
      <c r="T162" s="215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6" t="s">
        <v>146</v>
      </c>
      <c r="AT162" s="216" t="s">
        <v>141</v>
      </c>
      <c r="AU162" s="216" t="s">
        <v>82</v>
      </c>
      <c r="AY162" s="17" t="s">
        <v>139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7" t="s">
        <v>80</v>
      </c>
      <c r="BK162" s="217">
        <f>ROUND(I162*H162,2)</f>
        <v>0</v>
      </c>
      <c r="BL162" s="17" t="s">
        <v>146</v>
      </c>
      <c r="BM162" s="216" t="s">
        <v>270</v>
      </c>
    </row>
    <row r="163" s="2" customFormat="1">
      <c r="A163" s="38"/>
      <c r="B163" s="39"/>
      <c r="C163" s="40"/>
      <c r="D163" s="218" t="s">
        <v>148</v>
      </c>
      <c r="E163" s="40"/>
      <c r="F163" s="219" t="s">
        <v>271</v>
      </c>
      <c r="G163" s="40"/>
      <c r="H163" s="40"/>
      <c r="I163" s="220"/>
      <c r="J163" s="40"/>
      <c r="K163" s="40"/>
      <c r="L163" s="44"/>
      <c r="M163" s="221"/>
      <c r="N163" s="222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148</v>
      </c>
      <c r="AU163" s="17" t="s">
        <v>82</v>
      </c>
    </row>
    <row r="164" s="13" customFormat="1">
      <c r="A164" s="13"/>
      <c r="B164" s="223"/>
      <c r="C164" s="224"/>
      <c r="D164" s="225" t="s">
        <v>150</v>
      </c>
      <c r="E164" s="234" t="s">
        <v>19</v>
      </c>
      <c r="F164" s="226" t="s">
        <v>272</v>
      </c>
      <c r="G164" s="224"/>
      <c r="H164" s="227">
        <v>1.2010000000000001</v>
      </c>
      <c r="I164" s="228"/>
      <c r="J164" s="224"/>
      <c r="K164" s="224"/>
      <c r="L164" s="229"/>
      <c r="M164" s="230"/>
      <c r="N164" s="231"/>
      <c r="O164" s="231"/>
      <c r="P164" s="231"/>
      <c r="Q164" s="231"/>
      <c r="R164" s="231"/>
      <c r="S164" s="231"/>
      <c r="T164" s="23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3" t="s">
        <v>150</v>
      </c>
      <c r="AU164" s="233" t="s">
        <v>82</v>
      </c>
      <c r="AV164" s="13" t="s">
        <v>82</v>
      </c>
      <c r="AW164" s="13" t="s">
        <v>33</v>
      </c>
      <c r="AX164" s="13" t="s">
        <v>80</v>
      </c>
      <c r="AY164" s="233" t="s">
        <v>139</v>
      </c>
    </row>
    <row r="165" s="2" customFormat="1" ht="16.5" customHeight="1">
      <c r="A165" s="38"/>
      <c r="B165" s="39"/>
      <c r="C165" s="205" t="s">
        <v>273</v>
      </c>
      <c r="D165" s="205" t="s">
        <v>141</v>
      </c>
      <c r="E165" s="206" t="s">
        <v>274</v>
      </c>
      <c r="F165" s="207" t="s">
        <v>275</v>
      </c>
      <c r="G165" s="208" t="s">
        <v>207</v>
      </c>
      <c r="H165" s="209">
        <v>0.153</v>
      </c>
      <c r="I165" s="210"/>
      <c r="J165" s="211">
        <f>ROUND(I165*H165,2)</f>
        <v>0</v>
      </c>
      <c r="K165" s="207" t="s">
        <v>145</v>
      </c>
      <c r="L165" s="44"/>
      <c r="M165" s="212" t="s">
        <v>19</v>
      </c>
      <c r="N165" s="213" t="s">
        <v>43</v>
      </c>
      <c r="O165" s="84"/>
      <c r="P165" s="214">
        <f>O165*H165</f>
        <v>0</v>
      </c>
      <c r="Q165" s="214">
        <v>1.0606199999999999</v>
      </c>
      <c r="R165" s="214">
        <f>Q165*H165</f>
        <v>0.16227485999999999</v>
      </c>
      <c r="S165" s="214">
        <v>0</v>
      </c>
      <c r="T165" s="215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6" t="s">
        <v>146</v>
      </c>
      <c r="AT165" s="216" t="s">
        <v>141</v>
      </c>
      <c r="AU165" s="216" t="s">
        <v>82</v>
      </c>
      <c r="AY165" s="17" t="s">
        <v>139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7" t="s">
        <v>80</v>
      </c>
      <c r="BK165" s="217">
        <f>ROUND(I165*H165,2)</f>
        <v>0</v>
      </c>
      <c r="BL165" s="17" t="s">
        <v>146</v>
      </c>
      <c r="BM165" s="216" t="s">
        <v>276</v>
      </c>
    </row>
    <row r="166" s="2" customFormat="1">
      <c r="A166" s="38"/>
      <c r="B166" s="39"/>
      <c r="C166" s="40"/>
      <c r="D166" s="218" t="s">
        <v>148</v>
      </c>
      <c r="E166" s="40"/>
      <c r="F166" s="219" t="s">
        <v>277</v>
      </c>
      <c r="G166" s="40"/>
      <c r="H166" s="40"/>
      <c r="I166" s="220"/>
      <c r="J166" s="40"/>
      <c r="K166" s="40"/>
      <c r="L166" s="44"/>
      <c r="M166" s="221"/>
      <c r="N166" s="222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148</v>
      </c>
      <c r="AU166" s="17" t="s">
        <v>82</v>
      </c>
    </row>
    <row r="167" s="13" customFormat="1">
      <c r="A167" s="13"/>
      <c r="B167" s="223"/>
      <c r="C167" s="224"/>
      <c r="D167" s="225" t="s">
        <v>150</v>
      </c>
      <c r="E167" s="234" t="s">
        <v>19</v>
      </c>
      <c r="F167" s="226" t="s">
        <v>278</v>
      </c>
      <c r="G167" s="224"/>
      <c r="H167" s="227">
        <v>0.153</v>
      </c>
      <c r="I167" s="228"/>
      <c r="J167" s="224"/>
      <c r="K167" s="224"/>
      <c r="L167" s="229"/>
      <c r="M167" s="230"/>
      <c r="N167" s="231"/>
      <c r="O167" s="231"/>
      <c r="P167" s="231"/>
      <c r="Q167" s="231"/>
      <c r="R167" s="231"/>
      <c r="S167" s="231"/>
      <c r="T167" s="23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3" t="s">
        <v>150</v>
      </c>
      <c r="AU167" s="233" t="s">
        <v>82</v>
      </c>
      <c r="AV167" s="13" t="s">
        <v>82</v>
      </c>
      <c r="AW167" s="13" t="s">
        <v>33</v>
      </c>
      <c r="AX167" s="13" t="s">
        <v>80</v>
      </c>
      <c r="AY167" s="233" t="s">
        <v>139</v>
      </c>
    </row>
    <row r="168" s="12" customFormat="1" ht="22.8" customHeight="1">
      <c r="A168" s="12"/>
      <c r="B168" s="189"/>
      <c r="C168" s="190"/>
      <c r="D168" s="191" t="s">
        <v>71</v>
      </c>
      <c r="E168" s="203" t="s">
        <v>157</v>
      </c>
      <c r="F168" s="203" t="s">
        <v>279</v>
      </c>
      <c r="G168" s="190"/>
      <c r="H168" s="190"/>
      <c r="I168" s="193"/>
      <c r="J168" s="204">
        <f>BK168</f>
        <v>0</v>
      </c>
      <c r="K168" s="190"/>
      <c r="L168" s="195"/>
      <c r="M168" s="196"/>
      <c r="N168" s="197"/>
      <c r="O168" s="197"/>
      <c r="P168" s="198">
        <f>SUM(P169:P181)</f>
        <v>0</v>
      </c>
      <c r="Q168" s="197"/>
      <c r="R168" s="198">
        <f>SUM(R169:R181)</f>
        <v>4.3833900000000003</v>
      </c>
      <c r="S168" s="197"/>
      <c r="T168" s="199">
        <f>SUM(T169:T181)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0" t="s">
        <v>80</v>
      </c>
      <c r="AT168" s="201" t="s">
        <v>71</v>
      </c>
      <c r="AU168" s="201" t="s">
        <v>80</v>
      </c>
      <c r="AY168" s="200" t="s">
        <v>139</v>
      </c>
      <c r="BK168" s="202">
        <f>SUM(BK169:BK181)</f>
        <v>0</v>
      </c>
    </row>
    <row r="169" s="2" customFormat="1" ht="21.75" customHeight="1">
      <c r="A169" s="38"/>
      <c r="B169" s="39"/>
      <c r="C169" s="205" t="s">
        <v>280</v>
      </c>
      <c r="D169" s="205" t="s">
        <v>141</v>
      </c>
      <c r="E169" s="206" t="s">
        <v>281</v>
      </c>
      <c r="F169" s="207" t="s">
        <v>282</v>
      </c>
      <c r="G169" s="208" t="s">
        <v>283</v>
      </c>
      <c r="H169" s="209">
        <v>9</v>
      </c>
      <c r="I169" s="210"/>
      <c r="J169" s="211">
        <f>ROUND(I169*H169,2)</f>
        <v>0</v>
      </c>
      <c r="K169" s="207" t="s">
        <v>145</v>
      </c>
      <c r="L169" s="44"/>
      <c r="M169" s="212" t="s">
        <v>19</v>
      </c>
      <c r="N169" s="213" t="s">
        <v>43</v>
      </c>
      <c r="O169" s="84"/>
      <c r="P169" s="214">
        <f>O169*H169</f>
        <v>0</v>
      </c>
      <c r="Q169" s="214">
        <v>0.36435000000000001</v>
      </c>
      <c r="R169" s="214">
        <f>Q169*H169</f>
        <v>3.27915</v>
      </c>
      <c r="S169" s="214">
        <v>0</v>
      </c>
      <c r="T169" s="215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6" t="s">
        <v>146</v>
      </c>
      <c r="AT169" s="216" t="s">
        <v>141</v>
      </c>
      <c r="AU169" s="216" t="s">
        <v>82</v>
      </c>
      <c r="AY169" s="17" t="s">
        <v>139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7" t="s">
        <v>80</v>
      </c>
      <c r="BK169" s="217">
        <f>ROUND(I169*H169,2)</f>
        <v>0</v>
      </c>
      <c r="BL169" s="17" t="s">
        <v>146</v>
      </c>
      <c r="BM169" s="216" t="s">
        <v>284</v>
      </c>
    </row>
    <row r="170" s="2" customFormat="1">
      <c r="A170" s="38"/>
      <c r="B170" s="39"/>
      <c r="C170" s="40"/>
      <c r="D170" s="218" t="s">
        <v>148</v>
      </c>
      <c r="E170" s="40"/>
      <c r="F170" s="219" t="s">
        <v>285</v>
      </c>
      <c r="G170" s="40"/>
      <c r="H170" s="40"/>
      <c r="I170" s="220"/>
      <c r="J170" s="40"/>
      <c r="K170" s="40"/>
      <c r="L170" s="44"/>
      <c r="M170" s="221"/>
      <c r="N170" s="222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148</v>
      </c>
      <c r="AU170" s="17" t="s">
        <v>82</v>
      </c>
    </row>
    <row r="171" s="2" customFormat="1" ht="16.5" customHeight="1">
      <c r="A171" s="38"/>
      <c r="B171" s="39"/>
      <c r="C171" s="246" t="s">
        <v>286</v>
      </c>
      <c r="D171" s="246" t="s">
        <v>204</v>
      </c>
      <c r="E171" s="247" t="s">
        <v>287</v>
      </c>
      <c r="F171" s="248" t="s">
        <v>288</v>
      </c>
      <c r="G171" s="249" t="s">
        <v>283</v>
      </c>
      <c r="H171" s="250">
        <v>3</v>
      </c>
      <c r="I171" s="251"/>
      <c r="J171" s="252">
        <f>ROUND(I171*H171,2)</f>
        <v>0</v>
      </c>
      <c r="K171" s="248" t="s">
        <v>19</v>
      </c>
      <c r="L171" s="253"/>
      <c r="M171" s="254" t="s">
        <v>19</v>
      </c>
      <c r="N171" s="255" t="s">
        <v>43</v>
      </c>
      <c r="O171" s="84"/>
      <c r="P171" s="214">
        <f>O171*H171</f>
        <v>0</v>
      </c>
      <c r="Q171" s="214">
        <v>0.10100000000000001</v>
      </c>
      <c r="R171" s="214">
        <f>Q171*H171</f>
        <v>0.30300000000000005</v>
      </c>
      <c r="S171" s="214">
        <v>0</v>
      </c>
      <c r="T171" s="215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6" t="s">
        <v>187</v>
      </c>
      <c r="AT171" s="216" t="s">
        <v>204</v>
      </c>
      <c r="AU171" s="216" t="s">
        <v>82</v>
      </c>
      <c r="AY171" s="17" t="s">
        <v>139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7" t="s">
        <v>80</v>
      </c>
      <c r="BK171" s="217">
        <f>ROUND(I171*H171,2)</f>
        <v>0</v>
      </c>
      <c r="BL171" s="17" t="s">
        <v>146</v>
      </c>
      <c r="BM171" s="216" t="s">
        <v>289</v>
      </c>
    </row>
    <row r="172" s="2" customFormat="1" ht="16.5" customHeight="1">
      <c r="A172" s="38"/>
      <c r="B172" s="39"/>
      <c r="C172" s="246" t="s">
        <v>290</v>
      </c>
      <c r="D172" s="246" t="s">
        <v>204</v>
      </c>
      <c r="E172" s="247" t="s">
        <v>291</v>
      </c>
      <c r="F172" s="248" t="s">
        <v>292</v>
      </c>
      <c r="G172" s="249" t="s">
        <v>283</v>
      </c>
      <c r="H172" s="250">
        <v>6</v>
      </c>
      <c r="I172" s="251"/>
      <c r="J172" s="252">
        <f>ROUND(I172*H172,2)</f>
        <v>0</v>
      </c>
      <c r="K172" s="248" t="s">
        <v>19</v>
      </c>
      <c r="L172" s="253"/>
      <c r="M172" s="254" t="s">
        <v>19</v>
      </c>
      <c r="N172" s="255" t="s">
        <v>43</v>
      </c>
      <c r="O172" s="84"/>
      <c r="P172" s="214">
        <f>O172*H172</f>
        <v>0</v>
      </c>
      <c r="Q172" s="214">
        <v>0.10100000000000001</v>
      </c>
      <c r="R172" s="214">
        <f>Q172*H172</f>
        <v>0.60600000000000009</v>
      </c>
      <c r="S172" s="214">
        <v>0</v>
      </c>
      <c r="T172" s="215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6" t="s">
        <v>187</v>
      </c>
      <c r="AT172" s="216" t="s">
        <v>204</v>
      </c>
      <c r="AU172" s="216" t="s">
        <v>82</v>
      </c>
      <c r="AY172" s="17" t="s">
        <v>139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7" t="s">
        <v>80</v>
      </c>
      <c r="BK172" s="217">
        <f>ROUND(I172*H172,2)</f>
        <v>0</v>
      </c>
      <c r="BL172" s="17" t="s">
        <v>146</v>
      </c>
      <c r="BM172" s="216" t="s">
        <v>293</v>
      </c>
    </row>
    <row r="173" s="2" customFormat="1" ht="16.5" customHeight="1">
      <c r="A173" s="38"/>
      <c r="B173" s="39"/>
      <c r="C173" s="205" t="s">
        <v>294</v>
      </c>
      <c r="D173" s="205" t="s">
        <v>141</v>
      </c>
      <c r="E173" s="206" t="s">
        <v>295</v>
      </c>
      <c r="F173" s="207" t="s">
        <v>296</v>
      </c>
      <c r="G173" s="208" t="s">
        <v>283</v>
      </c>
      <c r="H173" s="209">
        <v>1</v>
      </c>
      <c r="I173" s="210"/>
      <c r="J173" s="211">
        <f>ROUND(I173*H173,2)</f>
        <v>0</v>
      </c>
      <c r="K173" s="207" t="s">
        <v>145</v>
      </c>
      <c r="L173" s="44"/>
      <c r="M173" s="212" t="s">
        <v>19</v>
      </c>
      <c r="N173" s="213" t="s">
        <v>43</v>
      </c>
      <c r="O173" s="84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6" t="s">
        <v>146</v>
      </c>
      <c r="AT173" s="216" t="s">
        <v>141</v>
      </c>
      <c r="AU173" s="216" t="s">
        <v>82</v>
      </c>
      <c r="AY173" s="17" t="s">
        <v>139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7" t="s">
        <v>80</v>
      </c>
      <c r="BK173" s="217">
        <f>ROUND(I173*H173,2)</f>
        <v>0</v>
      </c>
      <c r="BL173" s="17" t="s">
        <v>146</v>
      </c>
      <c r="BM173" s="216" t="s">
        <v>297</v>
      </c>
    </row>
    <row r="174" s="2" customFormat="1">
      <c r="A174" s="38"/>
      <c r="B174" s="39"/>
      <c r="C174" s="40"/>
      <c r="D174" s="218" t="s">
        <v>148</v>
      </c>
      <c r="E174" s="40"/>
      <c r="F174" s="219" t="s">
        <v>298</v>
      </c>
      <c r="G174" s="40"/>
      <c r="H174" s="40"/>
      <c r="I174" s="220"/>
      <c r="J174" s="40"/>
      <c r="K174" s="40"/>
      <c r="L174" s="44"/>
      <c r="M174" s="221"/>
      <c r="N174" s="222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148</v>
      </c>
      <c r="AU174" s="17" t="s">
        <v>82</v>
      </c>
    </row>
    <row r="175" s="2" customFormat="1" ht="16.5" customHeight="1">
      <c r="A175" s="38"/>
      <c r="B175" s="39"/>
      <c r="C175" s="246" t="s">
        <v>299</v>
      </c>
      <c r="D175" s="246" t="s">
        <v>204</v>
      </c>
      <c r="E175" s="247" t="s">
        <v>300</v>
      </c>
      <c r="F175" s="248" t="s">
        <v>301</v>
      </c>
      <c r="G175" s="249" t="s">
        <v>283</v>
      </c>
      <c r="H175" s="250">
        <v>1</v>
      </c>
      <c r="I175" s="251"/>
      <c r="J175" s="252">
        <f>ROUND(I175*H175,2)</f>
        <v>0</v>
      </c>
      <c r="K175" s="248" t="s">
        <v>19</v>
      </c>
      <c r="L175" s="253"/>
      <c r="M175" s="254" t="s">
        <v>19</v>
      </c>
      <c r="N175" s="255" t="s">
        <v>43</v>
      </c>
      <c r="O175" s="84"/>
      <c r="P175" s="214">
        <f>O175*H175</f>
        <v>0</v>
      </c>
      <c r="Q175" s="214">
        <v>0</v>
      </c>
      <c r="R175" s="214">
        <f>Q175*H175</f>
        <v>0</v>
      </c>
      <c r="S175" s="214">
        <v>0</v>
      </c>
      <c r="T175" s="215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6" t="s">
        <v>187</v>
      </c>
      <c r="AT175" s="216" t="s">
        <v>204</v>
      </c>
      <c r="AU175" s="216" t="s">
        <v>82</v>
      </c>
      <c r="AY175" s="17" t="s">
        <v>139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7" t="s">
        <v>80</v>
      </c>
      <c r="BK175" s="217">
        <f>ROUND(I175*H175,2)</f>
        <v>0</v>
      </c>
      <c r="BL175" s="17" t="s">
        <v>146</v>
      </c>
      <c r="BM175" s="216" t="s">
        <v>302</v>
      </c>
    </row>
    <row r="176" s="2" customFormat="1" ht="16.5" customHeight="1">
      <c r="A176" s="38"/>
      <c r="B176" s="39"/>
      <c r="C176" s="205" t="s">
        <v>303</v>
      </c>
      <c r="D176" s="205" t="s">
        <v>141</v>
      </c>
      <c r="E176" s="206" t="s">
        <v>304</v>
      </c>
      <c r="F176" s="207" t="s">
        <v>305</v>
      </c>
      <c r="G176" s="208" t="s">
        <v>95</v>
      </c>
      <c r="H176" s="209">
        <v>14.5</v>
      </c>
      <c r="I176" s="210"/>
      <c r="J176" s="211">
        <f>ROUND(I176*H176,2)</f>
        <v>0</v>
      </c>
      <c r="K176" s="207" t="s">
        <v>145</v>
      </c>
      <c r="L176" s="44"/>
      <c r="M176" s="212" t="s">
        <v>19</v>
      </c>
      <c r="N176" s="213" t="s">
        <v>43</v>
      </c>
      <c r="O176" s="84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6" t="s">
        <v>146</v>
      </c>
      <c r="AT176" s="216" t="s">
        <v>141</v>
      </c>
      <c r="AU176" s="216" t="s">
        <v>82</v>
      </c>
      <c r="AY176" s="17" t="s">
        <v>139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7" t="s">
        <v>80</v>
      </c>
      <c r="BK176" s="217">
        <f>ROUND(I176*H176,2)</f>
        <v>0</v>
      </c>
      <c r="BL176" s="17" t="s">
        <v>146</v>
      </c>
      <c r="BM176" s="216" t="s">
        <v>306</v>
      </c>
    </row>
    <row r="177" s="2" customFormat="1">
      <c r="A177" s="38"/>
      <c r="B177" s="39"/>
      <c r="C177" s="40"/>
      <c r="D177" s="218" t="s">
        <v>148</v>
      </c>
      <c r="E177" s="40"/>
      <c r="F177" s="219" t="s">
        <v>307</v>
      </c>
      <c r="G177" s="40"/>
      <c r="H177" s="40"/>
      <c r="I177" s="220"/>
      <c r="J177" s="40"/>
      <c r="K177" s="40"/>
      <c r="L177" s="44"/>
      <c r="M177" s="221"/>
      <c r="N177" s="222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148</v>
      </c>
      <c r="AU177" s="17" t="s">
        <v>82</v>
      </c>
    </row>
    <row r="178" s="2" customFormat="1" ht="16.5" customHeight="1">
      <c r="A178" s="38"/>
      <c r="B178" s="39"/>
      <c r="C178" s="246" t="s">
        <v>308</v>
      </c>
      <c r="D178" s="246" t="s">
        <v>204</v>
      </c>
      <c r="E178" s="247" t="s">
        <v>309</v>
      </c>
      <c r="F178" s="248" t="s">
        <v>310</v>
      </c>
      <c r="G178" s="249" t="s">
        <v>95</v>
      </c>
      <c r="H178" s="250">
        <v>14.5</v>
      </c>
      <c r="I178" s="251"/>
      <c r="J178" s="252">
        <f>ROUND(I178*H178,2)</f>
        <v>0</v>
      </c>
      <c r="K178" s="248" t="s">
        <v>145</v>
      </c>
      <c r="L178" s="253"/>
      <c r="M178" s="254" t="s">
        <v>19</v>
      </c>
      <c r="N178" s="255" t="s">
        <v>43</v>
      </c>
      <c r="O178" s="84"/>
      <c r="P178" s="214">
        <f>O178*H178</f>
        <v>0</v>
      </c>
      <c r="Q178" s="214">
        <v>0.00198</v>
      </c>
      <c r="R178" s="214">
        <f>Q178*H178</f>
        <v>0.028709999999999999</v>
      </c>
      <c r="S178" s="214">
        <v>0</v>
      </c>
      <c r="T178" s="215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6" t="s">
        <v>187</v>
      </c>
      <c r="AT178" s="216" t="s">
        <v>204</v>
      </c>
      <c r="AU178" s="216" t="s">
        <v>82</v>
      </c>
      <c r="AY178" s="17" t="s">
        <v>139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7" t="s">
        <v>80</v>
      </c>
      <c r="BK178" s="217">
        <f>ROUND(I178*H178,2)</f>
        <v>0</v>
      </c>
      <c r="BL178" s="17" t="s">
        <v>146</v>
      </c>
      <c r="BM178" s="216" t="s">
        <v>311</v>
      </c>
    </row>
    <row r="179" s="2" customFormat="1" ht="16.5" customHeight="1">
      <c r="A179" s="38"/>
      <c r="B179" s="39"/>
      <c r="C179" s="246" t="s">
        <v>312</v>
      </c>
      <c r="D179" s="246" t="s">
        <v>204</v>
      </c>
      <c r="E179" s="247" t="s">
        <v>313</v>
      </c>
      <c r="F179" s="248" t="s">
        <v>314</v>
      </c>
      <c r="G179" s="249" t="s">
        <v>95</v>
      </c>
      <c r="H179" s="250">
        <v>43.5</v>
      </c>
      <c r="I179" s="251"/>
      <c r="J179" s="252">
        <f>ROUND(I179*H179,2)</f>
        <v>0</v>
      </c>
      <c r="K179" s="248" t="s">
        <v>145</v>
      </c>
      <c r="L179" s="253"/>
      <c r="M179" s="254" t="s">
        <v>19</v>
      </c>
      <c r="N179" s="255" t="s">
        <v>43</v>
      </c>
      <c r="O179" s="84"/>
      <c r="P179" s="214">
        <f>O179*H179</f>
        <v>0</v>
      </c>
      <c r="Q179" s="214">
        <v>4.0000000000000003E-05</v>
      </c>
      <c r="R179" s="214">
        <f>Q179*H179</f>
        <v>0.0017400000000000002</v>
      </c>
      <c r="S179" s="214">
        <v>0</v>
      </c>
      <c r="T179" s="215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16" t="s">
        <v>315</v>
      </c>
      <c r="AT179" s="216" t="s">
        <v>204</v>
      </c>
      <c r="AU179" s="216" t="s">
        <v>82</v>
      </c>
      <c r="AY179" s="17" t="s">
        <v>139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7" t="s">
        <v>80</v>
      </c>
      <c r="BK179" s="217">
        <f>ROUND(I179*H179,2)</f>
        <v>0</v>
      </c>
      <c r="BL179" s="17" t="s">
        <v>236</v>
      </c>
      <c r="BM179" s="216" t="s">
        <v>316</v>
      </c>
    </row>
    <row r="180" s="13" customFormat="1">
      <c r="A180" s="13"/>
      <c r="B180" s="223"/>
      <c r="C180" s="224"/>
      <c r="D180" s="225" t="s">
        <v>150</v>
      </c>
      <c r="E180" s="224"/>
      <c r="F180" s="226" t="s">
        <v>317</v>
      </c>
      <c r="G180" s="224"/>
      <c r="H180" s="227">
        <v>43.5</v>
      </c>
      <c r="I180" s="228"/>
      <c r="J180" s="224"/>
      <c r="K180" s="224"/>
      <c r="L180" s="229"/>
      <c r="M180" s="230"/>
      <c r="N180" s="231"/>
      <c r="O180" s="231"/>
      <c r="P180" s="231"/>
      <c r="Q180" s="231"/>
      <c r="R180" s="231"/>
      <c r="S180" s="231"/>
      <c r="T180" s="23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3" t="s">
        <v>150</v>
      </c>
      <c r="AU180" s="233" t="s">
        <v>82</v>
      </c>
      <c r="AV180" s="13" t="s">
        <v>82</v>
      </c>
      <c r="AW180" s="13" t="s">
        <v>4</v>
      </c>
      <c r="AX180" s="13" t="s">
        <v>80</v>
      </c>
      <c r="AY180" s="233" t="s">
        <v>139</v>
      </c>
    </row>
    <row r="181" s="2" customFormat="1" ht="16.5" customHeight="1">
      <c r="A181" s="38"/>
      <c r="B181" s="39"/>
      <c r="C181" s="205" t="s">
        <v>318</v>
      </c>
      <c r="D181" s="205" t="s">
        <v>141</v>
      </c>
      <c r="E181" s="206" t="s">
        <v>319</v>
      </c>
      <c r="F181" s="207" t="s">
        <v>320</v>
      </c>
      <c r="G181" s="208" t="s">
        <v>321</v>
      </c>
      <c r="H181" s="209">
        <v>1</v>
      </c>
      <c r="I181" s="210"/>
      <c r="J181" s="211">
        <f>ROUND(I181*H181,2)</f>
        <v>0</v>
      </c>
      <c r="K181" s="207" t="s">
        <v>19</v>
      </c>
      <c r="L181" s="44"/>
      <c r="M181" s="212" t="s">
        <v>19</v>
      </c>
      <c r="N181" s="213" t="s">
        <v>43</v>
      </c>
      <c r="O181" s="84"/>
      <c r="P181" s="214">
        <f>O181*H181</f>
        <v>0</v>
      </c>
      <c r="Q181" s="214">
        <v>0.16478999999999999</v>
      </c>
      <c r="R181" s="214">
        <f>Q181*H181</f>
        <v>0.16478999999999999</v>
      </c>
      <c r="S181" s="214">
        <v>0</v>
      </c>
      <c r="T181" s="215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6" t="s">
        <v>146</v>
      </c>
      <c r="AT181" s="216" t="s">
        <v>141</v>
      </c>
      <c r="AU181" s="216" t="s">
        <v>82</v>
      </c>
      <c r="AY181" s="17" t="s">
        <v>139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7" t="s">
        <v>80</v>
      </c>
      <c r="BK181" s="217">
        <f>ROUND(I181*H181,2)</f>
        <v>0</v>
      </c>
      <c r="BL181" s="17" t="s">
        <v>146</v>
      </c>
      <c r="BM181" s="216" t="s">
        <v>322</v>
      </c>
    </row>
    <row r="182" s="12" customFormat="1" ht="22.8" customHeight="1">
      <c r="A182" s="12"/>
      <c r="B182" s="189"/>
      <c r="C182" s="190"/>
      <c r="D182" s="191" t="s">
        <v>71</v>
      </c>
      <c r="E182" s="203" t="s">
        <v>168</v>
      </c>
      <c r="F182" s="203" t="s">
        <v>323</v>
      </c>
      <c r="G182" s="190"/>
      <c r="H182" s="190"/>
      <c r="I182" s="193"/>
      <c r="J182" s="204">
        <f>BK182</f>
        <v>0</v>
      </c>
      <c r="K182" s="190"/>
      <c r="L182" s="195"/>
      <c r="M182" s="196"/>
      <c r="N182" s="197"/>
      <c r="O182" s="197"/>
      <c r="P182" s="198">
        <f>SUM(P183:P194)</f>
        <v>0</v>
      </c>
      <c r="Q182" s="197"/>
      <c r="R182" s="198">
        <f>SUM(R183:R194)</f>
        <v>36.187559999999998</v>
      </c>
      <c r="S182" s="197"/>
      <c r="T182" s="199">
        <f>SUM(T183:T194)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0" t="s">
        <v>80</v>
      </c>
      <c r="AT182" s="201" t="s">
        <v>71</v>
      </c>
      <c r="AU182" s="201" t="s">
        <v>80</v>
      </c>
      <c r="AY182" s="200" t="s">
        <v>139</v>
      </c>
      <c r="BK182" s="202">
        <f>SUM(BK183:BK194)</f>
        <v>0</v>
      </c>
    </row>
    <row r="183" s="2" customFormat="1" ht="24.15" customHeight="1">
      <c r="A183" s="38"/>
      <c r="B183" s="39"/>
      <c r="C183" s="205" t="s">
        <v>315</v>
      </c>
      <c r="D183" s="205" t="s">
        <v>141</v>
      </c>
      <c r="E183" s="206" t="s">
        <v>324</v>
      </c>
      <c r="F183" s="207" t="s">
        <v>325</v>
      </c>
      <c r="G183" s="208" t="s">
        <v>106</v>
      </c>
      <c r="H183" s="209">
        <v>54</v>
      </c>
      <c r="I183" s="210"/>
      <c r="J183" s="211">
        <f>ROUND(I183*H183,2)</f>
        <v>0</v>
      </c>
      <c r="K183" s="207" t="s">
        <v>145</v>
      </c>
      <c r="L183" s="44"/>
      <c r="M183" s="212" t="s">
        <v>19</v>
      </c>
      <c r="N183" s="213" t="s">
        <v>43</v>
      </c>
      <c r="O183" s="84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16" t="s">
        <v>146</v>
      </c>
      <c r="AT183" s="216" t="s">
        <v>141</v>
      </c>
      <c r="AU183" s="216" t="s">
        <v>82</v>
      </c>
      <c r="AY183" s="17" t="s">
        <v>139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7" t="s">
        <v>80</v>
      </c>
      <c r="BK183" s="217">
        <f>ROUND(I183*H183,2)</f>
        <v>0</v>
      </c>
      <c r="BL183" s="17" t="s">
        <v>146</v>
      </c>
      <c r="BM183" s="216" t="s">
        <v>326</v>
      </c>
    </row>
    <row r="184" s="2" customFormat="1">
      <c r="A184" s="38"/>
      <c r="B184" s="39"/>
      <c r="C184" s="40"/>
      <c r="D184" s="218" t="s">
        <v>148</v>
      </c>
      <c r="E184" s="40"/>
      <c r="F184" s="219" t="s">
        <v>327</v>
      </c>
      <c r="G184" s="40"/>
      <c r="H184" s="40"/>
      <c r="I184" s="220"/>
      <c r="J184" s="40"/>
      <c r="K184" s="40"/>
      <c r="L184" s="44"/>
      <c r="M184" s="221"/>
      <c r="N184" s="222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148</v>
      </c>
      <c r="AU184" s="17" t="s">
        <v>82</v>
      </c>
    </row>
    <row r="185" s="13" customFormat="1">
      <c r="A185" s="13"/>
      <c r="B185" s="223"/>
      <c r="C185" s="224"/>
      <c r="D185" s="225" t="s">
        <v>150</v>
      </c>
      <c r="E185" s="234" t="s">
        <v>19</v>
      </c>
      <c r="F185" s="226" t="s">
        <v>104</v>
      </c>
      <c r="G185" s="224"/>
      <c r="H185" s="227">
        <v>54</v>
      </c>
      <c r="I185" s="228"/>
      <c r="J185" s="224"/>
      <c r="K185" s="224"/>
      <c r="L185" s="229"/>
      <c r="M185" s="230"/>
      <c r="N185" s="231"/>
      <c r="O185" s="231"/>
      <c r="P185" s="231"/>
      <c r="Q185" s="231"/>
      <c r="R185" s="231"/>
      <c r="S185" s="231"/>
      <c r="T185" s="23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3" t="s">
        <v>150</v>
      </c>
      <c r="AU185" s="233" t="s">
        <v>82</v>
      </c>
      <c r="AV185" s="13" t="s">
        <v>82</v>
      </c>
      <c r="AW185" s="13" t="s">
        <v>33</v>
      </c>
      <c r="AX185" s="13" t="s">
        <v>80</v>
      </c>
      <c r="AY185" s="233" t="s">
        <v>139</v>
      </c>
    </row>
    <row r="186" s="2" customFormat="1" ht="24.15" customHeight="1">
      <c r="A186" s="38"/>
      <c r="B186" s="39"/>
      <c r="C186" s="205" t="s">
        <v>328</v>
      </c>
      <c r="D186" s="205" t="s">
        <v>141</v>
      </c>
      <c r="E186" s="206" t="s">
        <v>329</v>
      </c>
      <c r="F186" s="207" t="s">
        <v>330</v>
      </c>
      <c r="G186" s="208" t="s">
        <v>106</v>
      </c>
      <c r="H186" s="209">
        <v>54</v>
      </c>
      <c r="I186" s="210"/>
      <c r="J186" s="211">
        <f>ROUND(I186*H186,2)</f>
        <v>0</v>
      </c>
      <c r="K186" s="207" t="s">
        <v>145</v>
      </c>
      <c r="L186" s="44"/>
      <c r="M186" s="212" t="s">
        <v>19</v>
      </c>
      <c r="N186" s="213" t="s">
        <v>43</v>
      </c>
      <c r="O186" s="84"/>
      <c r="P186" s="214">
        <f>O186*H186</f>
        <v>0</v>
      </c>
      <c r="Q186" s="214">
        <v>0.38700000000000001</v>
      </c>
      <c r="R186" s="214">
        <f>Q186*H186</f>
        <v>20.898</v>
      </c>
      <c r="S186" s="214">
        <v>0</v>
      </c>
      <c r="T186" s="215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6" t="s">
        <v>146</v>
      </c>
      <c r="AT186" s="216" t="s">
        <v>141</v>
      </c>
      <c r="AU186" s="216" t="s">
        <v>82</v>
      </c>
      <c r="AY186" s="17" t="s">
        <v>139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7" t="s">
        <v>80</v>
      </c>
      <c r="BK186" s="217">
        <f>ROUND(I186*H186,2)</f>
        <v>0</v>
      </c>
      <c r="BL186" s="17" t="s">
        <v>146</v>
      </c>
      <c r="BM186" s="216" t="s">
        <v>331</v>
      </c>
    </row>
    <row r="187" s="2" customFormat="1">
      <c r="A187" s="38"/>
      <c r="B187" s="39"/>
      <c r="C187" s="40"/>
      <c r="D187" s="218" t="s">
        <v>148</v>
      </c>
      <c r="E187" s="40"/>
      <c r="F187" s="219" t="s">
        <v>332</v>
      </c>
      <c r="G187" s="40"/>
      <c r="H187" s="40"/>
      <c r="I187" s="220"/>
      <c r="J187" s="40"/>
      <c r="K187" s="40"/>
      <c r="L187" s="44"/>
      <c r="M187" s="221"/>
      <c r="N187" s="222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148</v>
      </c>
      <c r="AU187" s="17" t="s">
        <v>82</v>
      </c>
    </row>
    <row r="188" s="13" customFormat="1">
      <c r="A188" s="13"/>
      <c r="B188" s="223"/>
      <c r="C188" s="224"/>
      <c r="D188" s="225" t="s">
        <v>150</v>
      </c>
      <c r="E188" s="234" t="s">
        <v>19</v>
      </c>
      <c r="F188" s="226" t="s">
        <v>104</v>
      </c>
      <c r="G188" s="224"/>
      <c r="H188" s="227">
        <v>54</v>
      </c>
      <c r="I188" s="228"/>
      <c r="J188" s="224"/>
      <c r="K188" s="224"/>
      <c r="L188" s="229"/>
      <c r="M188" s="230"/>
      <c r="N188" s="231"/>
      <c r="O188" s="231"/>
      <c r="P188" s="231"/>
      <c r="Q188" s="231"/>
      <c r="R188" s="231"/>
      <c r="S188" s="231"/>
      <c r="T188" s="23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3" t="s">
        <v>150</v>
      </c>
      <c r="AU188" s="233" t="s">
        <v>82</v>
      </c>
      <c r="AV188" s="13" t="s">
        <v>82</v>
      </c>
      <c r="AW188" s="13" t="s">
        <v>33</v>
      </c>
      <c r="AX188" s="13" t="s">
        <v>80</v>
      </c>
      <c r="AY188" s="233" t="s">
        <v>139</v>
      </c>
    </row>
    <row r="189" s="2" customFormat="1" ht="44.25" customHeight="1">
      <c r="A189" s="38"/>
      <c r="B189" s="39"/>
      <c r="C189" s="205" t="s">
        <v>333</v>
      </c>
      <c r="D189" s="205" t="s">
        <v>141</v>
      </c>
      <c r="E189" s="206" t="s">
        <v>334</v>
      </c>
      <c r="F189" s="207" t="s">
        <v>335</v>
      </c>
      <c r="G189" s="208" t="s">
        <v>106</v>
      </c>
      <c r="H189" s="209">
        <v>54</v>
      </c>
      <c r="I189" s="210"/>
      <c r="J189" s="211">
        <f>ROUND(I189*H189,2)</f>
        <v>0</v>
      </c>
      <c r="K189" s="207" t="s">
        <v>145</v>
      </c>
      <c r="L189" s="44"/>
      <c r="M189" s="212" t="s">
        <v>19</v>
      </c>
      <c r="N189" s="213" t="s">
        <v>43</v>
      </c>
      <c r="O189" s="84"/>
      <c r="P189" s="214">
        <f>O189*H189</f>
        <v>0</v>
      </c>
      <c r="Q189" s="214">
        <v>0.10362</v>
      </c>
      <c r="R189" s="214">
        <f>Q189*H189</f>
        <v>5.5954800000000002</v>
      </c>
      <c r="S189" s="214">
        <v>0</v>
      </c>
      <c r="T189" s="215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16" t="s">
        <v>146</v>
      </c>
      <c r="AT189" s="216" t="s">
        <v>141</v>
      </c>
      <c r="AU189" s="216" t="s">
        <v>82</v>
      </c>
      <c r="AY189" s="17" t="s">
        <v>139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7" t="s">
        <v>80</v>
      </c>
      <c r="BK189" s="217">
        <f>ROUND(I189*H189,2)</f>
        <v>0</v>
      </c>
      <c r="BL189" s="17" t="s">
        <v>146</v>
      </c>
      <c r="BM189" s="216" t="s">
        <v>336</v>
      </c>
    </row>
    <row r="190" s="2" customFormat="1">
      <c r="A190" s="38"/>
      <c r="B190" s="39"/>
      <c r="C190" s="40"/>
      <c r="D190" s="218" t="s">
        <v>148</v>
      </c>
      <c r="E190" s="40"/>
      <c r="F190" s="219" t="s">
        <v>337</v>
      </c>
      <c r="G190" s="40"/>
      <c r="H190" s="40"/>
      <c r="I190" s="220"/>
      <c r="J190" s="40"/>
      <c r="K190" s="40"/>
      <c r="L190" s="44"/>
      <c r="M190" s="221"/>
      <c r="N190" s="222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148</v>
      </c>
      <c r="AU190" s="17" t="s">
        <v>82</v>
      </c>
    </row>
    <row r="191" s="13" customFormat="1">
      <c r="A191" s="13"/>
      <c r="B191" s="223"/>
      <c r="C191" s="224"/>
      <c r="D191" s="225" t="s">
        <v>150</v>
      </c>
      <c r="E191" s="234" t="s">
        <v>19</v>
      </c>
      <c r="F191" s="226" t="s">
        <v>338</v>
      </c>
      <c r="G191" s="224"/>
      <c r="H191" s="227">
        <v>54</v>
      </c>
      <c r="I191" s="228"/>
      <c r="J191" s="224"/>
      <c r="K191" s="224"/>
      <c r="L191" s="229"/>
      <c r="M191" s="230"/>
      <c r="N191" s="231"/>
      <c r="O191" s="231"/>
      <c r="P191" s="231"/>
      <c r="Q191" s="231"/>
      <c r="R191" s="231"/>
      <c r="S191" s="231"/>
      <c r="T191" s="23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3" t="s">
        <v>150</v>
      </c>
      <c r="AU191" s="233" t="s">
        <v>82</v>
      </c>
      <c r="AV191" s="13" t="s">
        <v>82</v>
      </c>
      <c r="AW191" s="13" t="s">
        <v>33</v>
      </c>
      <c r="AX191" s="13" t="s">
        <v>72</v>
      </c>
      <c r="AY191" s="233" t="s">
        <v>139</v>
      </c>
    </row>
    <row r="192" s="14" customFormat="1">
      <c r="A192" s="14"/>
      <c r="B192" s="235"/>
      <c r="C192" s="236"/>
      <c r="D192" s="225" t="s">
        <v>150</v>
      </c>
      <c r="E192" s="237" t="s">
        <v>104</v>
      </c>
      <c r="F192" s="238" t="s">
        <v>174</v>
      </c>
      <c r="G192" s="236"/>
      <c r="H192" s="239">
        <v>54</v>
      </c>
      <c r="I192" s="240"/>
      <c r="J192" s="236"/>
      <c r="K192" s="236"/>
      <c r="L192" s="241"/>
      <c r="M192" s="242"/>
      <c r="N192" s="243"/>
      <c r="O192" s="243"/>
      <c r="P192" s="243"/>
      <c r="Q192" s="243"/>
      <c r="R192" s="243"/>
      <c r="S192" s="243"/>
      <c r="T192" s="24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5" t="s">
        <v>150</v>
      </c>
      <c r="AU192" s="245" t="s">
        <v>82</v>
      </c>
      <c r="AV192" s="14" t="s">
        <v>146</v>
      </c>
      <c r="AW192" s="14" t="s">
        <v>33</v>
      </c>
      <c r="AX192" s="14" t="s">
        <v>80</v>
      </c>
      <c r="AY192" s="245" t="s">
        <v>139</v>
      </c>
    </row>
    <row r="193" s="2" customFormat="1" ht="16.5" customHeight="1">
      <c r="A193" s="38"/>
      <c r="B193" s="39"/>
      <c r="C193" s="246" t="s">
        <v>339</v>
      </c>
      <c r="D193" s="246" t="s">
        <v>204</v>
      </c>
      <c r="E193" s="247" t="s">
        <v>340</v>
      </c>
      <c r="F193" s="248" t="s">
        <v>341</v>
      </c>
      <c r="G193" s="249" t="s">
        <v>106</v>
      </c>
      <c r="H193" s="250">
        <v>55.079999999999998</v>
      </c>
      <c r="I193" s="251"/>
      <c r="J193" s="252">
        <f>ROUND(I193*H193,2)</f>
        <v>0</v>
      </c>
      <c r="K193" s="248" t="s">
        <v>145</v>
      </c>
      <c r="L193" s="253"/>
      <c r="M193" s="254" t="s">
        <v>19</v>
      </c>
      <c r="N193" s="255" t="s">
        <v>43</v>
      </c>
      <c r="O193" s="84"/>
      <c r="P193" s="214">
        <f>O193*H193</f>
        <v>0</v>
      </c>
      <c r="Q193" s="214">
        <v>0.17599999999999999</v>
      </c>
      <c r="R193" s="214">
        <f>Q193*H193</f>
        <v>9.6940799999999996</v>
      </c>
      <c r="S193" s="214">
        <v>0</v>
      </c>
      <c r="T193" s="215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16" t="s">
        <v>187</v>
      </c>
      <c r="AT193" s="216" t="s">
        <v>204</v>
      </c>
      <c r="AU193" s="216" t="s">
        <v>82</v>
      </c>
      <c r="AY193" s="17" t="s">
        <v>139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7" t="s">
        <v>80</v>
      </c>
      <c r="BK193" s="217">
        <f>ROUND(I193*H193,2)</f>
        <v>0</v>
      </c>
      <c r="BL193" s="17" t="s">
        <v>146</v>
      </c>
      <c r="BM193" s="216" t="s">
        <v>342</v>
      </c>
    </row>
    <row r="194" s="13" customFormat="1">
      <c r="A194" s="13"/>
      <c r="B194" s="223"/>
      <c r="C194" s="224"/>
      <c r="D194" s="225" t="s">
        <v>150</v>
      </c>
      <c r="E194" s="224"/>
      <c r="F194" s="226" t="s">
        <v>343</v>
      </c>
      <c r="G194" s="224"/>
      <c r="H194" s="227">
        <v>55.079999999999998</v>
      </c>
      <c r="I194" s="228"/>
      <c r="J194" s="224"/>
      <c r="K194" s="224"/>
      <c r="L194" s="229"/>
      <c r="M194" s="230"/>
      <c r="N194" s="231"/>
      <c r="O194" s="231"/>
      <c r="P194" s="231"/>
      <c r="Q194" s="231"/>
      <c r="R194" s="231"/>
      <c r="S194" s="231"/>
      <c r="T194" s="23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3" t="s">
        <v>150</v>
      </c>
      <c r="AU194" s="233" t="s">
        <v>82</v>
      </c>
      <c r="AV194" s="13" t="s">
        <v>82</v>
      </c>
      <c r="AW194" s="13" t="s">
        <v>4</v>
      </c>
      <c r="AX194" s="13" t="s">
        <v>80</v>
      </c>
      <c r="AY194" s="233" t="s">
        <v>139</v>
      </c>
    </row>
    <row r="195" s="12" customFormat="1" ht="22.8" customHeight="1">
      <c r="A195" s="12"/>
      <c r="B195" s="189"/>
      <c r="C195" s="190"/>
      <c r="D195" s="191" t="s">
        <v>71</v>
      </c>
      <c r="E195" s="203" t="s">
        <v>192</v>
      </c>
      <c r="F195" s="203" t="s">
        <v>344</v>
      </c>
      <c r="G195" s="190"/>
      <c r="H195" s="190"/>
      <c r="I195" s="193"/>
      <c r="J195" s="204">
        <f>BK195</f>
        <v>0</v>
      </c>
      <c r="K195" s="190"/>
      <c r="L195" s="195"/>
      <c r="M195" s="196"/>
      <c r="N195" s="197"/>
      <c r="O195" s="197"/>
      <c r="P195" s="198">
        <f>SUM(P196:P203)</f>
        <v>0</v>
      </c>
      <c r="Q195" s="197"/>
      <c r="R195" s="198">
        <f>SUM(R196:R203)</f>
        <v>22.1824224</v>
      </c>
      <c r="S195" s="197"/>
      <c r="T195" s="199">
        <f>SUM(T196:T203)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0" t="s">
        <v>80</v>
      </c>
      <c r="AT195" s="201" t="s">
        <v>71</v>
      </c>
      <c r="AU195" s="201" t="s">
        <v>80</v>
      </c>
      <c r="AY195" s="200" t="s">
        <v>139</v>
      </c>
      <c r="BK195" s="202">
        <f>SUM(BK196:BK203)</f>
        <v>0</v>
      </c>
    </row>
    <row r="196" s="2" customFormat="1" ht="24.15" customHeight="1">
      <c r="A196" s="38"/>
      <c r="B196" s="39"/>
      <c r="C196" s="205" t="s">
        <v>345</v>
      </c>
      <c r="D196" s="205" t="s">
        <v>141</v>
      </c>
      <c r="E196" s="206" t="s">
        <v>346</v>
      </c>
      <c r="F196" s="207" t="s">
        <v>347</v>
      </c>
      <c r="G196" s="208" t="s">
        <v>95</v>
      </c>
      <c r="H196" s="209">
        <v>48</v>
      </c>
      <c r="I196" s="210"/>
      <c r="J196" s="211">
        <f>ROUND(I196*H196,2)</f>
        <v>0</v>
      </c>
      <c r="K196" s="207" t="s">
        <v>145</v>
      </c>
      <c r="L196" s="44"/>
      <c r="M196" s="212" t="s">
        <v>19</v>
      </c>
      <c r="N196" s="213" t="s">
        <v>43</v>
      </c>
      <c r="O196" s="84"/>
      <c r="P196" s="214">
        <f>O196*H196</f>
        <v>0</v>
      </c>
      <c r="Q196" s="214">
        <v>0.20219000000000001</v>
      </c>
      <c r="R196" s="214">
        <f>Q196*H196</f>
        <v>9.7051200000000009</v>
      </c>
      <c r="S196" s="214">
        <v>0</v>
      </c>
      <c r="T196" s="215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6" t="s">
        <v>146</v>
      </c>
      <c r="AT196" s="216" t="s">
        <v>141</v>
      </c>
      <c r="AU196" s="216" t="s">
        <v>82</v>
      </c>
      <c r="AY196" s="17" t="s">
        <v>139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7" t="s">
        <v>80</v>
      </c>
      <c r="BK196" s="217">
        <f>ROUND(I196*H196,2)</f>
        <v>0</v>
      </c>
      <c r="BL196" s="17" t="s">
        <v>146</v>
      </c>
      <c r="BM196" s="216" t="s">
        <v>348</v>
      </c>
    </row>
    <row r="197" s="2" customFormat="1">
      <c r="A197" s="38"/>
      <c r="B197" s="39"/>
      <c r="C197" s="40"/>
      <c r="D197" s="218" t="s">
        <v>148</v>
      </c>
      <c r="E197" s="40"/>
      <c r="F197" s="219" t="s">
        <v>349</v>
      </c>
      <c r="G197" s="40"/>
      <c r="H197" s="40"/>
      <c r="I197" s="220"/>
      <c r="J197" s="40"/>
      <c r="K197" s="40"/>
      <c r="L197" s="44"/>
      <c r="M197" s="221"/>
      <c r="N197" s="222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148</v>
      </c>
      <c r="AU197" s="17" t="s">
        <v>82</v>
      </c>
    </row>
    <row r="198" s="13" customFormat="1">
      <c r="A198" s="13"/>
      <c r="B198" s="223"/>
      <c r="C198" s="224"/>
      <c r="D198" s="225" t="s">
        <v>150</v>
      </c>
      <c r="E198" s="234" t="s">
        <v>19</v>
      </c>
      <c r="F198" s="226" t="s">
        <v>350</v>
      </c>
      <c r="G198" s="224"/>
      <c r="H198" s="227">
        <v>48</v>
      </c>
      <c r="I198" s="228"/>
      <c r="J198" s="224"/>
      <c r="K198" s="224"/>
      <c r="L198" s="229"/>
      <c r="M198" s="230"/>
      <c r="N198" s="231"/>
      <c r="O198" s="231"/>
      <c r="P198" s="231"/>
      <c r="Q198" s="231"/>
      <c r="R198" s="231"/>
      <c r="S198" s="231"/>
      <c r="T198" s="23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3" t="s">
        <v>150</v>
      </c>
      <c r="AU198" s="233" t="s">
        <v>82</v>
      </c>
      <c r="AV198" s="13" t="s">
        <v>82</v>
      </c>
      <c r="AW198" s="13" t="s">
        <v>33</v>
      </c>
      <c r="AX198" s="13" t="s">
        <v>72</v>
      </c>
      <c r="AY198" s="233" t="s">
        <v>139</v>
      </c>
    </row>
    <row r="199" s="14" customFormat="1">
      <c r="A199" s="14"/>
      <c r="B199" s="235"/>
      <c r="C199" s="236"/>
      <c r="D199" s="225" t="s">
        <v>150</v>
      </c>
      <c r="E199" s="237" t="s">
        <v>93</v>
      </c>
      <c r="F199" s="238" t="s">
        <v>174</v>
      </c>
      <c r="G199" s="236"/>
      <c r="H199" s="239">
        <v>48</v>
      </c>
      <c r="I199" s="240"/>
      <c r="J199" s="236"/>
      <c r="K199" s="236"/>
      <c r="L199" s="241"/>
      <c r="M199" s="242"/>
      <c r="N199" s="243"/>
      <c r="O199" s="243"/>
      <c r="P199" s="243"/>
      <c r="Q199" s="243"/>
      <c r="R199" s="243"/>
      <c r="S199" s="243"/>
      <c r="T199" s="24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5" t="s">
        <v>150</v>
      </c>
      <c r="AU199" s="245" t="s">
        <v>82</v>
      </c>
      <c r="AV199" s="14" t="s">
        <v>146</v>
      </c>
      <c r="AW199" s="14" t="s">
        <v>33</v>
      </c>
      <c r="AX199" s="14" t="s">
        <v>80</v>
      </c>
      <c r="AY199" s="245" t="s">
        <v>139</v>
      </c>
    </row>
    <row r="200" s="2" customFormat="1" ht="16.5" customHeight="1">
      <c r="A200" s="38"/>
      <c r="B200" s="39"/>
      <c r="C200" s="246" t="s">
        <v>351</v>
      </c>
      <c r="D200" s="246" t="s">
        <v>204</v>
      </c>
      <c r="E200" s="247" t="s">
        <v>352</v>
      </c>
      <c r="F200" s="248" t="s">
        <v>353</v>
      </c>
      <c r="G200" s="249" t="s">
        <v>95</v>
      </c>
      <c r="H200" s="250">
        <v>48</v>
      </c>
      <c r="I200" s="251"/>
      <c r="J200" s="252">
        <f>ROUND(I200*H200,2)</f>
        <v>0</v>
      </c>
      <c r="K200" s="248" t="s">
        <v>145</v>
      </c>
      <c r="L200" s="253"/>
      <c r="M200" s="254" t="s">
        <v>19</v>
      </c>
      <c r="N200" s="255" t="s">
        <v>43</v>
      </c>
      <c r="O200" s="84"/>
      <c r="P200" s="214">
        <f>O200*H200</f>
        <v>0</v>
      </c>
      <c r="Q200" s="214">
        <v>0.10199999999999999</v>
      </c>
      <c r="R200" s="214">
        <f>Q200*H200</f>
        <v>4.8959999999999999</v>
      </c>
      <c r="S200" s="214">
        <v>0</v>
      </c>
      <c r="T200" s="215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16" t="s">
        <v>187</v>
      </c>
      <c r="AT200" s="216" t="s">
        <v>204</v>
      </c>
      <c r="AU200" s="216" t="s">
        <v>82</v>
      </c>
      <c r="AY200" s="17" t="s">
        <v>139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7" t="s">
        <v>80</v>
      </c>
      <c r="BK200" s="217">
        <f>ROUND(I200*H200,2)</f>
        <v>0</v>
      </c>
      <c r="BL200" s="17" t="s">
        <v>146</v>
      </c>
      <c r="BM200" s="216" t="s">
        <v>354</v>
      </c>
    </row>
    <row r="201" s="2" customFormat="1" ht="16.5" customHeight="1">
      <c r="A201" s="38"/>
      <c r="B201" s="39"/>
      <c r="C201" s="205" t="s">
        <v>355</v>
      </c>
      <c r="D201" s="205" t="s">
        <v>141</v>
      </c>
      <c r="E201" s="206" t="s">
        <v>356</v>
      </c>
      <c r="F201" s="207" t="s">
        <v>357</v>
      </c>
      <c r="G201" s="208" t="s">
        <v>98</v>
      </c>
      <c r="H201" s="209">
        <v>3.3599999999999999</v>
      </c>
      <c r="I201" s="210"/>
      <c r="J201" s="211">
        <f>ROUND(I201*H201,2)</f>
        <v>0</v>
      </c>
      <c r="K201" s="207" t="s">
        <v>145</v>
      </c>
      <c r="L201" s="44"/>
      <c r="M201" s="212" t="s">
        <v>19</v>
      </c>
      <c r="N201" s="213" t="s">
        <v>43</v>
      </c>
      <c r="O201" s="84"/>
      <c r="P201" s="214">
        <f>O201*H201</f>
        <v>0</v>
      </c>
      <c r="Q201" s="214">
        <v>2.2563399999999998</v>
      </c>
      <c r="R201" s="214">
        <f>Q201*H201</f>
        <v>7.5813023999999993</v>
      </c>
      <c r="S201" s="214">
        <v>0</v>
      </c>
      <c r="T201" s="215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16" t="s">
        <v>146</v>
      </c>
      <c r="AT201" s="216" t="s">
        <v>141</v>
      </c>
      <c r="AU201" s="216" t="s">
        <v>82</v>
      </c>
      <c r="AY201" s="17" t="s">
        <v>139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7" t="s">
        <v>80</v>
      </c>
      <c r="BK201" s="217">
        <f>ROUND(I201*H201,2)</f>
        <v>0</v>
      </c>
      <c r="BL201" s="17" t="s">
        <v>146</v>
      </c>
      <c r="BM201" s="216" t="s">
        <v>358</v>
      </c>
    </row>
    <row r="202" s="2" customFormat="1">
      <c r="A202" s="38"/>
      <c r="B202" s="39"/>
      <c r="C202" s="40"/>
      <c r="D202" s="218" t="s">
        <v>148</v>
      </c>
      <c r="E202" s="40"/>
      <c r="F202" s="219" t="s">
        <v>359</v>
      </c>
      <c r="G202" s="40"/>
      <c r="H202" s="40"/>
      <c r="I202" s="220"/>
      <c r="J202" s="40"/>
      <c r="K202" s="40"/>
      <c r="L202" s="44"/>
      <c r="M202" s="221"/>
      <c r="N202" s="222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148</v>
      </c>
      <c r="AU202" s="17" t="s">
        <v>82</v>
      </c>
    </row>
    <row r="203" s="13" customFormat="1">
      <c r="A203" s="13"/>
      <c r="B203" s="223"/>
      <c r="C203" s="224"/>
      <c r="D203" s="225" t="s">
        <v>150</v>
      </c>
      <c r="E203" s="234" t="s">
        <v>19</v>
      </c>
      <c r="F203" s="226" t="s">
        <v>360</v>
      </c>
      <c r="G203" s="224"/>
      <c r="H203" s="227">
        <v>3.3599999999999999</v>
      </c>
      <c r="I203" s="228"/>
      <c r="J203" s="224"/>
      <c r="K203" s="224"/>
      <c r="L203" s="229"/>
      <c r="M203" s="230"/>
      <c r="N203" s="231"/>
      <c r="O203" s="231"/>
      <c r="P203" s="231"/>
      <c r="Q203" s="231"/>
      <c r="R203" s="231"/>
      <c r="S203" s="231"/>
      <c r="T203" s="23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3" t="s">
        <v>150</v>
      </c>
      <c r="AU203" s="233" t="s">
        <v>82</v>
      </c>
      <c r="AV203" s="13" t="s">
        <v>82</v>
      </c>
      <c r="AW203" s="13" t="s">
        <v>33</v>
      </c>
      <c r="AX203" s="13" t="s">
        <v>80</v>
      </c>
      <c r="AY203" s="233" t="s">
        <v>139</v>
      </c>
    </row>
    <row r="204" s="12" customFormat="1" ht="25.92" customHeight="1">
      <c r="A204" s="12"/>
      <c r="B204" s="189"/>
      <c r="C204" s="190"/>
      <c r="D204" s="191" t="s">
        <v>71</v>
      </c>
      <c r="E204" s="192" t="s">
        <v>361</v>
      </c>
      <c r="F204" s="192" t="s">
        <v>362</v>
      </c>
      <c r="G204" s="190"/>
      <c r="H204" s="190"/>
      <c r="I204" s="193"/>
      <c r="J204" s="194">
        <f>BK204</f>
        <v>0</v>
      </c>
      <c r="K204" s="190"/>
      <c r="L204" s="195"/>
      <c r="M204" s="196"/>
      <c r="N204" s="197"/>
      <c r="O204" s="197"/>
      <c r="P204" s="198">
        <f>P205</f>
        <v>0</v>
      </c>
      <c r="Q204" s="197"/>
      <c r="R204" s="198">
        <f>R205</f>
        <v>0.038668799999999996</v>
      </c>
      <c r="S204" s="197"/>
      <c r="T204" s="199">
        <f>T205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0" t="s">
        <v>82</v>
      </c>
      <c r="AT204" s="201" t="s">
        <v>71</v>
      </c>
      <c r="AU204" s="201" t="s">
        <v>72</v>
      </c>
      <c r="AY204" s="200" t="s">
        <v>139</v>
      </c>
      <c r="BK204" s="202">
        <f>BK205</f>
        <v>0</v>
      </c>
    </row>
    <row r="205" s="12" customFormat="1" ht="22.8" customHeight="1">
      <c r="A205" s="12"/>
      <c r="B205" s="189"/>
      <c r="C205" s="190"/>
      <c r="D205" s="191" t="s">
        <v>71</v>
      </c>
      <c r="E205" s="203" t="s">
        <v>363</v>
      </c>
      <c r="F205" s="203" t="s">
        <v>364</v>
      </c>
      <c r="G205" s="190"/>
      <c r="H205" s="190"/>
      <c r="I205" s="193"/>
      <c r="J205" s="204">
        <f>BK205</f>
        <v>0</v>
      </c>
      <c r="K205" s="190"/>
      <c r="L205" s="195"/>
      <c r="M205" s="196"/>
      <c r="N205" s="197"/>
      <c r="O205" s="197"/>
      <c r="P205" s="198">
        <f>SUM(P206:P212)</f>
        <v>0</v>
      </c>
      <c r="Q205" s="197"/>
      <c r="R205" s="198">
        <f>SUM(R206:R212)</f>
        <v>0.038668799999999996</v>
      </c>
      <c r="S205" s="197"/>
      <c r="T205" s="199">
        <f>SUM(T206:T212)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00" t="s">
        <v>82</v>
      </c>
      <c r="AT205" s="201" t="s">
        <v>71</v>
      </c>
      <c r="AU205" s="201" t="s">
        <v>80</v>
      </c>
      <c r="AY205" s="200" t="s">
        <v>139</v>
      </c>
      <c r="BK205" s="202">
        <f>SUM(BK206:BK212)</f>
        <v>0</v>
      </c>
    </row>
    <row r="206" s="2" customFormat="1" ht="24.15" customHeight="1">
      <c r="A206" s="38"/>
      <c r="B206" s="39"/>
      <c r="C206" s="205" t="s">
        <v>365</v>
      </c>
      <c r="D206" s="205" t="s">
        <v>141</v>
      </c>
      <c r="E206" s="206" t="s">
        <v>366</v>
      </c>
      <c r="F206" s="207" t="s">
        <v>367</v>
      </c>
      <c r="G206" s="208" t="s">
        <v>106</v>
      </c>
      <c r="H206" s="209">
        <v>4.9009999999999998</v>
      </c>
      <c r="I206" s="210"/>
      <c r="J206" s="211">
        <f>ROUND(I206*H206,2)</f>
        <v>0</v>
      </c>
      <c r="K206" s="207" t="s">
        <v>145</v>
      </c>
      <c r="L206" s="44"/>
      <c r="M206" s="212" t="s">
        <v>19</v>
      </c>
      <c r="N206" s="213" t="s">
        <v>43</v>
      </c>
      <c r="O206" s="84"/>
      <c r="P206" s="214">
        <f>O206*H206</f>
        <v>0</v>
      </c>
      <c r="Q206" s="214">
        <v>0.0060000000000000001</v>
      </c>
      <c r="R206" s="214">
        <f>Q206*H206</f>
        <v>0.029405999999999998</v>
      </c>
      <c r="S206" s="214">
        <v>0</v>
      </c>
      <c r="T206" s="215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6" t="s">
        <v>236</v>
      </c>
      <c r="AT206" s="216" t="s">
        <v>141</v>
      </c>
      <c r="AU206" s="216" t="s">
        <v>82</v>
      </c>
      <c r="AY206" s="17" t="s">
        <v>139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7" t="s">
        <v>80</v>
      </c>
      <c r="BK206" s="217">
        <f>ROUND(I206*H206,2)</f>
        <v>0</v>
      </c>
      <c r="BL206" s="17" t="s">
        <v>236</v>
      </c>
      <c r="BM206" s="216" t="s">
        <v>368</v>
      </c>
    </row>
    <row r="207" s="2" customFormat="1">
      <c r="A207" s="38"/>
      <c r="B207" s="39"/>
      <c r="C207" s="40"/>
      <c r="D207" s="218" t="s">
        <v>148</v>
      </c>
      <c r="E207" s="40"/>
      <c r="F207" s="219" t="s">
        <v>369</v>
      </c>
      <c r="G207" s="40"/>
      <c r="H207" s="40"/>
      <c r="I207" s="220"/>
      <c r="J207" s="40"/>
      <c r="K207" s="40"/>
      <c r="L207" s="44"/>
      <c r="M207" s="221"/>
      <c r="N207" s="222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148</v>
      </c>
      <c r="AU207" s="17" t="s">
        <v>82</v>
      </c>
    </row>
    <row r="208" s="13" customFormat="1">
      <c r="A208" s="13"/>
      <c r="B208" s="223"/>
      <c r="C208" s="224"/>
      <c r="D208" s="225" t="s">
        <v>150</v>
      </c>
      <c r="E208" s="234" t="s">
        <v>19</v>
      </c>
      <c r="F208" s="226" t="s">
        <v>370</v>
      </c>
      <c r="G208" s="224"/>
      <c r="H208" s="227">
        <v>4.9009999999999998</v>
      </c>
      <c r="I208" s="228"/>
      <c r="J208" s="224"/>
      <c r="K208" s="224"/>
      <c r="L208" s="229"/>
      <c r="M208" s="230"/>
      <c r="N208" s="231"/>
      <c r="O208" s="231"/>
      <c r="P208" s="231"/>
      <c r="Q208" s="231"/>
      <c r="R208" s="231"/>
      <c r="S208" s="231"/>
      <c r="T208" s="23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3" t="s">
        <v>150</v>
      </c>
      <c r="AU208" s="233" t="s">
        <v>82</v>
      </c>
      <c r="AV208" s="13" t="s">
        <v>82</v>
      </c>
      <c r="AW208" s="13" t="s">
        <v>33</v>
      </c>
      <c r="AX208" s="13" t="s">
        <v>80</v>
      </c>
      <c r="AY208" s="233" t="s">
        <v>139</v>
      </c>
    </row>
    <row r="209" s="2" customFormat="1" ht="16.5" customHeight="1">
      <c r="A209" s="38"/>
      <c r="B209" s="39"/>
      <c r="C209" s="246" t="s">
        <v>371</v>
      </c>
      <c r="D209" s="246" t="s">
        <v>204</v>
      </c>
      <c r="E209" s="247" t="s">
        <v>372</v>
      </c>
      <c r="F209" s="248" t="s">
        <v>373</v>
      </c>
      <c r="G209" s="249" t="s">
        <v>106</v>
      </c>
      <c r="H209" s="250">
        <v>5.1459999999999999</v>
      </c>
      <c r="I209" s="251"/>
      <c r="J209" s="252">
        <f>ROUND(I209*H209,2)</f>
        <v>0</v>
      </c>
      <c r="K209" s="248" t="s">
        <v>145</v>
      </c>
      <c r="L209" s="253"/>
      <c r="M209" s="254" t="s">
        <v>19</v>
      </c>
      <c r="N209" s="255" t="s">
        <v>43</v>
      </c>
      <c r="O209" s="84"/>
      <c r="P209" s="214">
        <f>O209*H209</f>
        <v>0</v>
      </c>
      <c r="Q209" s="214">
        <v>0.0018</v>
      </c>
      <c r="R209" s="214">
        <f>Q209*H209</f>
        <v>0.0092627999999999999</v>
      </c>
      <c r="S209" s="214">
        <v>0</v>
      </c>
      <c r="T209" s="215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16" t="s">
        <v>374</v>
      </c>
      <c r="AT209" s="216" t="s">
        <v>204</v>
      </c>
      <c r="AU209" s="216" t="s">
        <v>82</v>
      </c>
      <c r="AY209" s="17" t="s">
        <v>139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7" t="s">
        <v>80</v>
      </c>
      <c r="BK209" s="217">
        <f>ROUND(I209*H209,2)</f>
        <v>0</v>
      </c>
      <c r="BL209" s="17" t="s">
        <v>374</v>
      </c>
      <c r="BM209" s="216" t="s">
        <v>375</v>
      </c>
    </row>
    <row r="210" s="13" customFormat="1">
      <c r="A210" s="13"/>
      <c r="B210" s="223"/>
      <c r="C210" s="224"/>
      <c r="D210" s="225" t="s">
        <v>150</v>
      </c>
      <c r="E210" s="224"/>
      <c r="F210" s="226" t="s">
        <v>376</v>
      </c>
      <c r="G210" s="224"/>
      <c r="H210" s="227">
        <v>5.1459999999999999</v>
      </c>
      <c r="I210" s="228"/>
      <c r="J210" s="224"/>
      <c r="K210" s="224"/>
      <c r="L210" s="229"/>
      <c r="M210" s="230"/>
      <c r="N210" s="231"/>
      <c r="O210" s="231"/>
      <c r="P210" s="231"/>
      <c r="Q210" s="231"/>
      <c r="R210" s="231"/>
      <c r="S210" s="231"/>
      <c r="T210" s="23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3" t="s">
        <v>150</v>
      </c>
      <c r="AU210" s="233" t="s">
        <v>82</v>
      </c>
      <c r="AV210" s="13" t="s">
        <v>82</v>
      </c>
      <c r="AW210" s="13" t="s">
        <v>4</v>
      </c>
      <c r="AX210" s="13" t="s">
        <v>80</v>
      </c>
      <c r="AY210" s="233" t="s">
        <v>139</v>
      </c>
    </row>
    <row r="211" s="2" customFormat="1" ht="24.15" customHeight="1">
      <c r="A211" s="38"/>
      <c r="B211" s="39"/>
      <c r="C211" s="205" t="s">
        <v>377</v>
      </c>
      <c r="D211" s="205" t="s">
        <v>141</v>
      </c>
      <c r="E211" s="206" t="s">
        <v>378</v>
      </c>
      <c r="F211" s="207" t="s">
        <v>379</v>
      </c>
      <c r="G211" s="208" t="s">
        <v>207</v>
      </c>
      <c r="H211" s="209">
        <v>0.029000000000000001</v>
      </c>
      <c r="I211" s="210"/>
      <c r="J211" s="211">
        <f>ROUND(I211*H211,2)</f>
        <v>0</v>
      </c>
      <c r="K211" s="207" t="s">
        <v>145</v>
      </c>
      <c r="L211" s="44"/>
      <c r="M211" s="212" t="s">
        <v>19</v>
      </c>
      <c r="N211" s="213" t="s">
        <v>43</v>
      </c>
      <c r="O211" s="84"/>
      <c r="P211" s="214">
        <f>O211*H211</f>
        <v>0</v>
      </c>
      <c r="Q211" s="214">
        <v>0</v>
      </c>
      <c r="R211" s="214">
        <f>Q211*H211</f>
        <v>0</v>
      </c>
      <c r="S211" s="214">
        <v>0</v>
      </c>
      <c r="T211" s="215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6" t="s">
        <v>236</v>
      </c>
      <c r="AT211" s="216" t="s">
        <v>141</v>
      </c>
      <c r="AU211" s="216" t="s">
        <v>82</v>
      </c>
      <c r="AY211" s="17" t="s">
        <v>139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7" t="s">
        <v>80</v>
      </c>
      <c r="BK211" s="217">
        <f>ROUND(I211*H211,2)</f>
        <v>0</v>
      </c>
      <c r="BL211" s="17" t="s">
        <v>236</v>
      </c>
      <c r="BM211" s="216" t="s">
        <v>380</v>
      </c>
    </row>
    <row r="212" s="2" customFormat="1">
      <c r="A212" s="38"/>
      <c r="B212" s="39"/>
      <c r="C212" s="40"/>
      <c r="D212" s="218" t="s">
        <v>148</v>
      </c>
      <c r="E212" s="40"/>
      <c r="F212" s="219" t="s">
        <v>381</v>
      </c>
      <c r="G212" s="40"/>
      <c r="H212" s="40"/>
      <c r="I212" s="220"/>
      <c r="J212" s="40"/>
      <c r="K212" s="40"/>
      <c r="L212" s="44"/>
      <c r="M212" s="221"/>
      <c r="N212" s="222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148</v>
      </c>
      <c r="AU212" s="17" t="s">
        <v>82</v>
      </c>
    </row>
    <row r="213" s="12" customFormat="1" ht="25.92" customHeight="1">
      <c r="A213" s="12"/>
      <c r="B213" s="189"/>
      <c r="C213" s="190"/>
      <c r="D213" s="191" t="s">
        <v>71</v>
      </c>
      <c r="E213" s="192" t="s">
        <v>204</v>
      </c>
      <c r="F213" s="192" t="s">
        <v>382</v>
      </c>
      <c r="G213" s="190"/>
      <c r="H213" s="190"/>
      <c r="I213" s="193"/>
      <c r="J213" s="194">
        <f>BK213</f>
        <v>0</v>
      </c>
      <c r="K213" s="190"/>
      <c r="L213" s="195"/>
      <c r="M213" s="196"/>
      <c r="N213" s="197"/>
      <c r="O213" s="197"/>
      <c r="P213" s="198">
        <f>P214</f>
        <v>0</v>
      </c>
      <c r="Q213" s="197"/>
      <c r="R213" s="198">
        <f>R214</f>
        <v>2.4660000000000002</v>
      </c>
      <c r="S213" s="197"/>
      <c r="T213" s="199">
        <f>T214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0" t="s">
        <v>157</v>
      </c>
      <c r="AT213" s="201" t="s">
        <v>71</v>
      </c>
      <c r="AU213" s="201" t="s">
        <v>72</v>
      </c>
      <c r="AY213" s="200" t="s">
        <v>139</v>
      </c>
      <c r="BK213" s="202">
        <f>BK214</f>
        <v>0</v>
      </c>
    </row>
    <row r="214" s="12" customFormat="1" ht="22.8" customHeight="1">
      <c r="A214" s="12"/>
      <c r="B214" s="189"/>
      <c r="C214" s="190"/>
      <c r="D214" s="191" t="s">
        <v>71</v>
      </c>
      <c r="E214" s="203" t="s">
        <v>383</v>
      </c>
      <c r="F214" s="203" t="s">
        <v>384</v>
      </c>
      <c r="G214" s="190"/>
      <c r="H214" s="190"/>
      <c r="I214" s="193"/>
      <c r="J214" s="204">
        <f>BK214</f>
        <v>0</v>
      </c>
      <c r="K214" s="190"/>
      <c r="L214" s="195"/>
      <c r="M214" s="196"/>
      <c r="N214" s="197"/>
      <c r="O214" s="197"/>
      <c r="P214" s="198">
        <f>SUM(P215:P216)</f>
        <v>0</v>
      </c>
      <c r="Q214" s="197"/>
      <c r="R214" s="198">
        <f>SUM(R215:R216)</f>
        <v>2.4660000000000002</v>
      </c>
      <c r="S214" s="197"/>
      <c r="T214" s="199">
        <f>SUM(T215:T216)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00" t="s">
        <v>157</v>
      </c>
      <c r="AT214" s="201" t="s">
        <v>71</v>
      </c>
      <c r="AU214" s="201" t="s">
        <v>80</v>
      </c>
      <c r="AY214" s="200" t="s">
        <v>139</v>
      </c>
      <c r="BK214" s="202">
        <f>SUM(BK215:BK216)</f>
        <v>0</v>
      </c>
    </row>
    <row r="215" s="2" customFormat="1" ht="16.5" customHeight="1">
      <c r="A215" s="38"/>
      <c r="B215" s="39"/>
      <c r="C215" s="205" t="s">
        <v>385</v>
      </c>
      <c r="D215" s="205" t="s">
        <v>141</v>
      </c>
      <c r="E215" s="206" t="s">
        <v>386</v>
      </c>
      <c r="F215" s="207" t="s">
        <v>387</v>
      </c>
      <c r="G215" s="208" t="s">
        <v>283</v>
      </c>
      <c r="H215" s="209">
        <v>1</v>
      </c>
      <c r="I215" s="210"/>
      <c r="J215" s="211">
        <f>ROUND(I215*H215,2)</f>
        <v>0</v>
      </c>
      <c r="K215" s="207" t="s">
        <v>19</v>
      </c>
      <c r="L215" s="44"/>
      <c r="M215" s="212" t="s">
        <v>19</v>
      </c>
      <c r="N215" s="213" t="s">
        <v>43</v>
      </c>
      <c r="O215" s="84"/>
      <c r="P215" s="214">
        <f>O215*H215</f>
        <v>0</v>
      </c>
      <c r="Q215" s="214">
        <v>2.4660000000000002</v>
      </c>
      <c r="R215" s="214">
        <f>Q215*H215</f>
        <v>2.4660000000000002</v>
      </c>
      <c r="S215" s="214">
        <v>0</v>
      </c>
      <c r="T215" s="215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16" t="s">
        <v>388</v>
      </c>
      <c r="AT215" s="216" t="s">
        <v>141</v>
      </c>
      <c r="AU215" s="216" t="s">
        <v>82</v>
      </c>
      <c r="AY215" s="17" t="s">
        <v>139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7" t="s">
        <v>80</v>
      </c>
      <c r="BK215" s="217">
        <f>ROUND(I215*H215,2)</f>
        <v>0</v>
      </c>
      <c r="BL215" s="17" t="s">
        <v>388</v>
      </c>
      <c r="BM215" s="216" t="s">
        <v>389</v>
      </c>
    </row>
    <row r="216" s="2" customFormat="1">
      <c r="A216" s="38"/>
      <c r="B216" s="39"/>
      <c r="C216" s="40"/>
      <c r="D216" s="225" t="s">
        <v>390</v>
      </c>
      <c r="E216" s="40"/>
      <c r="F216" s="266" t="s">
        <v>391</v>
      </c>
      <c r="G216" s="40"/>
      <c r="H216" s="40"/>
      <c r="I216" s="220"/>
      <c r="J216" s="40"/>
      <c r="K216" s="40"/>
      <c r="L216" s="44"/>
      <c r="M216" s="267"/>
      <c r="N216" s="268"/>
      <c r="O216" s="269"/>
      <c r="P216" s="269"/>
      <c r="Q216" s="269"/>
      <c r="R216" s="269"/>
      <c r="S216" s="269"/>
      <c r="T216" s="270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390</v>
      </c>
      <c r="AU216" s="17" t="s">
        <v>82</v>
      </c>
    </row>
    <row r="217" s="2" customFormat="1" ht="6.96" customHeight="1">
      <c r="A217" s="38"/>
      <c r="B217" s="59"/>
      <c r="C217" s="60"/>
      <c r="D217" s="60"/>
      <c r="E217" s="60"/>
      <c r="F217" s="60"/>
      <c r="G217" s="60"/>
      <c r="H217" s="60"/>
      <c r="I217" s="60"/>
      <c r="J217" s="60"/>
      <c r="K217" s="60"/>
      <c r="L217" s="44"/>
      <c r="M217" s="38"/>
      <c r="O217" s="38"/>
      <c r="P217" s="38"/>
      <c r="Q217" s="38"/>
      <c r="R217" s="38"/>
      <c r="S217" s="38"/>
      <c r="T217" s="38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</row>
  </sheetData>
  <sheetProtection sheet="1" autoFilter="0" formatColumns="0" formatRows="0" objects="1" scenarios="1" spinCount="100000" saltValue="WIqAhQLgp/sp8QWd60+RvD00vIkhELL+Q2iFbVtSsf8biFCWf80WYMKpGdVJFOdER4rTjhT6wCmP+5qcPSehuQ==" hashValue="nGEzKAbw4PHoUrKLeNVS+SXu0i9eNFKFXsdXnT9ZOp1G3bmrfM3nGwJ1V64rHqPFRcNxLcMCoMc1Ls1xoTE9fA==" algorithmName="SHA-512" password="CA2F"/>
  <autoFilter ref="C88:K216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1_02/115101201"/>
    <hyperlink ref="F96" r:id="rId2" display="https://podminky.urs.cz/item/CS_URS_2021_02/115101301"/>
    <hyperlink ref="F98" r:id="rId3" display="https://podminky.urs.cz/item/CS_URS_2021_02/122251102"/>
    <hyperlink ref="F101" r:id="rId4" display="https://podminky.urs.cz/item/CS_URS_2021_02/131151203"/>
    <hyperlink ref="F104" r:id="rId5" display="https://podminky.urs.cz/item/CS_URS_2021_02/131251203"/>
    <hyperlink ref="F109" r:id="rId6" display="https://podminky.urs.cz/item/CS_URS_2021_02/131351203"/>
    <hyperlink ref="F112" r:id="rId7" display="https://podminky.urs.cz/item/CS_URS_2021_02/151712111"/>
    <hyperlink ref="F115" r:id="rId8" display="https://podminky.urs.cz/item/CS_URS_2021_02/151712121"/>
    <hyperlink ref="F117" r:id="rId9" display="https://podminky.urs.cz/item/CS_URS_2021_02/153112111"/>
    <hyperlink ref="F120" r:id="rId10" display="https://podminky.urs.cz/item/CS_URS_2021_02/153112122"/>
    <hyperlink ref="F124" r:id="rId11" display="https://podminky.urs.cz/item/CS_URS_2021_02/162751117"/>
    <hyperlink ref="F129" r:id="rId12" display="https://podminky.urs.cz/item/CS_URS_2021_02/162751137"/>
    <hyperlink ref="F132" r:id="rId13" display="https://podminky.urs.cz/item/CS_URS_2021_02/171201231"/>
    <hyperlink ref="F136" r:id="rId14" display="https://podminky.urs.cz/item/CS_URS_2021_02/174101101"/>
    <hyperlink ref="F143" r:id="rId15" display="https://podminky.urs.cz/item/CS_URS_2021_02/181951112"/>
    <hyperlink ref="F147" r:id="rId16" display="https://podminky.urs.cz/item/CS_URS_2021_02/271532211"/>
    <hyperlink ref="F150" r:id="rId17" display="https://podminky.urs.cz/item/CS_URS_2021_02/271532213"/>
    <hyperlink ref="F154" r:id="rId18" display="https://podminky.urs.cz/item/CS_URS_2021_02/273321411"/>
    <hyperlink ref="F159" r:id="rId19" display="https://podminky.urs.cz/item/CS_URS_2021_02/273362021"/>
    <hyperlink ref="F163" r:id="rId20" display="https://podminky.urs.cz/item/CS_URS_2021_02/274321411"/>
    <hyperlink ref="F166" r:id="rId21" display="https://podminky.urs.cz/item/CS_URS_2021_02/274361821"/>
    <hyperlink ref="F170" r:id="rId22" display="https://podminky.urs.cz/item/CS_URS_2021_02/338121123"/>
    <hyperlink ref="F174" r:id="rId23" display="https://podminky.urs.cz/item/CS_URS_2021_02/348101240"/>
    <hyperlink ref="F177" r:id="rId24" display="https://podminky.urs.cz/item/CS_URS_2021_02/348401120"/>
    <hyperlink ref="F184" r:id="rId25" display="https://podminky.urs.cz/item/CS_URS_2021_02/564710011"/>
    <hyperlink ref="F187" r:id="rId26" display="https://podminky.urs.cz/item/CS_URS_2021_02/564761111"/>
    <hyperlink ref="F190" r:id="rId27" display="https://podminky.urs.cz/item/CS_URS_2021_02/596212211"/>
    <hyperlink ref="F197" r:id="rId28" display="https://podminky.urs.cz/item/CS_URS_2021_02/916131113"/>
    <hyperlink ref="F202" r:id="rId29" display="https://podminky.urs.cz/item/CS_URS_2021_02/916991121"/>
    <hyperlink ref="F207" r:id="rId30" display="https://podminky.urs.cz/item/CS_URS_2021_02/713131141"/>
    <hyperlink ref="F212" r:id="rId31" display="https://podminky.urs.cz/item/CS_URS_2021_02/998713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0"/>
      <c r="AT3" s="17" t="s">
        <v>82</v>
      </c>
    </row>
    <row r="4" hidden="1" s="1" customFormat="1" ht="24.96" customHeight="1">
      <c r="B4" s="20"/>
      <c r="D4" s="131" t="s">
        <v>100</v>
      </c>
      <c r="L4" s="20"/>
      <c r="M4" s="132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3" t="s">
        <v>16</v>
      </c>
      <c r="L6" s="20"/>
    </row>
    <row r="7" hidden="1" s="1" customFormat="1" ht="16.5" customHeight="1">
      <c r="B7" s="20"/>
      <c r="E7" s="134" t="str">
        <f>'Rekapitulace stavby'!K6</f>
        <v>Žerčice - splašková kanalizace</v>
      </c>
      <c r="F7" s="133"/>
      <c r="G7" s="133"/>
      <c r="H7" s="133"/>
      <c r="L7" s="20"/>
    </row>
    <row r="8" hidden="1" s="2" customFormat="1" ht="12" customHeight="1">
      <c r="A8" s="38"/>
      <c r="B8" s="44"/>
      <c r="C8" s="38"/>
      <c r="D8" s="133" t="s">
        <v>108</v>
      </c>
      <c r="E8" s="38"/>
      <c r="F8" s="38"/>
      <c r="G8" s="38"/>
      <c r="H8" s="38"/>
      <c r="I8" s="38"/>
      <c r="J8" s="38"/>
      <c r="K8" s="38"/>
      <c r="L8" s="13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6" t="s">
        <v>392</v>
      </c>
      <c r="F9" s="38"/>
      <c r="G9" s="38"/>
      <c r="H9" s="38"/>
      <c r="I9" s="38"/>
      <c r="J9" s="38"/>
      <c r="K9" s="38"/>
      <c r="L9" s="13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3" t="s">
        <v>18</v>
      </c>
      <c r="E11" s="38"/>
      <c r="F11" s="137" t="s">
        <v>19</v>
      </c>
      <c r="G11" s="38"/>
      <c r="H11" s="38"/>
      <c r="I11" s="133" t="s">
        <v>20</v>
      </c>
      <c r="J11" s="137" t="s">
        <v>19</v>
      </c>
      <c r="K11" s="38"/>
      <c r="L11" s="13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3" t="s">
        <v>21</v>
      </c>
      <c r="E12" s="38"/>
      <c r="F12" s="137" t="s">
        <v>22</v>
      </c>
      <c r="G12" s="38"/>
      <c r="H12" s="38"/>
      <c r="I12" s="133" t="s">
        <v>23</v>
      </c>
      <c r="J12" s="138" t="str">
        <f>'Rekapitulace stavby'!AN8</f>
        <v>14. 3. 2022</v>
      </c>
      <c r="K12" s="38"/>
      <c r="L12" s="13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3" t="s">
        <v>25</v>
      </c>
      <c r="E14" s="38"/>
      <c r="F14" s="38"/>
      <c r="G14" s="38"/>
      <c r="H14" s="38"/>
      <c r="I14" s="133" t="s">
        <v>26</v>
      </c>
      <c r="J14" s="137" t="s">
        <v>19</v>
      </c>
      <c r="K14" s="38"/>
      <c r="L14" s="13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7" t="s">
        <v>27</v>
      </c>
      <c r="F15" s="38"/>
      <c r="G15" s="38"/>
      <c r="H15" s="38"/>
      <c r="I15" s="133" t="s">
        <v>28</v>
      </c>
      <c r="J15" s="137" t="s">
        <v>19</v>
      </c>
      <c r="K15" s="38"/>
      <c r="L15" s="13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3" t="s">
        <v>29</v>
      </c>
      <c r="E17" s="38"/>
      <c r="F17" s="38"/>
      <c r="G17" s="38"/>
      <c r="H17" s="38"/>
      <c r="I17" s="133" t="s">
        <v>26</v>
      </c>
      <c r="J17" s="33" t="str">
        <f>'Rekapitulace stavby'!AN13</f>
        <v>Vyplň údaj</v>
      </c>
      <c r="K17" s="38"/>
      <c r="L17" s="13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7"/>
      <c r="G18" s="137"/>
      <c r="H18" s="137"/>
      <c r="I18" s="133" t="s">
        <v>28</v>
      </c>
      <c r="J18" s="33" t="str">
        <f>'Rekapitulace stavby'!AN14</f>
        <v>Vyplň údaj</v>
      </c>
      <c r="K18" s="38"/>
      <c r="L18" s="13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3" t="s">
        <v>31</v>
      </c>
      <c r="E20" s="38"/>
      <c r="F20" s="38"/>
      <c r="G20" s="38"/>
      <c r="H20" s="38"/>
      <c r="I20" s="133" t="s">
        <v>26</v>
      </c>
      <c r="J20" s="137" t="s">
        <v>19</v>
      </c>
      <c r="K20" s="38"/>
      <c r="L20" s="13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7" t="s">
        <v>32</v>
      </c>
      <c r="F21" s="38"/>
      <c r="G21" s="38"/>
      <c r="H21" s="38"/>
      <c r="I21" s="133" t="s">
        <v>28</v>
      </c>
      <c r="J21" s="137" t="s">
        <v>19</v>
      </c>
      <c r="K21" s="38"/>
      <c r="L21" s="13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3" t="s">
        <v>34</v>
      </c>
      <c r="E23" s="38"/>
      <c r="F23" s="38"/>
      <c r="G23" s="38"/>
      <c r="H23" s="38"/>
      <c r="I23" s="133" t="s">
        <v>26</v>
      </c>
      <c r="J23" s="137" t="s">
        <v>19</v>
      </c>
      <c r="K23" s="38"/>
      <c r="L23" s="13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7" t="s">
        <v>35</v>
      </c>
      <c r="F24" s="38"/>
      <c r="G24" s="38"/>
      <c r="H24" s="38"/>
      <c r="I24" s="133" t="s">
        <v>28</v>
      </c>
      <c r="J24" s="137" t="s">
        <v>19</v>
      </c>
      <c r="K24" s="38"/>
      <c r="L24" s="13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3" t="s">
        <v>36</v>
      </c>
      <c r="E26" s="38"/>
      <c r="F26" s="38"/>
      <c r="G26" s="38"/>
      <c r="H26" s="38"/>
      <c r="I26" s="38"/>
      <c r="J26" s="38"/>
      <c r="K26" s="38"/>
      <c r="L26" s="13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3"/>
      <c r="E29" s="143"/>
      <c r="F29" s="143"/>
      <c r="G29" s="143"/>
      <c r="H29" s="143"/>
      <c r="I29" s="143"/>
      <c r="J29" s="143"/>
      <c r="K29" s="143"/>
      <c r="L29" s="13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4" t="s">
        <v>38</v>
      </c>
      <c r="E30" s="38"/>
      <c r="F30" s="38"/>
      <c r="G30" s="38"/>
      <c r="H30" s="38"/>
      <c r="I30" s="38"/>
      <c r="J30" s="145">
        <f>ROUND(J83, 2)</f>
        <v>0</v>
      </c>
      <c r="K30" s="38"/>
      <c r="L30" s="13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3"/>
      <c r="E31" s="143"/>
      <c r="F31" s="143"/>
      <c r="G31" s="143"/>
      <c r="H31" s="143"/>
      <c r="I31" s="143"/>
      <c r="J31" s="143"/>
      <c r="K31" s="143"/>
      <c r="L31" s="13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6" t="s">
        <v>40</v>
      </c>
      <c r="G32" s="38"/>
      <c r="H32" s="38"/>
      <c r="I32" s="146" t="s">
        <v>39</v>
      </c>
      <c r="J32" s="146" t="s">
        <v>41</v>
      </c>
      <c r="K32" s="38"/>
      <c r="L32" s="13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7" t="s">
        <v>42</v>
      </c>
      <c r="E33" s="133" t="s">
        <v>43</v>
      </c>
      <c r="F33" s="148">
        <f>ROUND((SUM(BE83:BE118)),  2)</f>
        <v>0</v>
      </c>
      <c r="G33" s="38"/>
      <c r="H33" s="38"/>
      <c r="I33" s="149">
        <v>0.20999999999999999</v>
      </c>
      <c r="J33" s="148">
        <f>ROUND(((SUM(BE83:BE118))*I33),  2)</f>
        <v>0</v>
      </c>
      <c r="K33" s="38"/>
      <c r="L33" s="13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3" t="s">
        <v>44</v>
      </c>
      <c r="F34" s="148">
        <f>ROUND((SUM(BF83:BF118)),  2)</f>
        <v>0</v>
      </c>
      <c r="G34" s="38"/>
      <c r="H34" s="38"/>
      <c r="I34" s="149">
        <v>0.14999999999999999</v>
      </c>
      <c r="J34" s="148">
        <f>ROUND(((SUM(BF83:BF118))*I34),  2)</f>
        <v>0</v>
      </c>
      <c r="K34" s="38"/>
      <c r="L34" s="13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3" t="s">
        <v>45</v>
      </c>
      <c r="F35" s="148">
        <f>ROUND((SUM(BG83:BG118)),  2)</f>
        <v>0</v>
      </c>
      <c r="G35" s="38"/>
      <c r="H35" s="38"/>
      <c r="I35" s="149">
        <v>0.20999999999999999</v>
      </c>
      <c r="J35" s="148">
        <f>0</f>
        <v>0</v>
      </c>
      <c r="K35" s="38"/>
      <c r="L35" s="13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3" t="s">
        <v>46</v>
      </c>
      <c r="F36" s="148">
        <f>ROUND((SUM(BH83:BH118)),  2)</f>
        <v>0</v>
      </c>
      <c r="G36" s="38"/>
      <c r="H36" s="38"/>
      <c r="I36" s="149">
        <v>0.14999999999999999</v>
      </c>
      <c r="J36" s="148">
        <f>0</f>
        <v>0</v>
      </c>
      <c r="K36" s="38"/>
      <c r="L36" s="13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3" t="s">
        <v>47</v>
      </c>
      <c r="F37" s="148">
        <f>ROUND((SUM(BI83:BI118)),  2)</f>
        <v>0</v>
      </c>
      <c r="G37" s="38"/>
      <c r="H37" s="38"/>
      <c r="I37" s="149">
        <v>0</v>
      </c>
      <c r="J37" s="148">
        <f>0</f>
        <v>0</v>
      </c>
      <c r="K37" s="38"/>
      <c r="L37" s="13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110</v>
      </c>
      <c r="D45" s="40"/>
      <c r="E45" s="40"/>
      <c r="F45" s="40"/>
      <c r="G45" s="40"/>
      <c r="H45" s="40"/>
      <c r="I45" s="40"/>
      <c r="J45" s="40"/>
      <c r="K45" s="40"/>
      <c r="L45" s="135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5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5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1" t="str">
        <f>E7</f>
        <v>Žerčice - splašková kanalizace</v>
      </c>
      <c r="F48" s="32"/>
      <c r="G48" s="32"/>
      <c r="H48" s="32"/>
      <c r="I48" s="40"/>
      <c r="J48" s="40"/>
      <c r="K48" s="40"/>
      <c r="L48" s="13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108</v>
      </c>
      <c r="D49" s="40"/>
      <c r="E49" s="40"/>
      <c r="F49" s="40"/>
      <c r="G49" s="40"/>
      <c r="H49" s="40"/>
      <c r="I49" s="40"/>
      <c r="J49" s="40"/>
      <c r="K49" s="40"/>
      <c r="L49" s="13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02 - SO 01.1 - Přípojka NN</v>
      </c>
      <c r="F50" s="40"/>
      <c r="G50" s="40"/>
      <c r="H50" s="40"/>
      <c r="I50" s="40"/>
      <c r="J50" s="40"/>
      <c r="K50" s="40"/>
      <c r="L50" s="13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5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Žerčice</v>
      </c>
      <c r="G52" s="40"/>
      <c r="H52" s="40"/>
      <c r="I52" s="32" t="s">
        <v>23</v>
      </c>
      <c r="J52" s="72" t="str">
        <f>IF(J12="","",J12)</f>
        <v>14. 3. 2022</v>
      </c>
      <c r="K52" s="40"/>
      <c r="L52" s="13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5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VaK Mladá Boleslav</v>
      </c>
      <c r="G54" s="40"/>
      <c r="H54" s="40"/>
      <c r="I54" s="32" t="s">
        <v>31</v>
      </c>
      <c r="J54" s="36" t="str">
        <f>E21</f>
        <v>VIS Praha</v>
      </c>
      <c r="K54" s="40"/>
      <c r="L54" s="135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Ing. Eva Mrvová</v>
      </c>
      <c r="K55" s="40"/>
      <c r="L55" s="135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2" t="s">
        <v>111</v>
      </c>
      <c r="D57" s="163"/>
      <c r="E57" s="163"/>
      <c r="F57" s="163"/>
      <c r="G57" s="163"/>
      <c r="H57" s="163"/>
      <c r="I57" s="163"/>
      <c r="J57" s="164" t="s">
        <v>112</v>
      </c>
      <c r="K57" s="163"/>
      <c r="L57" s="13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5" t="s">
        <v>70</v>
      </c>
      <c r="D59" s="40"/>
      <c r="E59" s="40"/>
      <c r="F59" s="40"/>
      <c r="G59" s="40"/>
      <c r="H59" s="40"/>
      <c r="I59" s="40"/>
      <c r="J59" s="102">
        <f>J83</f>
        <v>0</v>
      </c>
      <c r="K59" s="40"/>
      <c r="L59" s="13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113</v>
      </c>
    </row>
    <row r="60" hidden="1" s="9" customFormat="1" ht="24.96" customHeight="1">
      <c r="A60" s="9"/>
      <c r="B60" s="166"/>
      <c r="C60" s="167"/>
      <c r="D60" s="168" t="s">
        <v>120</v>
      </c>
      <c r="E60" s="169"/>
      <c r="F60" s="169"/>
      <c r="G60" s="169"/>
      <c r="H60" s="169"/>
      <c r="I60" s="169"/>
      <c r="J60" s="170">
        <f>J84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2"/>
      <c r="C61" s="173"/>
      <c r="D61" s="174" t="s">
        <v>393</v>
      </c>
      <c r="E61" s="175"/>
      <c r="F61" s="175"/>
      <c r="G61" s="175"/>
      <c r="H61" s="175"/>
      <c r="I61" s="175"/>
      <c r="J61" s="176">
        <f>J85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9" customFormat="1" ht="24.96" customHeight="1">
      <c r="A62" s="9"/>
      <c r="B62" s="166"/>
      <c r="C62" s="167"/>
      <c r="D62" s="168" t="s">
        <v>122</v>
      </c>
      <c r="E62" s="169"/>
      <c r="F62" s="169"/>
      <c r="G62" s="169"/>
      <c r="H62" s="169"/>
      <c r="I62" s="169"/>
      <c r="J62" s="170">
        <f>J108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hidden="1" s="10" customFormat="1" ht="19.92" customHeight="1">
      <c r="A63" s="10"/>
      <c r="B63" s="172"/>
      <c r="C63" s="173"/>
      <c r="D63" s="174" t="s">
        <v>123</v>
      </c>
      <c r="E63" s="175"/>
      <c r="F63" s="175"/>
      <c r="G63" s="175"/>
      <c r="H63" s="175"/>
      <c r="I63" s="175"/>
      <c r="J63" s="176">
        <f>J109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35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hidden="1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3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/>
    <row r="67" hidden="1"/>
    <row r="68" hidden="1"/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5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124</v>
      </c>
      <c r="D70" s="40"/>
      <c r="E70" s="40"/>
      <c r="F70" s="40"/>
      <c r="G70" s="40"/>
      <c r="H70" s="40"/>
      <c r="I70" s="40"/>
      <c r="J70" s="40"/>
      <c r="K70" s="40"/>
      <c r="L70" s="135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5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35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1" t="str">
        <f>E7</f>
        <v>Žerčice - splašková kanalizace</v>
      </c>
      <c r="F73" s="32"/>
      <c r="G73" s="32"/>
      <c r="H73" s="32"/>
      <c r="I73" s="40"/>
      <c r="J73" s="40"/>
      <c r="K73" s="40"/>
      <c r="L73" s="135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108</v>
      </c>
      <c r="D74" s="40"/>
      <c r="E74" s="40"/>
      <c r="F74" s="40"/>
      <c r="G74" s="40"/>
      <c r="H74" s="40"/>
      <c r="I74" s="40"/>
      <c r="J74" s="40"/>
      <c r="K74" s="40"/>
      <c r="L74" s="135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02 - SO 01.1 - Přípojka NN</v>
      </c>
      <c r="F75" s="40"/>
      <c r="G75" s="40"/>
      <c r="H75" s="40"/>
      <c r="I75" s="40"/>
      <c r="J75" s="40"/>
      <c r="K75" s="40"/>
      <c r="L75" s="135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21</v>
      </c>
      <c r="D77" s="40"/>
      <c r="E77" s="40"/>
      <c r="F77" s="27" t="str">
        <f>F12</f>
        <v>Žerčice</v>
      </c>
      <c r="G77" s="40"/>
      <c r="H77" s="40"/>
      <c r="I77" s="32" t="s">
        <v>23</v>
      </c>
      <c r="J77" s="72" t="str">
        <f>IF(J12="","",J12)</f>
        <v>14. 3. 2022</v>
      </c>
      <c r="K77" s="40"/>
      <c r="L77" s="13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5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25</v>
      </c>
      <c r="D79" s="40"/>
      <c r="E79" s="40"/>
      <c r="F79" s="27" t="str">
        <f>E15</f>
        <v>VaK Mladá Boleslav</v>
      </c>
      <c r="G79" s="40"/>
      <c r="H79" s="40"/>
      <c r="I79" s="32" t="s">
        <v>31</v>
      </c>
      <c r="J79" s="36" t="str">
        <f>E21</f>
        <v>VIS Praha</v>
      </c>
      <c r="K79" s="40"/>
      <c r="L79" s="135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29</v>
      </c>
      <c r="D80" s="40"/>
      <c r="E80" s="40"/>
      <c r="F80" s="27" t="str">
        <f>IF(E18="","",E18)</f>
        <v>Vyplň údaj</v>
      </c>
      <c r="G80" s="40"/>
      <c r="H80" s="40"/>
      <c r="I80" s="32" t="s">
        <v>34</v>
      </c>
      <c r="J80" s="36" t="str">
        <f>E24</f>
        <v>Ing. Eva Mrvová</v>
      </c>
      <c r="K80" s="40"/>
      <c r="L80" s="135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78"/>
      <c r="B82" s="179"/>
      <c r="C82" s="180" t="s">
        <v>125</v>
      </c>
      <c r="D82" s="181" t="s">
        <v>57</v>
      </c>
      <c r="E82" s="181" t="s">
        <v>53</v>
      </c>
      <c r="F82" s="181" t="s">
        <v>54</v>
      </c>
      <c r="G82" s="181" t="s">
        <v>126</v>
      </c>
      <c r="H82" s="181" t="s">
        <v>127</v>
      </c>
      <c r="I82" s="181" t="s">
        <v>128</v>
      </c>
      <c r="J82" s="181" t="s">
        <v>112</v>
      </c>
      <c r="K82" s="182" t="s">
        <v>129</v>
      </c>
      <c r="L82" s="183"/>
      <c r="M82" s="92" t="s">
        <v>19</v>
      </c>
      <c r="N82" s="93" t="s">
        <v>42</v>
      </c>
      <c r="O82" s="93" t="s">
        <v>130</v>
      </c>
      <c r="P82" s="93" t="s">
        <v>131</v>
      </c>
      <c r="Q82" s="93" t="s">
        <v>132</v>
      </c>
      <c r="R82" s="93" t="s">
        <v>133</v>
      </c>
      <c r="S82" s="93" t="s">
        <v>134</v>
      </c>
      <c r="T82" s="94" t="s">
        <v>135</v>
      </c>
      <c r="U82" s="178"/>
      <c r="V82" s="178"/>
      <c r="W82" s="178"/>
      <c r="X82" s="178"/>
      <c r="Y82" s="178"/>
      <c r="Z82" s="178"/>
      <c r="AA82" s="178"/>
      <c r="AB82" s="178"/>
      <c r="AC82" s="178"/>
      <c r="AD82" s="178"/>
      <c r="AE82" s="178"/>
    </row>
    <row r="83" s="2" customFormat="1" ht="22.8" customHeight="1">
      <c r="A83" s="38"/>
      <c r="B83" s="39"/>
      <c r="C83" s="99" t="s">
        <v>136</v>
      </c>
      <c r="D83" s="40"/>
      <c r="E83" s="40"/>
      <c r="F83" s="40"/>
      <c r="G83" s="40"/>
      <c r="H83" s="40"/>
      <c r="I83" s="40"/>
      <c r="J83" s="184">
        <f>BK83</f>
        <v>0</v>
      </c>
      <c r="K83" s="40"/>
      <c r="L83" s="44"/>
      <c r="M83" s="95"/>
      <c r="N83" s="185"/>
      <c r="O83" s="96"/>
      <c r="P83" s="186">
        <f>P84+P108</f>
        <v>0</v>
      </c>
      <c r="Q83" s="96"/>
      <c r="R83" s="186">
        <f>R84+R108</f>
        <v>0.071175000000000016</v>
      </c>
      <c r="S83" s="96"/>
      <c r="T83" s="187">
        <f>T84+T108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71</v>
      </c>
      <c r="AU83" s="17" t="s">
        <v>113</v>
      </c>
      <c r="BK83" s="188">
        <f>BK84+BK108</f>
        <v>0</v>
      </c>
    </row>
    <row r="84" s="12" customFormat="1" ht="25.92" customHeight="1">
      <c r="A84" s="12"/>
      <c r="B84" s="189"/>
      <c r="C84" s="190"/>
      <c r="D84" s="191" t="s">
        <v>71</v>
      </c>
      <c r="E84" s="192" t="s">
        <v>361</v>
      </c>
      <c r="F84" s="192" t="s">
        <v>362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P85</f>
        <v>0</v>
      </c>
      <c r="Q84" s="197"/>
      <c r="R84" s="198">
        <f>R85</f>
        <v>0.065455000000000013</v>
      </c>
      <c r="S84" s="197"/>
      <c r="T84" s="199">
        <f>T85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82</v>
      </c>
      <c r="AT84" s="201" t="s">
        <v>71</v>
      </c>
      <c r="AU84" s="201" t="s">
        <v>72</v>
      </c>
      <c r="AY84" s="200" t="s">
        <v>139</v>
      </c>
      <c r="BK84" s="202">
        <f>BK85</f>
        <v>0</v>
      </c>
    </row>
    <row r="85" s="12" customFormat="1" ht="22.8" customHeight="1">
      <c r="A85" s="12"/>
      <c r="B85" s="189"/>
      <c r="C85" s="190"/>
      <c r="D85" s="191" t="s">
        <v>71</v>
      </c>
      <c r="E85" s="203" t="s">
        <v>394</v>
      </c>
      <c r="F85" s="203" t="s">
        <v>395</v>
      </c>
      <c r="G85" s="190"/>
      <c r="H85" s="190"/>
      <c r="I85" s="193"/>
      <c r="J85" s="204">
        <f>BK85</f>
        <v>0</v>
      </c>
      <c r="K85" s="190"/>
      <c r="L85" s="195"/>
      <c r="M85" s="196"/>
      <c r="N85" s="197"/>
      <c r="O85" s="197"/>
      <c r="P85" s="198">
        <f>SUM(P86:P107)</f>
        <v>0</v>
      </c>
      <c r="Q85" s="197"/>
      <c r="R85" s="198">
        <f>SUM(R86:R107)</f>
        <v>0.065455000000000013</v>
      </c>
      <c r="S85" s="197"/>
      <c r="T85" s="199">
        <f>SUM(T86:T107)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82</v>
      </c>
      <c r="AT85" s="201" t="s">
        <v>71</v>
      </c>
      <c r="AU85" s="201" t="s">
        <v>80</v>
      </c>
      <c r="AY85" s="200" t="s">
        <v>139</v>
      </c>
      <c r="BK85" s="202">
        <f>SUM(BK86:BK107)</f>
        <v>0</v>
      </c>
    </row>
    <row r="86" s="2" customFormat="1" ht="24.15" customHeight="1">
      <c r="A86" s="38"/>
      <c r="B86" s="39"/>
      <c r="C86" s="205" t="s">
        <v>80</v>
      </c>
      <c r="D86" s="205" t="s">
        <v>141</v>
      </c>
      <c r="E86" s="206" t="s">
        <v>396</v>
      </c>
      <c r="F86" s="207" t="s">
        <v>397</v>
      </c>
      <c r="G86" s="208" t="s">
        <v>95</v>
      </c>
      <c r="H86" s="209">
        <v>23</v>
      </c>
      <c r="I86" s="210"/>
      <c r="J86" s="211">
        <f>ROUND(I86*H86,2)</f>
        <v>0</v>
      </c>
      <c r="K86" s="207" t="s">
        <v>398</v>
      </c>
      <c r="L86" s="44"/>
      <c r="M86" s="212" t="s">
        <v>19</v>
      </c>
      <c r="N86" s="213" t="s">
        <v>43</v>
      </c>
      <c r="O86" s="84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6" t="s">
        <v>236</v>
      </c>
      <c r="AT86" s="216" t="s">
        <v>141</v>
      </c>
      <c r="AU86" s="216" t="s">
        <v>82</v>
      </c>
      <c r="AY86" s="17" t="s">
        <v>139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7" t="s">
        <v>80</v>
      </c>
      <c r="BK86" s="217">
        <f>ROUND(I86*H86,2)</f>
        <v>0</v>
      </c>
      <c r="BL86" s="17" t="s">
        <v>236</v>
      </c>
      <c r="BM86" s="216" t="s">
        <v>399</v>
      </c>
    </row>
    <row r="87" s="2" customFormat="1">
      <c r="A87" s="38"/>
      <c r="B87" s="39"/>
      <c r="C87" s="40"/>
      <c r="D87" s="218" t="s">
        <v>148</v>
      </c>
      <c r="E87" s="40"/>
      <c r="F87" s="219" t="s">
        <v>400</v>
      </c>
      <c r="G87" s="40"/>
      <c r="H87" s="40"/>
      <c r="I87" s="220"/>
      <c r="J87" s="40"/>
      <c r="K87" s="40"/>
      <c r="L87" s="44"/>
      <c r="M87" s="221"/>
      <c r="N87" s="222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148</v>
      </c>
      <c r="AU87" s="17" t="s">
        <v>82</v>
      </c>
    </row>
    <row r="88" s="2" customFormat="1" ht="16.5" customHeight="1">
      <c r="A88" s="38"/>
      <c r="B88" s="39"/>
      <c r="C88" s="246" t="s">
        <v>82</v>
      </c>
      <c r="D88" s="246" t="s">
        <v>204</v>
      </c>
      <c r="E88" s="247" t="s">
        <v>401</v>
      </c>
      <c r="F88" s="248" t="s">
        <v>402</v>
      </c>
      <c r="G88" s="249" t="s">
        <v>95</v>
      </c>
      <c r="H88" s="250">
        <v>24.149999999999999</v>
      </c>
      <c r="I88" s="251"/>
      <c r="J88" s="252">
        <f>ROUND(I88*H88,2)</f>
        <v>0</v>
      </c>
      <c r="K88" s="248" t="s">
        <v>398</v>
      </c>
      <c r="L88" s="253"/>
      <c r="M88" s="254" t="s">
        <v>19</v>
      </c>
      <c r="N88" s="255" t="s">
        <v>43</v>
      </c>
      <c r="O88" s="84"/>
      <c r="P88" s="214">
        <f>O88*H88</f>
        <v>0</v>
      </c>
      <c r="Q88" s="214">
        <v>0.00089999999999999998</v>
      </c>
      <c r="R88" s="214">
        <f>Q88*H88</f>
        <v>0.021734999999999997</v>
      </c>
      <c r="S88" s="214">
        <v>0</v>
      </c>
      <c r="T88" s="215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6" t="s">
        <v>315</v>
      </c>
      <c r="AT88" s="216" t="s">
        <v>204</v>
      </c>
      <c r="AU88" s="216" t="s">
        <v>82</v>
      </c>
      <c r="AY88" s="17" t="s">
        <v>139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7" t="s">
        <v>80</v>
      </c>
      <c r="BK88" s="217">
        <f>ROUND(I88*H88,2)</f>
        <v>0</v>
      </c>
      <c r="BL88" s="17" t="s">
        <v>236</v>
      </c>
      <c r="BM88" s="216" t="s">
        <v>403</v>
      </c>
    </row>
    <row r="89" s="13" customFormat="1">
      <c r="A89" s="13"/>
      <c r="B89" s="223"/>
      <c r="C89" s="224"/>
      <c r="D89" s="225" t="s">
        <v>150</v>
      </c>
      <c r="E89" s="224"/>
      <c r="F89" s="226" t="s">
        <v>404</v>
      </c>
      <c r="G89" s="224"/>
      <c r="H89" s="227">
        <v>24.149999999999999</v>
      </c>
      <c r="I89" s="228"/>
      <c r="J89" s="224"/>
      <c r="K89" s="224"/>
      <c r="L89" s="229"/>
      <c r="M89" s="230"/>
      <c r="N89" s="231"/>
      <c r="O89" s="231"/>
      <c r="P89" s="231"/>
      <c r="Q89" s="231"/>
      <c r="R89" s="231"/>
      <c r="S89" s="231"/>
      <c r="T89" s="232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3" t="s">
        <v>150</v>
      </c>
      <c r="AU89" s="233" t="s">
        <v>82</v>
      </c>
      <c r="AV89" s="13" t="s">
        <v>82</v>
      </c>
      <c r="AW89" s="13" t="s">
        <v>4</v>
      </c>
      <c r="AX89" s="13" t="s">
        <v>80</v>
      </c>
      <c r="AY89" s="233" t="s">
        <v>139</v>
      </c>
    </row>
    <row r="90" s="2" customFormat="1" ht="21.75" customHeight="1">
      <c r="A90" s="38"/>
      <c r="B90" s="39"/>
      <c r="C90" s="205" t="s">
        <v>157</v>
      </c>
      <c r="D90" s="205" t="s">
        <v>141</v>
      </c>
      <c r="E90" s="206" t="s">
        <v>405</v>
      </c>
      <c r="F90" s="207" t="s">
        <v>406</v>
      </c>
      <c r="G90" s="208" t="s">
        <v>283</v>
      </c>
      <c r="H90" s="209">
        <v>2</v>
      </c>
      <c r="I90" s="210"/>
      <c r="J90" s="211">
        <f>ROUND(I90*H90,2)</f>
        <v>0</v>
      </c>
      <c r="K90" s="207" t="s">
        <v>398</v>
      </c>
      <c r="L90" s="44"/>
      <c r="M90" s="212" t="s">
        <v>19</v>
      </c>
      <c r="N90" s="213" t="s">
        <v>43</v>
      </c>
      <c r="O90" s="84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6" t="s">
        <v>236</v>
      </c>
      <c r="AT90" s="216" t="s">
        <v>141</v>
      </c>
      <c r="AU90" s="216" t="s">
        <v>82</v>
      </c>
      <c r="AY90" s="17" t="s">
        <v>139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7" t="s">
        <v>80</v>
      </c>
      <c r="BK90" s="217">
        <f>ROUND(I90*H90,2)</f>
        <v>0</v>
      </c>
      <c r="BL90" s="17" t="s">
        <v>236</v>
      </c>
      <c r="BM90" s="216" t="s">
        <v>407</v>
      </c>
    </row>
    <row r="91" s="2" customFormat="1">
      <c r="A91" s="38"/>
      <c r="B91" s="39"/>
      <c r="C91" s="40"/>
      <c r="D91" s="218" t="s">
        <v>148</v>
      </c>
      <c r="E91" s="40"/>
      <c r="F91" s="219" t="s">
        <v>408</v>
      </c>
      <c r="G91" s="40"/>
      <c r="H91" s="40"/>
      <c r="I91" s="220"/>
      <c r="J91" s="40"/>
      <c r="K91" s="40"/>
      <c r="L91" s="44"/>
      <c r="M91" s="221"/>
      <c r="N91" s="222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148</v>
      </c>
      <c r="AU91" s="17" t="s">
        <v>82</v>
      </c>
    </row>
    <row r="92" s="2" customFormat="1" ht="16.5" customHeight="1">
      <c r="A92" s="38"/>
      <c r="B92" s="39"/>
      <c r="C92" s="246" t="s">
        <v>146</v>
      </c>
      <c r="D92" s="246" t="s">
        <v>204</v>
      </c>
      <c r="E92" s="247" t="s">
        <v>409</v>
      </c>
      <c r="F92" s="248" t="s">
        <v>410</v>
      </c>
      <c r="G92" s="249" t="s">
        <v>411</v>
      </c>
      <c r="H92" s="250">
        <v>2</v>
      </c>
      <c r="I92" s="251"/>
      <c r="J92" s="252">
        <f>ROUND(I92*H92,2)</f>
        <v>0</v>
      </c>
      <c r="K92" s="248" t="s">
        <v>412</v>
      </c>
      <c r="L92" s="253"/>
      <c r="M92" s="254" t="s">
        <v>19</v>
      </c>
      <c r="N92" s="255" t="s">
        <v>43</v>
      </c>
      <c r="O92" s="84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6" t="s">
        <v>315</v>
      </c>
      <c r="AT92" s="216" t="s">
        <v>204</v>
      </c>
      <c r="AU92" s="216" t="s">
        <v>82</v>
      </c>
      <c r="AY92" s="17" t="s">
        <v>139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7" t="s">
        <v>80</v>
      </c>
      <c r="BK92" s="217">
        <f>ROUND(I92*H92,2)</f>
        <v>0</v>
      </c>
      <c r="BL92" s="17" t="s">
        <v>236</v>
      </c>
      <c r="BM92" s="216" t="s">
        <v>413</v>
      </c>
    </row>
    <row r="93" s="2" customFormat="1" ht="21.75" customHeight="1">
      <c r="A93" s="38"/>
      <c r="B93" s="39"/>
      <c r="C93" s="205" t="s">
        <v>168</v>
      </c>
      <c r="D93" s="205" t="s">
        <v>141</v>
      </c>
      <c r="E93" s="206" t="s">
        <v>414</v>
      </c>
      <c r="F93" s="207" t="s">
        <v>415</v>
      </c>
      <c r="G93" s="208" t="s">
        <v>283</v>
      </c>
      <c r="H93" s="209">
        <v>1</v>
      </c>
      <c r="I93" s="210"/>
      <c r="J93" s="211">
        <f>ROUND(I93*H93,2)</f>
        <v>0</v>
      </c>
      <c r="K93" s="207" t="s">
        <v>398</v>
      </c>
      <c r="L93" s="44"/>
      <c r="M93" s="212" t="s">
        <v>19</v>
      </c>
      <c r="N93" s="213" t="s">
        <v>43</v>
      </c>
      <c r="O93" s="84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6" t="s">
        <v>236</v>
      </c>
      <c r="AT93" s="216" t="s">
        <v>141</v>
      </c>
      <c r="AU93" s="216" t="s">
        <v>82</v>
      </c>
      <c r="AY93" s="17" t="s">
        <v>139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7" t="s">
        <v>80</v>
      </c>
      <c r="BK93" s="217">
        <f>ROUND(I93*H93,2)</f>
        <v>0</v>
      </c>
      <c r="BL93" s="17" t="s">
        <v>236</v>
      </c>
      <c r="BM93" s="216" t="s">
        <v>416</v>
      </c>
    </row>
    <row r="94" s="2" customFormat="1">
      <c r="A94" s="38"/>
      <c r="B94" s="39"/>
      <c r="C94" s="40"/>
      <c r="D94" s="218" t="s">
        <v>148</v>
      </c>
      <c r="E94" s="40"/>
      <c r="F94" s="219" t="s">
        <v>417</v>
      </c>
      <c r="G94" s="40"/>
      <c r="H94" s="40"/>
      <c r="I94" s="220"/>
      <c r="J94" s="40"/>
      <c r="K94" s="40"/>
      <c r="L94" s="44"/>
      <c r="M94" s="221"/>
      <c r="N94" s="222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148</v>
      </c>
      <c r="AU94" s="17" t="s">
        <v>82</v>
      </c>
    </row>
    <row r="95" s="2" customFormat="1" ht="33" customHeight="1">
      <c r="A95" s="38"/>
      <c r="B95" s="39"/>
      <c r="C95" s="246" t="s">
        <v>176</v>
      </c>
      <c r="D95" s="246" t="s">
        <v>204</v>
      </c>
      <c r="E95" s="247" t="s">
        <v>418</v>
      </c>
      <c r="F95" s="248" t="s">
        <v>419</v>
      </c>
      <c r="G95" s="249" t="s">
        <v>283</v>
      </c>
      <c r="H95" s="250">
        <v>1</v>
      </c>
      <c r="I95" s="251"/>
      <c r="J95" s="252">
        <f>ROUND(I95*H95,2)</f>
        <v>0</v>
      </c>
      <c r="K95" s="248" t="s">
        <v>398</v>
      </c>
      <c r="L95" s="253"/>
      <c r="M95" s="254" t="s">
        <v>19</v>
      </c>
      <c r="N95" s="255" t="s">
        <v>43</v>
      </c>
      <c r="O95" s="84"/>
      <c r="P95" s="214">
        <f>O95*H95</f>
        <v>0</v>
      </c>
      <c r="Q95" s="214">
        <v>0.0080000000000000002</v>
      </c>
      <c r="R95" s="214">
        <f>Q95*H95</f>
        <v>0.0080000000000000002</v>
      </c>
      <c r="S95" s="214">
        <v>0</v>
      </c>
      <c r="T95" s="215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6" t="s">
        <v>315</v>
      </c>
      <c r="AT95" s="216" t="s">
        <v>204</v>
      </c>
      <c r="AU95" s="216" t="s">
        <v>82</v>
      </c>
      <c r="AY95" s="17" t="s">
        <v>139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7" t="s">
        <v>80</v>
      </c>
      <c r="BK95" s="217">
        <f>ROUND(I95*H95,2)</f>
        <v>0</v>
      </c>
      <c r="BL95" s="17" t="s">
        <v>236</v>
      </c>
      <c r="BM95" s="216" t="s">
        <v>420</v>
      </c>
    </row>
    <row r="96" s="2" customFormat="1" ht="16.5" customHeight="1">
      <c r="A96" s="38"/>
      <c r="B96" s="39"/>
      <c r="C96" s="205" t="s">
        <v>181</v>
      </c>
      <c r="D96" s="205" t="s">
        <v>141</v>
      </c>
      <c r="E96" s="206" t="s">
        <v>421</v>
      </c>
      <c r="F96" s="207" t="s">
        <v>422</v>
      </c>
      <c r="G96" s="208" t="s">
        <v>283</v>
      </c>
      <c r="H96" s="209">
        <v>1</v>
      </c>
      <c r="I96" s="210"/>
      <c r="J96" s="211">
        <f>ROUND(I96*H96,2)</f>
        <v>0</v>
      </c>
      <c r="K96" s="207" t="s">
        <v>398</v>
      </c>
      <c r="L96" s="44"/>
      <c r="M96" s="212" t="s">
        <v>19</v>
      </c>
      <c r="N96" s="213" t="s">
        <v>43</v>
      </c>
      <c r="O96" s="84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6" t="s">
        <v>236</v>
      </c>
      <c r="AT96" s="216" t="s">
        <v>141</v>
      </c>
      <c r="AU96" s="216" t="s">
        <v>82</v>
      </c>
      <c r="AY96" s="17" t="s">
        <v>139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7" t="s">
        <v>80</v>
      </c>
      <c r="BK96" s="217">
        <f>ROUND(I96*H96,2)</f>
        <v>0</v>
      </c>
      <c r="BL96" s="17" t="s">
        <v>236</v>
      </c>
      <c r="BM96" s="216" t="s">
        <v>423</v>
      </c>
    </row>
    <row r="97" s="2" customFormat="1">
      <c r="A97" s="38"/>
      <c r="B97" s="39"/>
      <c r="C97" s="40"/>
      <c r="D97" s="218" t="s">
        <v>148</v>
      </c>
      <c r="E97" s="40"/>
      <c r="F97" s="219" t="s">
        <v>424</v>
      </c>
      <c r="G97" s="40"/>
      <c r="H97" s="40"/>
      <c r="I97" s="220"/>
      <c r="J97" s="40"/>
      <c r="K97" s="40"/>
      <c r="L97" s="44"/>
      <c r="M97" s="221"/>
      <c r="N97" s="222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148</v>
      </c>
      <c r="AU97" s="17" t="s">
        <v>82</v>
      </c>
    </row>
    <row r="98" s="2" customFormat="1">
      <c r="A98" s="38"/>
      <c r="B98" s="39"/>
      <c r="C98" s="40"/>
      <c r="D98" s="225" t="s">
        <v>390</v>
      </c>
      <c r="E98" s="40"/>
      <c r="F98" s="266" t="s">
        <v>425</v>
      </c>
      <c r="G98" s="40"/>
      <c r="H98" s="40"/>
      <c r="I98" s="220"/>
      <c r="J98" s="40"/>
      <c r="K98" s="40"/>
      <c r="L98" s="44"/>
      <c r="M98" s="221"/>
      <c r="N98" s="222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390</v>
      </c>
      <c r="AU98" s="17" t="s">
        <v>82</v>
      </c>
    </row>
    <row r="99" s="2" customFormat="1" ht="16.5" customHeight="1">
      <c r="A99" s="38"/>
      <c r="B99" s="39"/>
      <c r="C99" s="246" t="s">
        <v>187</v>
      </c>
      <c r="D99" s="246" t="s">
        <v>204</v>
      </c>
      <c r="E99" s="247" t="s">
        <v>426</v>
      </c>
      <c r="F99" s="248" t="s">
        <v>427</v>
      </c>
      <c r="G99" s="249" t="s">
        <v>411</v>
      </c>
      <c r="H99" s="250">
        <v>1</v>
      </c>
      <c r="I99" s="251"/>
      <c r="J99" s="252">
        <f>ROUND(I99*H99,2)</f>
        <v>0</v>
      </c>
      <c r="K99" s="248" t="s">
        <v>412</v>
      </c>
      <c r="L99" s="253"/>
      <c r="M99" s="254" t="s">
        <v>19</v>
      </c>
      <c r="N99" s="255" t="s">
        <v>43</v>
      </c>
      <c r="O99" s="84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6" t="s">
        <v>315</v>
      </c>
      <c r="AT99" s="216" t="s">
        <v>204</v>
      </c>
      <c r="AU99" s="216" t="s">
        <v>82</v>
      </c>
      <c r="AY99" s="17" t="s">
        <v>139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7" t="s">
        <v>80</v>
      </c>
      <c r="BK99" s="217">
        <f>ROUND(I99*H99,2)</f>
        <v>0</v>
      </c>
      <c r="BL99" s="17" t="s">
        <v>236</v>
      </c>
      <c r="BM99" s="216" t="s">
        <v>428</v>
      </c>
    </row>
    <row r="100" s="2" customFormat="1">
      <c r="A100" s="38"/>
      <c r="B100" s="39"/>
      <c r="C100" s="40"/>
      <c r="D100" s="225" t="s">
        <v>390</v>
      </c>
      <c r="E100" s="40"/>
      <c r="F100" s="266" t="s">
        <v>429</v>
      </c>
      <c r="G100" s="40"/>
      <c r="H100" s="40"/>
      <c r="I100" s="220"/>
      <c r="J100" s="40"/>
      <c r="K100" s="40"/>
      <c r="L100" s="44"/>
      <c r="M100" s="221"/>
      <c r="N100" s="222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390</v>
      </c>
      <c r="AU100" s="17" t="s">
        <v>82</v>
      </c>
    </row>
    <row r="101" s="2" customFormat="1" ht="24.15" customHeight="1">
      <c r="A101" s="38"/>
      <c r="B101" s="39"/>
      <c r="C101" s="205" t="s">
        <v>192</v>
      </c>
      <c r="D101" s="205" t="s">
        <v>141</v>
      </c>
      <c r="E101" s="206" t="s">
        <v>430</v>
      </c>
      <c r="F101" s="207" t="s">
        <v>431</v>
      </c>
      <c r="G101" s="208" t="s">
        <v>95</v>
      </c>
      <c r="H101" s="209">
        <v>35</v>
      </c>
      <c r="I101" s="210"/>
      <c r="J101" s="211">
        <f>ROUND(I101*H101,2)</f>
        <v>0</v>
      </c>
      <c r="K101" s="207" t="s">
        <v>398</v>
      </c>
      <c r="L101" s="44"/>
      <c r="M101" s="212" t="s">
        <v>19</v>
      </c>
      <c r="N101" s="213" t="s">
        <v>43</v>
      </c>
      <c r="O101" s="84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6" t="s">
        <v>236</v>
      </c>
      <c r="AT101" s="216" t="s">
        <v>141</v>
      </c>
      <c r="AU101" s="216" t="s">
        <v>82</v>
      </c>
      <c r="AY101" s="17" t="s">
        <v>139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7" t="s">
        <v>80</v>
      </c>
      <c r="BK101" s="217">
        <f>ROUND(I101*H101,2)</f>
        <v>0</v>
      </c>
      <c r="BL101" s="17" t="s">
        <v>236</v>
      </c>
      <c r="BM101" s="216" t="s">
        <v>432</v>
      </c>
    </row>
    <row r="102" s="2" customFormat="1">
      <c r="A102" s="38"/>
      <c r="B102" s="39"/>
      <c r="C102" s="40"/>
      <c r="D102" s="218" t="s">
        <v>148</v>
      </c>
      <c r="E102" s="40"/>
      <c r="F102" s="219" t="s">
        <v>433</v>
      </c>
      <c r="G102" s="40"/>
      <c r="H102" s="40"/>
      <c r="I102" s="220"/>
      <c r="J102" s="40"/>
      <c r="K102" s="40"/>
      <c r="L102" s="44"/>
      <c r="M102" s="221"/>
      <c r="N102" s="222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148</v>
      </c>
      <c r="AU102" s="17" t="s">
        <v>82</v>
      </c>
    </row>
    <row r="103" s="2" customFormat="1" ht="16.5" customHeight="1">
      <c r="A103" s="38"/>
      <c r="B103" s="39"/>
      <c r="C103" s="246" t="s">
        <v>198</v>
      </c>
      <c r="D103" s="246" t="s">
        <v>204</v>
      </c>
      <c r="E103" s="247" t="s">
        <v>434</v>
      </c>
      <c r="F103" s="248" t="s">
        <v>435</v>
      </c>
      <c r="G103" s="249" t="s">
        <v>436</v>
      </c>
      <c r="H103" s="250">
        <v>35</v>
      </c>
      <c r="I103" s="251"/>
      <c r="J103" s="252">
        <f>ROUND(I103*H103,2)</f>
        <v>0</v>
      </c>
      <c r="K103" s="248" t="s">
        <v>398</v>
      </c>
      <c r="L103" s="253"/>
      <c r="M103" s="254" t="s">
        <v>19</v>
      </c>
      <c r="N103" s="255" t="s">
        <v>43</v>
      </c>
      <c r="O103" s="84"/>
      <c r="P103" s="214">
        <f>O103*H103</f>
        <v>0</v>
      </c>
      <c r="Q103" s="214">
        <v>0.001</v>
      </c>
      <c r="R103" s="214">
        <f>Q103*H103</f>
        <v>0.035000000000000003</v>
      </c>
      <c r="S103" s="214">
        <v>0</v>
      </c>
      <c r="T103" s="215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6" t="s">
        <v>315</v>
      </c>
      <c r="AT103" s="216" t="s">
        <v>204</v>
      </c>
      <c r="AU103" s="216" t="s">
        <v>82</v>
      </c>
      <c r="AY103" s="17" t="s">
        <v>139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7" t="s">
        <v>80</v>
      </c>
      <c r="BK103" s="217">
        <f>ROUND(I103*H103,2)</f>
        <v>0</v>
      </c>
      <c r="BL103" s="17" t="s">
        <v>236</v>
      </c>
      <c r="BM103" s="216" t="s">
        <v>437</v>
      </c>
    </row>
    <row r="104" s="2" customFormat="1" ht="16.5" customHeight="1">
      <c r="A104" s="38"/>
      <c r="B104" s="39"/>
      <c r="C104" s="246" t="s">
        <v>203</v>
      </c>
      <c r="D104" s="246" t="s">
        <v>204</v>
      </c>
      <c r="E104" s="247" t="s">
        <v>438</v>
      </c>
      <c r="F104" s="248" t="s">
        <v>439</v>
      </c>
      <c r="G104" s="249" t="s">
        <v>283</v>
      </c>
      <c r="H104" s="250">
        <v>2</v>
      </c>
      <c r="I104" s="251"/>
      <c r="J104" s="252">
        <f>ROUND(I104*H104,2)</f>
        <v>0</v>
      </c>
      <c r="K104" s="248" t="s">
        <v>398</v>
      </c>
      <c r="L104" s="253"/>
      <c r="M104" s="254" t="s">
        <v>19</v>
      </c>
      <c r="N104" s="255" t="s">
        <v>43</v>
      </c>
      <c r="O104" s="84"/>
      <c r="P104" s="214">
        <f>O104*H104</f>
        <v>0</v>
      </c>
      <c r="Q104" s="214">
        <v>0.00022000000000000001</v>
      </c>
      <c r="R104" s="214">
        <f>Q104*H104</f>
        <v>0.00044000000000000002</v>
      </c>
      <c r="S104" s="214">
        <v>0</v>
      </c>
      <c r="T104" s="215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6" t="s">
        <v>315</v>
      </c>
      <c r="AT104" s="216" t="s">
        <v>204</v>
      </c>
      <c r="AU104" s="216" t="s">
        <v>82</v>
      </c>
      <c r="AY104" s="17" t="s">
        <v>139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7" t="s">
        <v>80</v>
      </c>
      <c r="BK104" s="217">
        <f>ROUND(I104*H104,2)</f>
        <v>0</v>
      </c>
      <c r="BL104" s="17" t="s">
        <v>236</v>
      </c>
      <c r="BM104" s="216" t="s">
        <v>440</v>
      </c>
    </row>
    <row r="105" s="2" customFormat="1" ht="16.5" customHeight="1">
      <c r="A105" s="38"/>
      <c r="B105" s="39"/>
      <c r="C105" s="246" t="s">
        <v>210</v>
      </c>
      <c r="D105" s="246" t="s">
        <v>204</v>
      </c>
      <c r="E105" s="247" t="s">
        <v>441</v>
      </c>
      <c r="F105" s="248" t="s">
        <v>442</v>
      </c>
      <c r="G105" s="249" t="s">
        <v>283</v>
      </c>
      <c r="H105" s="250">
        <v>2</v>
      </c>
      <c r="I105" s="251"/>
      <c r="J105" s="252">
        <f>ROUND(I105*H105,2)</f>
        <v>0</v>
      </c>
      <c r="K105" s="248" t="s">
        <v>398</v>
      </c>
      <c r="L105" s="253"/>
      <c r="M105" s="254" t="s">
        <v>19</v>
      </c>
      <c r="N105" s="255" t="s">
        <v>43</v>
      </c>
      <c r="O105" s="84"/>
      <c r="P105" s="214">
        <f>O105*H105</f>
        <v>0</v>
      </c>
      <c r="Q105" s="214">
        <v>0.00013999999999999999</v>
      </c>
      <c r="R105" s="214">
        <f>Q105*H105</f>
        <v>0.00027999999999999998</v>
      </c>
      <c r="S105" s="214">
        <v>0</v>
      </c>
      <c r="T105" s="215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6" t="s">
        <v>315</v>
      </c>
      <c r="AT105" s="216" t="s">
        <v>204</v>
      </c>
      <c r="AU105" s="216" t="s">
        <v>82</v>
      </c>
      <c r="AY105" s="17" t="s">
        <v>139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7" t="s">
        <v>80</v>
      </c>
      <c r="BK105" s="217">
        <f>ROUND(I105*H105,2)</f>
        <v>0</v>
      </c>
      <c r="BL105" s="17" t="s">
        <v>236</v>
      </c>
      <c r="BM105" s="216" t="s">
        <v>443</v>
      </c>
    </row>
    <row r="106" s="2" customFormat="1" ht="24.15" customHeight="1">
      <c r="A106" s="38"/>
      <c r="B106" s="39"/>
      <c r="C106" s="205" t="s">
        <v>217</v>
      </c>
      <c r="D106" s="205" t="s">
        <v>141</v>
      </c>
      <c r="E106" s="206" t="s">
        <v>444</v>
      </c>
      <c r="F106" s="207" t="s">
        <v>445</v>
      </c>
      <c r="G106" s="208" t="s">
        <v>283</v>
      </c>
      <c r="H106" s="209">
        <v>1</v>
      </c>
      <c r="I106" s="210"/>
      <c r="J106" s="211">
        <f>ROUND(I106*H106,2)</f>
        <v>0</v>
      </c>
      <c r="K106" s="207" t="s">
        <v>398</v>
      </c>
      <c r="L106" s="44"/>
      <c r="M106" s="212" t="s">
        <v>19</v>
      </c>
      <c r="N106" s="213" t="s">
        <v>43</v>
      </c>
      <c r="O106" s="84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6" t="s">
        <v>236</v>
      </c>
      <c r="AT106" s="216" t="s">
        <v>141</v>
      </c>
      <c r="AU106" s="216" t="s">
        <v>82</v>
      </c>
      <c r="AY106" s="17" t="s">
        <v>139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7" t="s">
        <v>80</v>
      </c>
      <c r="BK106" s="217">
        <f>ROUND(I106*H106,2)</f>
        <v>0</v>
      </c>
      <c r="BL106" s="17" t="s">
        <v>236</v>
      </c>
      <c r="BM106" s="216" t="s">
        <v>446</v>
      </c>
    </row>
    <row r="107" s="2" customFormat="1">
      <c r="A107" s="38"/>
      <c r="B107" s="39"/>
      <c r="C107" s="40"/>
      <c r="D107" s="218" t="s">
        <v>148</v>
      </c>
      <c r="E107" s="40"/>
      <c r="F107" s="219" t="s">
        <v>447</v>
      </c>
      <c r="G107" s="40"/>
      <c r="H107" s="40"/>
      <c r="I107" s="220"/>
      <c r="J107" s="40"/>
      <c r="K107" s="40"/>
      <c r="L107" s="44"/>
      <c r="M107" s="221"/>
      <c r="N107" s="222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148</v>
      </c>
      <c r="AU107" s="17" t="s">
        <v>82</v>
      </c>
    </row>
    <row r="108" s="12" customFormat="1" ht="25.92" customHeight="1">
      <c r="A108" s="12"/>
      <c r="B108" s="189"/>
      <c r="C108" s="190"/>
      <c r="D108" s="191" t="s">
        <v>71</v>
      </c>
      <c r="E108" s="192" t="s">
        <v>204</v>
      </c>
      <c r="F108" s="192" t="s">
        <v>382</v>
      </c>
      <c r="G108" s="190"/>
      <c r="H108" s="190"/>
      <c r="I108" s="193"/>
      <c r="J108" s="194">
        <f>BK108</f>
        <v>0</v>
      </c>
      <c r="K108" s="190"/>
      <c r="L108" s="195"/>
      <c r="M108" s="196"/>
      <c r="N108" s="197"/>
      <c r="O108" s="197"/>
      <c r="P108" s="198">
        <f>P109</f>
        <v>0</v>
      </c>
      <c r="Q108" s="197"/>
      <c r="R108" s="198">
        <f>R109</f>
        <v>0.0057199999999999994</v>
      </c>
      <c r="S108" s="197"/>
      <c r="T108" s="199">
        <f>T109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0" t="s">
        <v>157</v>
      </c>
      <c r="AT108" s="201" t="s">
        <v>71</v>
      </c>
      <c r="AU108" s="201" t="s">
        <v>72</v>
      </c>
      <c r="AY108" s="200" t="s">
        <v>139</v>
      </c>
      <c r="BK108" s="202">
        <f>BK109</f>
        <v>0</v>
      </c>
    </row>
    <row r="109" s="12" customFormat="1" ht="22.8" customHeight="1">
      <c r="A109" s="12"/>
      <c r="B109" s="189"/>
      <c r="C109" s="190"/>
      <c r="D109" s="191" t="s">
        <v>71</v>
      </c>
      <c r="E109" s="203" t="s">
        <v>383</v>
      </c>
      <c r="F109" s="203" t="s">
        <v>384</v>
      </c>
      <c r="G109" s="190"/>
      <c r="H109" s="190"/>
      <c r="I109" s="193"/>
      <c r="J109" s="204">
        <f>BK109</f>
        <v>0</v>
      </c>
      <c r="K109" s="190"/>
      <c r="L109" s="195"/>
      <c r="M109" s="196"/>
      <c r="N109" s="197"/>
      <c r="O109" s="197"/>
      <c r="P109" s="198">
        <f>SUM(P110:P118)</f>
        <v>0</v>
      </c>
      <c r="Q109" s="197"/>
      <c r="R109" s="198">
        <f>SUM(R110:R118)</f>
        <v>0.0057199999999999994</v>
      </c>
      <c r="S109" s="197"/>
      <c r="T109" s="199">
        <f>SUM(T110:T118)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0" t="s">
        <v>157</v>
      </c>
      <c r="AT109" s="201" t="s">
        <v>71</v>
      </c>
      <c r="AU109" s="201" t="s">
        <v>80</v>
      </c>
      <c r="AY109" s="200" t="s">
        <v>139</v>
      </c>
      <c r="BK109" s="202">
        <f>SUM(BK110:BK118)</f>
        <v>0</v>
      </c>
    </row>
    <row r="110" s="2" customFormat="1" ht="37.8" customHeight="1">
      <c r="A110" s="38"/>
      <c r="B110" s="39"/>
      <c r="C110" s="205" t="s">
        <v>222</v>
      </c>
      <c r="D110" s="205" t="s">
        <v>141</v>
      </c>
      <c r="E110" s="206" t="s">
        <v>448</v>
      </c>
      <c r="F110" s="207" t="s">
        <v>449</v>
      </c>
      <c r="G110" s="208" t="s">
        <v>95</v>
      </c>
      <c r="H110" s="209">
        <v>31</v>
      </c>
      <c r="I110" s="210"/>
      <c r="J110" s="211">
        <f>ROUND(I110*H110,2)</f>
        <v>0</v>
      </c>
      <c r="K110" s="207" t="s">
        <v>398</v>
      </c>
      <c r="L110" s="44"/>
      <c r="M110" s="212" t="s">
        <v>19</v>
      </c>
      <c r="N110" s="213" t="s">
        <v>43</v>
      </c>
      <c r="O110" s="84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6" t="s">
        <v>388</v>
      </c>
      <c r="AT110" s="216" t="s">
        <v>141</v>
      </c>
      <c r="AU110" s="216" t="s">
        <v>82</v>
      </c>
      <c r="AY110" s="17" t="s">
        <v>139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7" t="s">
        <v>80</v>
      </c>
      <c r="BK110" s="217">
        <f>ROUND(I110*H110,2)</f>
        <v>0</v>
      </c>
      <c r="BL110" s="17" t="s">
        <v>388</v>
      </c>
      <c r="BM110" s="216" t="s">
        <v>450</v>
      </c>
    </row>
    <row r="111" s="2" customFormat="1">
      <c r="A111" s="38"/>
      <c r="B111" s="39"/>
      <c r="C111" s="40"/>
      <c r="D111" s="218" t="s">
        <v>148</v>
      </c>
      <c r="E111" s="40"/>
      <c r="F111" s="219" t="s">
        <v>451</v>
      </c>
      <c r="G111" s="40"/>
      <c r="H111" s="40"/>
      <c r="I111" s="220"/>
      <c r="J111" s="40"/>
      <c r="K111" s="40"/>
      <c r="L111" s="44"/>
      <c r="M111" s="221"/>
      <c r="N111" s="222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148</v>
      </c>
      <c r="AU111" s="17" t="s">
        <v>82</v>
      </c>
    </row>
    <row r="112" s="2" customFormat="1" ht="33" customHeight="1">
      <c r="A112" s="38"/>
      <c r="B112" s="39"/>
      <c r="C112" s="205" t="s">
        <v>8</v>
      </c>
      <c r="D112" s="205" t="s">
        <v>141</v>
      </c>
      <c r="E112" s="206" t="s">
        <v>452</v>
      </c>
      <c r="F112" s="207" t="s">
        <v>453</v>
      </c>
      <c r="G112" s="208" t="s">
        <v>95</v>
      </c>
      <c r="H112" s="209">
        <v>31</v>
      </c>
      <c r="I112" s="210"/>
      <c r="J112" s="211">
        <f>ROUND(I112*H112,2)</f>
        <v>0</v>
      </c>
      <c r="K112" s="207" t="s">
        <v>398</v>
      </c>
      <c r="L112" s="44"/>
      <c r="M112" s="212" t="s">
        <v>19</v>
      </c>
      <c r="N112" s="213" t="s">
        <v>43</v>
      </c>
      <c r="O112" s="84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6" t="s">
        <v>388</v>
      </c>
      <c r="AT112" s="216" t="s">
        <v>141</v>
      </c>
      <c r="AU112" s="216" t="s">
        <v>82</v>
      </c>
      <c r="AY112" s="17" t="s">
        <v>139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7" t="s">
        <v>80</v>
      </c>
      <c r="BK112" s="217">
        <f>ROUND(I112*H112,2)</f>
        <v>0</v>
      </c>
      <c r="BL112" s="17" t="s">
        <v>388</v>
      </c>
      <c r="BM112" s="216" t="s">
        <v>454</v>
      </c>
    </row>
    <row r="113" s="2" customFormat="1">
      <c r="A113" s="38"/>
      <c r="B113" s="39"/>
      <c r="C113" s="40"/>
      <c r="D113" s="218" t="s">
        <v>148</v>
      </c>
      <c r="E113" s="40"/>
      <c r="F113" s="219" t="s">
        <v>455</v>
      </c>
      <c r="G113" s="40"/>
      <c r="H113" s="40"/>
      <c r="I113" s="220"/>
      <c r="J113" s="40"/>
      <c r="K113" s="40"/>
      <c r="L113" s="44"/>
      <c r="M113" s="221"/>
      <c r="N113" s="222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148</v>
      </c>
      <c r="AU113" s="17" t="s">
        <v>82</v>
      </c>
    </row>
    <row r="114" s="2" customFormat="1" ht="21.75" customHeight="1">
      <c r="A114" s="38"/>
      <c r="B114" s="39"/>
      <c r="C114" s="205" t="s">
        <v>236</v>
      </c>
      <c r="D114" s="205" t="s">
        <v>141</v>
      </c>
      <c r="E114" s="206" t="s">
        <v>456</v>
      </c>
      <c r="F114" s="207" t="s">
        <v>457</v>
      </c>
      <c r="G114" s="208" t="s">
        <v>95</v>
      </c>
      <c r="H114" s="209">
        <v>22</v>
      </c>
      <c r="I114" s="210"/>
      <c r="J114" s="211">
        <f>ROUND(I114*H114,2)</f>
        <v>0</v>
      </c>
      <c r="K114" s="207" t="s">
        <v>398</v>
      </c>
      <c r="L114" s="44"/>
      <c r="M114" s="212" t="s">
        <v>19</v>
      </c>
      <c r="N114" s="213" t="s">
        <v>43</v>
      </c>
      <c r="O114" s="84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6" t="s">
        <v>388</v>
      </c>
      <c r="AT114" s="216" t="s">
        <v>141</v>
      </c>
      <c r="AU114" s="216" t="s">
        <v>82</v>
      </c>
      <c r="AY114" s="17" t="s">
        <v>139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7" t="s">
        <v>80</v>
      </c>
      <c r="BK114" s="217">
        <f>ROUND(I114*H114,2)</f>
        <v>0</v>
      </c>
      <c r="BL114" s="17" t="s">
        <v>388</v>
      </c>
      <c r="BM114" s="216" t="s">
        <v>458</v>
      </c>
    </row>
    <row r="115" s="2" customFormat="1">
      <c r="A115" s="38"/>
      <c r="B115" s="39"/>
      <c r="C115" s="40"/>
      <c r="D115" s="218" t="s">
        <v>148</v>
      </c>
      <c r="E115" s="40"/>
      <c r="F115" s="219" t="s">
        <v>459</v>
      </c>
      <c r="G115" s="40"/>
      <c r="H115" s="40"/>
      <c r="I115" s="220"/>
      <c r="J115" s="40"/>
      <c r="K115" s="40"/>
      <c r="L115" s="44"/>
      <c r="M115" s="221"/>
      <c r="N115" s="222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148</v>
      </c>
      <c r="AU115" s="17" t="s">
        <v>82</v>
      </c>
    </row>
    <row r="116" s="2" customFormat="1" ht="16.5" customHeight="1">
      <c r="A116" s="38"/>
      <c r="B116" s="39"/>
      <c r="C116" s="246" t="s">
        <v>243</v>
      </c>
      <c r="D116" s="246" t="s">
        <v>204</v>
      </c>
      <c r="E116" s="247" t="s">
        <v>460</v>
      </c>
      <c r="F116" s="248" t="s">
        <v>461</v>
      </c>
      <c r="G116" s="249" t="s">
        <v>95</v>
      </c>
      <c r="H116" s="250">
        <v>22</v>
      </c>
      <c r="I116" s="251"/>
      <c r="J116" s="252">
        <f>ROUND(I116*H116,2)</f>
        <v>0</v>
      </c>
      <c r="K116" s="248" t="s">
        <v>398</v>
      </c>
      <c r="L116" s="253"/>
      <c r="M116" s="254" t="s">
        <v>19</v>
      </c>
      <c r="N116" s="255" t="s">
        <v>43</v>
      </c>
      <c r="O116" s="84"/>
      <c r="P116" s="214">
        <f>O116*H116</f>
        <v>0</v>
      </c>
      <c r="Q116" s="214">
        <v>0.00025999999999999998</v>
      </c>
      <c r="R116" s="214">
        <f>Q116*H116</f>
        <v>0.0057199999999999994</v>
      </c>
      <c r="S116" s="214">
        <v>0</v>
      </c>
      <c r="T116" s="215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6" t="s">
        <v>374</v>
      </c>
      <c r="AT116" s="216" t="s">
        <v>204</v>
      </c>
      <c r="AU116" s="216" t="s">
        <v>82</v>
      </c>
      <c r="AY116" s="17" t="s">
        <v>139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7" t="s">
        <v>80</v>
      </c>
      <c r="BK116" s="217">
        <f>ROUND(I116*H116,2)</f>
        <v>0</v>
      </c>
      <c r="BL116" s="17" t="s">
        <v>374</v>
      </c>
      <c r="BM116" s="216" t="s">
        <v>462</v>
      </c>
    </row>
    <row r="117" s="2" customFormat="1" ht="24.15" customHeight="1">
      <c r="A117" s="38"/>
      <c r="B117" s="39"/>
      <c r="C117" s="205" t="s">
        <v>249</v>
      </c>
      <c r="D117" s="205" t="s">
        <v>141</v>
      </c>
      <c r="E117" s="206" t="s">
        <v>463</v>
      </c>
      <c r="F117" s="207" t="s">
        <v>464</v>
      </c>
      <c r="G117" s="208" t="s">
        <v>95</v>
      </c>
      <c r="H117" s="209">
        <v>31</v>
      </c>
      <c r="I117" s="210"/>
      <c r="J117" s="211">
        <f>ROUND(I117*H117,2)</f>
        <v>0</v>
      </c>
      <c r="K117" s="207" t="s">
        <v>398</v>
      </c>
      <c r="L117" s="44"/>
      <c r="M117" s="212" t="s">
        <v>19</v>
      </c>
      <c r="N117" s="213" t="s">
        <v>43</v>
      </c>
      <c r="O117" s="84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6" t="s">
        <v>388</v>
      </c>
      <c r="AT117" s="216" t="s">
        <v>141</v>
      </c>
      <c r="AU117" s="216" t="s">
        <v>82</v>
      </c>
      <c r="AY117" s="17" t="s">
        <v>139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7" t="s">
        <v>80</v>
      </c>
      <c r="BK117" s="217">
        <f>ROUND(I117*H117,2)</f>
        <v>0</v>
      </c>
      <c r="BL117" s="17" t="s">
        <v>388</v>
      </c>
      <c r="BM117" s="216" t="s">
        <v>465</v>
      </c>
    </row>
    <row r="118" s="2" customFormat="1">
      <c r="A118" s="38"/>
      <c r="B118" s="39"/>
      <c r="C118" s="40"/>
      <c r="D118" s="218" t="s">
        <v>148</v>
      </c>
      <c r="E118" s="40"/>
      <c r="F118" s="219" t="s">
        <v>466</v>
      </c>
      <c r="G118" s="40"/>
      <c r="H118" s="40"/>
      <c r="I118" s="220"/>
      <c r="J118" s="40"/>
      <c r="K118" s="40"/>
      <c r="L118" s="44"/>
      <c r="M118" s="267"/>
      <c r="N118" s="268"/>
      <c r="O118" s="269"/>
      <c r="P118" s="269"/>
      <c r="Q118" s="269"/>
      <c r="R118" s="269"/>
      <c r="S118" s="269"/>
      <c r="T118" s="270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148</v>
      </c>
      <c r="AU118" s="17" t="s">
        <v>82</v>
      </c>
    </row>
    <row r="119" s="2" customFormat="1" ht="6.96" customHeight="1">
      <c r="A119" s="38"/>
      <c r="B119" s="59"/>
      <c r="C119" s="60"/>
      <c r="D119" s="60"/>
      <c r="E119" s="60"/>
      <c r="F119" s="60"/>
      <c r="G119" s="60"/>
      <c r="H119" s="60"/>
      <c r="I119" s="60"/>
      <c r="J119" s="60"/>
      <c r="K119" s="60"/>
      <c r="L119" s="44"/>
      <c r="M119" s="38"/>
      <c r="O119" s="38"/>
      <c r="P119" s="38"/>
      <c r="Q119" s="38"/>
      <c r="R119" s="38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</sheetData>
  <sheetProtection sheet="1" autoFilter="0" formatColumns="0" formatRows="0" objects="1" scenarios="1" spinCount="100000" saltValue="q6+S6MPSZpb/BwsoLjurn+0u0NeMghpjHjfkr7nNW1/uuoeNEtWNmjslguNkiZBpseBoJ9pFgEys65IwUdIrLA==" hashValue="hKYrEaA3L2qHGfpbefXbCPX7mB57kYKwVriofgdy2iNiMsAhpjQF0aRp1TcWHQWRk514zr8Ou85hXGkO+jt+3A==" algorithmName="SHA-512" password="CA2F"/>
  <autoFilter ref="C82:K118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2_01/741122223"/>
    <hyperlink ref="F91" r:id="rId2" display="https://podminky.urs.cz/item/CS_URS_2022_01/741132133"/>
    <hyperlink ref="F94" r:id="rId3" display="https://podminky.urs.cz/item/CS_URS_2022_01/741210002"/>
    <hyperlink ref="F97" r:id="rId4" display="https://podminky.urs.cz/item/CS_URS_2022_01/741320161"/>
    <hyperlink ref="F102" r:id="rId5" display="https://podminky.urs.cz/item/CS_URS_2022_01/741410022"/>
    <hyperlink ref="F107" r:id="rId6" display="https://podminky.urs.cz/item/CS_URS_2022_01/741810001"/>
    <hyperlink ref="F111" r:id="rId7" display="https://podminky.urs.cz/item/CS_URS_2022_01/460181142"/>
    <hyperlink ref="F113" r:id="rId8" display="https://podminky.urs.cz/item/CS_URS_2022_01/460451152"/>
    <hyperlink ref="F115" r:id="rId9" display="https://podminky.urs.cz/item/CS_URS_2022_01/460520172"/>
    <hyperlink ref="F118" r:id="rId10" display="https://podminky.urs.cz/item/CS_URS_2022_01/4606624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  <c r="AZ2" s="128" t="s">
        <v>467</v>
      </c>
      <c r="BA2" s="128" t="s">
        <v>468</v>
      </c>
      <c r="BB2" s="128" t="s">
        <v>98</v>
      </c>
      <c r="BC2" s="128" t="s">
        <v>469</v>
      </c>
      <c r="BD2" s="128" t="s">
        <v>82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0"/>
      <c r="AT3" s="17" t="s">
        <v>82</v>
      </c>
      <c r="AZ3" s="128" t="s">
        <v>470</v>
      </c>
      <c r="BA3" s="128" t="s">
        <v>471</v>
      </c>
      <c r="BB3" s="128" t="s">
        <v>98</v>
      </c>
      <c r="BC3" s="128" t="s">
        <v>472</v>
      </c>
      <c r="BD3" s="128" t="s">
        <v>82</v>
      </c>
    </row>
    <row r="4" hidden="1" s="1" customFormat="1" ht="24.96" customHeight="1">
      <c r="B4" s="20"/>
      <c r="D4" s="131" t="s">
        <v>100</v>
      </c>
      <c r="L4" s="20"/>
      <c r="M4" s="132" t="s">
        <v>10</v>
      </c>
      <c r="AT4" s="17" t="s">
        <v>4</v>
      </c>
      <c r="AZ4" s="128" t="s">
        <v>473</v>
      </c>
      <c r="BA4" s="128" t="s">
        <v>474</v>
      </c>
      <c r="BB4" s="128" t="s">
        <v>98</v>
      </c>
      <c r="BC4" s="128" t="s">
        <v>475</v>
      </c>
      <c r="BD4" s="128" t="s">
        <v>82</v>
      </c>
    </row>
    <row r="5" hidden="1" s="1" customFormat="1" ht="6.96" customHeight="1">
      <c r="B5" s="20"/>
      <c r="L5" s="20"/>
      <c r="AZ5" s="128" t="s">
        <v>476</v>
      </c>
      <c r="BA5" s="128" t="s">
        <v>477</v>
      </c>
      <c r="BB5" s="128" t="s">
        <v>95</v>
      </c>
      <c r="BC5" s="128" t="s">
        <v>478</v>
      </c>
      <c r="BD5" s="128" t="s">
        <v>82</v>
      </c>
    </row>
    <row r="6" hidden="1" s="1" customFormat="1" ht="12" customHeight="1">
      <c r="B6" s="20"/>
      <c r="D6" s="133" t="s">
        <v>16</v>
      </c>
      <c r="L6" s="20"/>
      <c r="AZ6" s="128" t="s">
        <v>479</v>
      </c>
      <c r="BA6" s="128" t="s">
        <v>480</v>
      </c>
      <c r="BB6" s="128" t="s">
        <v>106</v>
      </c>
      <c r="BC6" s="128" t="s">
        <v>203</v>
      </c>
      <c r="BD6" s="128" t="s">
        <v>82</v>
      </c>
    </row>
    <row r="7" hidden="1" s="1" customFormat="1" ht="16.5" customHeight="1">
      <c r="B7" s="20"/>
      <c r="E7" s="134" t="str">
        <f>'Rekapitulace stavby'!K6</f>
        <v>Žerčice - splašková kanalizace</v>
      </c>
      <c r="F7" s="133"/>
      <c r="G7" s="133"/>
      <c r="H7" s="133"/>
      <c r="L7" s="20"/>
      <c r="AZ7" s="128" t="s">
        <v>49</v>
      </c>
      <c r="BA7" s="128" t="s">
        <v>481</v>
      </c>
      <c r="BB7" s="128" t="s">
        <v>98</v>
      </c>
      <c r="BC7" s="128" t="s">
        <v>482</v>
      </c>
      <c r="BD7" s="128" t="s">
        <v>82</v>
      </c>
    </row>
    <row r="8" hidden="1" s="2" customFormat="1" ht="12" customHeight="1">
      <c r="A8" s="38"/>
      <c r="B8" s="44"/>
      <c r="C8" s="38"/>
      <c r="D8" s="133" t="s">
        <v>108</v>
      </c>
      <c r="E8" s="38"/>
      <c r="F8" s="38"/>
      <c r="G8" s="38"/>
      <c r="H8" s="38"/>
      <c r="I8" s="38"/>
      <c r="J8" s="38"/>
      <c r="K8" s="38"/>
      <c r="L8" s="13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Z8" s="128" t="s">
        <v>101</v>
      </c>
      <c r="BA8" s="128" t="s">
        <v>483</v>
      </c>
      <c r="BB8" s="128" t="s">
        <v>98</v>
      </c>
      <c r="BC8" s="128" t="s">
        <v>484</v>
      </c>
      <c r="BD8" s="128" t="s">
        <v>82</v>
      </c>
    </row>
    <row r="9" hidden="1" s="2" customFormat="1" ht="16.5" customHeight="1">
      <c r="A9" s="38"/>
      <c r="B9" s="44"/>
      <c r="C9" s="38"/>
      <c r="D9" s="38"/>
      <c r="E9" s="136" t="s">
        <v>485</v>
      </c>
      <c r="F9" s="38"/>
      <c r="G9" s="38"/>
      <c r="H9" s="38"/>
      <c r="I9" s="38"/>
      <c r="J9" s="38"/>
      <c r="K9" s="38"/>
      <c r="L9" s="13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3" t="s">
        <v>18</v>
      </c>
      <c r="E11" s="38"/>
      <c r="F11" s="137" t="s">
        <v>19</v>
      </c>
      <c r="G11" s="38"/>
      <c r="H11" s="38"/>
      <c r="I11" s="133" t="s">
        <v>20</v>
      </c>
      <c r="J11" s="137" t="s">
        <v>19</v>
      </c>
      <c r="K11" s="38"/>
      <c r="L11" s="13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3" t="s">
        <v>21</v>
      </c>
      <c r="E12" s="38"/>
      <c r="F12" s="137" t="s">
        <v>22</v>
      </c>
      <c r="G12" s="38"/>
      <c r="H12" s="38"/>
      <c r="I12" s="133" t="s">
        <v>23</v>
      </c>
      <c r="J12" s="138" t="str">
        <f>'Rekapitulace stavby'!AN8</f>
        <v>14. 3. 2022</v>
      </c>
      <c r="K12" s="38"/>
      <c r="L12" s="13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3" t="s">
        <v>25</v>
      </c>
      <c r="E14" s="38"/>
      <c r="F14" s="38"/>
      <c r="G14" s="38"/>
      <c r="H14" s="38"/>
      <c r="I14" s="133" t="s">
        <v>26</v>
      </c>
      <c r="J14" s="137" t="s">
        <v>19</v>
      </c>
      <c r="K14" s="38"/>
      <c r="L14" s="13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7" t="s">
        <v>27</v>
      </c>
      <c r="F15" s="38"/>
      <c r="G15" s="38"/>
      <c r="H15" s="38"/>
      <c r="I15" s="133" t="s">
        <v>28</v>
      </c>
      <c r="J15" s="137" t="s">
        <v>19</v>
      </c>
      <c r="K15" s="38"/>
      <c r="L15" s="13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3" t="s">
        <v>29</v>
      </c>
      <c r="E17" s="38"/>
      <c r="F17" s="38"/>
      <c r="G17" s="38"/>
      <c r="H17" s="38"/>
      <c r="I17" s="133" t="s">
        <v>26</v>
      </c>
      <c r="J17" s="33" t="str">
        <f>'Rekapitulace stavby'!AN13</f>
        <v>Vyplň údaj</v>
      </c>
      <c r="K17" s="38"/>
      <c r="L17" s="13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7"/>
      <c r="G18" s="137"/>
      <c r="H18" s="137"/>
      <c r="I18" s="133" t="s">
        <v>28</v>
      </c>
      <c r="J18" s="33" t="str">
        <f>'Rekapitulace stavby'!AN14</f>
        <v>Vyplň údaj</v>
      </c>
      <c r="K18" s="38"/>
      <c r="L18" s="13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3" t="s">
        <v>31</v>
      </c>
      <c r="E20" s="38"/>
      <c r="F20" s="38"/>
      <c r="G20" s="38"/>
      <c r="H20" s="38"/>
      <c r="I20" s="133" t="s">
        <v>26</v>
      </c>
      <c r="J20" s="137" t="s">
        <v>19</v>
      </c>
      <c r="K20" s="38"/>
      <c r="L20" s="13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7" t="s">
        <v>32</v>
      </c>
      <c r="F21" s="38"/>
      <c r="G21" s="38"/>
      <c r="H21" s="38"/>
      <c r="I21" s="133" t="s">
        <v>28</v>
      </c>
      <c r="J21" s="137" t="s">
        <v>19</v>
      </c>
      <c r="K21" s="38"/>
      <c r="L21" s="13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3" t="s">
        <v>34</v>
      </c>
      <c r="E23" s="38"/>
      <c r="F23" s="38"/>
      <c r="G23" s="38"/>
      <c r="H23" s="38"/>
      <c r="I23" s="133" t="s">
        <v>26</v>
      </c>
      <c r="J23" s="137" t="s">
        <v>19</v>
      </c>
      <c r="K23" s="38"/>
      <c r="L23" s="13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7" t="s">
        <v>35</v>
      </c>
      <c r="F24" s="38"/>
      <c r="G24" s="38"/>
      <c r="H24" s="38"/>
      <c r="I24" s="133" t="s">
        <v>28</v>
      </c>
      <c r="J24" s="137" t="s">
        <v>19</v>
      </c>
      <c r="K24" s="38"/>
      <c r="L24" s="13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3" t="s">
        <v>36</v>
      </c>
      <c r="E26" s="38"/>
      <c r="F26" s="38"/>
      <c r="G26" s="38"/>
      <c r="H26" s="38"/>
      <c r="I26" s="38"/>
      <c r="J26" s="38"/>
      <c r="K26" s="38"/>
      <c r="L26" s="13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3"/>
      <c r="E29" s="143"/>
      <c r="F29" s="143"/>
      <c r="G29" s="143"/>
      <c r="H29" s="143"/>
      <c r="I29" s="143"/>
      <c r="J29" s="143"/>
      <c r="K29" s="143"/>
      <c r="L29" s="13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4" t="s">
        <v>38</v>
      </c>
      <c r="E30" s="38"/>
      <c r="F30" s="38"/>
      <c r="G30" s="38"/>
      <c r="H30" s="38"/>
      <c r="I30" s="38"/>
      <c r="J30" s="145">
        <f>ROUND(J87, 2)</f>
        <v>0</v>
      </c>
      <c r="K30" s="38"/>
      <c r="L30" s="13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3"/>
      <c r="E31" s="143"/>
      <c r="F31" s="143"/>
      <c r="G31" s="143"/>
      <c r="H31" s="143"/>
      <c r="I31" s="143"/>
      <c r="J31" s="143"/>
      <c r="K31" s="143"/>
      <c r="L31" s="13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6" t="s">
        <v>40</v>
      </c>
      <c r="G32" s="38"/>
      <c r="H32" s="38"/>
      <c r="I32" s="146" t="s">
        <v>39</v>
      </c>
      <c r="J32" s="146" t="s">
        <v>41</v>
      </c>
      <c r="K32" s="38"/>
      <c r="L32" s="13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7" t="s">
        <v>42</v>
      </c>
      <c r="E33" s="133" t="s">
        <v>43</v>
      </c>
      <c r="F33" s="148">
        <f>ROUND((SUM(BE87:BE239)),  2)</f>
        <v>0</v>
      </c>
      <c r="G33" s="38"/>
      <c r="H33" s="38"/>
      <c r="I33" s="149">
        <v>0.20999999999999999</v>
      </c>
      <c r="J33" s="148">
        <f>ROUND(((SUM(BE87:BE239))*I33),  2)</f>
        <v>0</v>
      </c>
      <c r="K33" s="38"/>
      <c r="L33" s="13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3" t="s">
        <v>44</v>
      </c>
      <c r="F34" s="148">
        <f>ROUND((SUM(BF87:BF239)),  2)</f>
        <v>0</v>
      </c>
      <c r="G34" s="38"/>
      <c r="H34" s="38"/>
      <c r="I34" s="149">
        <v>0.14999999999999999</v>
      </c>
      <c r="J34" s="148">
        <f>ROUND(((SUM(BF87:BF239))*I34),  2)</f>
        <v>0</v>
      </c>
      <c r="K34" s="38"/>
      <c r="L34" s="13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3" t="s">
        <v>45</v>
      </c>
      <c r="F35" s="148">
        <f>ROUND((SUM(BG87:BG239)),  2)</f>
        <v>0</v>
      </c>
      <c r="G35" s="38"/>
      <c r="H35" s="38"/>
      <c r="I35" s="149">
        <v>0.20999999999999999</v>
      </c>
      <c r="J35" s="148">
        <f>0</f>
        <v>0</v>
      </c>
      <c r="K35" s="38"/>
      <c r="L35" s="13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3" t="s">
        <v>46</v>
      </c>
      <c r="F36" s="148">
        <f>ROUND((SUM(BH87:BH239)),  2)</f>
        <v>0</v>
      </c>
      <c r="G36" s="38"/>
      <c r="H36" s="38"/>
      <c r="I36" s="149">
        <v>0.14999999999999999</v>
      </c>
      <c r="J36" s="148">
        <f>0</f>
        <v>0</v>
      </c>
      <c r="K36" s="38"/>
      <c r="L36" s="13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3" t="s">
        <v>47</v>
      </c>
      <c r="F37" s="148">
        <f>ROUND((SUM(BI87:BI239)),  2)</f>
        <v>0</v>
      </c>
      <c r="G37" s="38"/>
      <c r="H37" s="38"/>
      <c r="I37" s="149">
        <v>0</v>
      </c>
      <c r="J37" s="148">
        <f>0</f>
        <v>0</v>
      </c>
      <c r="K37" s="38"/>
      <c r="L37" s="13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110</v>
      </c>
      <c r="D45" s="40"/>
      <c r="E45" s="40"/>
      <c r="F45" s="40"/>
      <c r="G45" s="40"/>
      <c r="H45" s="40"/>
      <c r="I45" s="40"/>
      <c r="J45" s="40"/>
      <c r="K45" s="40"/>
      <c r="L45" s="135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5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5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1" t="str">
        <f>E7</f>
        <v>Žerčice - splašková kanalizace</v>
      </c>
      <c r="F48" s="32"/>
      <c r="G48" s="32"/>
      <c r="H48" s="32"/>
      <c r="I48" s="40"/>
      <c r="J48" s="40"/>
      <c r="K48" s="40"/>
      <c r="L48" s="13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108</v>
      </c>
      <c r="D49" s="40"/>
      <c r="E49" s="40"/>
      <c r="F49" s="40"/>
      <c r="G49" s="40"/>
      <c r="H49" s="40"/>
      <c r="I49" s="40"/>
      <c r="J49" s="40"/>
      <c r="K49" s="40"/>
      <c r="L49" s="13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03 - SO 02 - Výtlačný řad</v>
      </c>
      <c r="F50" s="40"/>
      <c r="G50" s="40"/>
      <c r="H50" s="40"/>
      <c r="I50" s="40"/>
      <c r="J50" s="40"/>
      <c r="K50" s="40"/>
      <c r="L50" s="13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5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Žerčice</v>
      </c>
      <c r="G52" s="40"/>
      <c r="H52" s="40"/>
      <c r="I52" s="32" t="s">
        <v>23</v>
      </c>
      <c r="J52" s="72" t="str">
        <f>IF(J12="","",J12)</f>
        <v>14. 3. 2022</v>
      </c>
      <c r="K52" s="40"/>
      <c r="L52" s="13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5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VaK Mladá Boleslav</v>
      </c>
      <c r="G54" s="40"/>
      <c r="H54" s="40"/>
      <c r="I54" s="32" t="s">
        <v>31</v>
      </c>
      <c r="J54" s="36" t="str">
        <f>E21</f>
        <v>VIS Praha</v>
      </c>
      <c r="K54" s="40"/>
      <c r="L54" s="135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Ing. Eva Mrvová</v>
      </c>
      <c r="K55" s="40"/>
      <c r="L55" s="135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2" t="s">
        <v>111</v>
      </c>
      <c r="D57" s="163"/>
      <c r="E57" s="163"/>
      <c r="F57" s="163"/>
      <c r="G57" s="163"/>
      <c r="H57" s="163"/>
      <c r="I57" s="163"/>
      <c r="J57" s="164" t="s">
        <v>112</v>
      </c>
      <c r="K57" s="163"/>
      <c r="L57" s="13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5" t="s">
        <v>70</v>
      </c>
      <c r="D59" s="40"/>
      <c r="E59" s="40"/>
      <c r="F59" s="40"/>
      <c r="G59" s="40"/>
      <c r="H59" s="40"/>
      <c r="I59" s="40"/>
      <c r="J59" s="102">
        <f>J87</f>
        <v>0</v>
      </c>
      <c r="K59" s="40"/>
      <c r="L59" s="13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113</v>
      </c>
    </row>
    <row r="60" hidden="1" s="9" customFormat="1" ht="24.96" customHeight="1">
      <c r="A60" s="9"/>
      <c r="B60" s="166"/>
      <c r="C60" s="167"/>
      <c r="D60" s="168" t="s">
        <v>114</v>
      </c>
      <c r="E60" s="169"/>
      <c r="F60" s="169"/>
      <c r="G60" s="169"/>
      <c r="H60" s="169"/>
      <c r="I60" s="169"/>
      <c r="J60" s="170">
        <f>J88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2"/>
      <c r="C61" s="173"/>
      <c r="D61" s="174" t="s">
        <v>115</v>
      </c>
      <c r="E61" s="175"/>
      <c r="F61" s="175"/>
      <c r="G61" s="175"/>
      <c r="H61" s="175"/>
      <c r="I61" s="175"/>
      <c r="J61" s="176">
        <f>J89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2"/>
      <c r="C62" s="173"/>
      <c r="D62" s="174" t="s">
        <v>486</v>
      </c>
      <c r="E62" s="175"/>
      <c r="F62" s="175"/>
      <c r="G62" s="175"/>
      <c r="H62" s="175"/>
      <c r="I62" s="175"/>
      <c r="J62" s="176">
        <f>J149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2"/>
      <c r="C63" s="173"/>
      <c r="D63" s="174" t="s">
        <v>487</v>
      </c>
      <c r="E63" s="175"/>
      <c r="F63" s="175"/>
      <c r="G63" s="175"/>
      <c r="H63" s="175"/>
      <c r="I63" s="175"/>
      <c r="J63" s="176">
        <f>J159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2"/>
      <c r="C64" s="173"/>
      <c r="D64" s="174" t="s">
        <v>488</v>
      </c>
      <c r="E64" s="175"/>
      <c r="F64" s="175"/>
      <c r="G64" s="175"/>
      <c r="H64" s="175"/>
      <c r="I64" s="175"/>
      <c r="J64" s="176">
        <f>J165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2"/>
      <c r="C65" s="173"/>
      <c r="D65" s="174" t="s">
        <v>119</v>
      </c>
      <c r="E65" s="175"/>
      <c r="F65" s="175"/>
      <c r="G65" s="175"/>
      <c r="H65" s="175"/>
      <c r="I65" s="175"/>
      <c r="J65" s="176">
        <f>J227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2"/>
      <c r="C66" s="173"/>
      <c r="D66" s="174" t="s">
        <v>489</v>
      </c>
      <c r="E66" s="175"/>
      <c r="F66" s="175"/>
      <c r="G66" s="175"/>
      <c r="H66" s="175"/>
      <c r="I66" s="175"/>
      <c r="J66" s="176">
        <f>J229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2"/>
      <c r="C67" s="173"/>
      <c r="D67" s="174" t="s">
        <v>490</v>
      </c>
      <c r="E67" s="175"/>
      <c r="F67" s="175"/>
      <c r="G67" s="175"/>
      <c r="H67" s="175"/>
      <c r="I67" s="175"/>
      <c r="J67" s="176">
        <f>J237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5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hidden="1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35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hidden="1"/>
    <row r="71" hidden="1"/>
    <row r="72" hidden="1"/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35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124</v>
      </c>
      <c r="D74" s="40"/>
      <c r="E74" s="40"/>
      <c r="F74" s="40"/>
      <c r="G74" s="40"/>
      <c r="H74" s="40"/>
      <c r="I74" s="40"/>
      <c r="J74" s="40"/>
      <c r="K74" s="40"/>
      <c r="L74" s="135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5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40"/>
      <c r="J76" s="40"/>
      <c r="K76" s="40"/>
      <c r="L76" s="13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161" t="str">
        <f>E7</f>
        <v>Žerčice - splašková kanalizace</v>
      </c>
      <c r="F77" s="32"/>
      <c r="G77" s="32"/>
      <c r="H77" s="32"/>
      <c r="I77" s="40"/>
      <c r="J77" s="40"/>
      <c r="K77" s="40"/>
      <c r="L77" s="13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108</v>
      </c>
      <c r="D78" s="40"/>
      <c r="E78" s="40"/>
      <c r="F78" s="40"/>
      <c r="G78" s="40"/>
      <c r="H78" s="40"/>
      <c r="I78" s="40"/>
      <c r="J78" s="40"/>
      <c r="K78" s="40"/>
      <c r="L78" s="135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E9</f>
        <v>03 - SO 02 - Výtlačný řad</v>
      </c>
      <c r="F79" s="40"/>
      <c r="G79" s="40"/>
      <c r="H79" s="40"/>
      <c r="I79" s="40"/>
      <c r="J79" s="40"/>
      <c r="K79" s="40"/>
      <c r="L79" s="135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5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F12</f>
        <v>Žerčice</v>
      </c>
      <c r="G81" s="40"/>
      <c r="H81" s="40"/>
      <c r="I81" s="32" t="s">
        <v>23</v>
      </c>
      <c r="J81" s="72" t="str">
        <f>IF(J12="","",J12)</f>
        <v>14. 3. 2022</v>
      </c>
      <c r="K81" s="40"/>
      <c r="L81" s="13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25</v>
      </c>
      <c r="D83" s="40"/>
      <c r="E83" s="40"/>
      <c r="F83" s="27" t="str">
        <f>E15</f>
        <v>VaK Mladá Boleslav</v>
      </c>
      <c r="G83" s="40"/>
      <c r="H83" s="40"/>
      <c r="I83" s="32" t="s">
        <v>31</v>
      </c>
      <c r="J83" s="36" t="str">
        <f>E21</f>
        <v>VIS Praha</v>
      </c>
      <c r="K83" s="40"/>
      <c r="L83" s="13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29</v>
      </c>
      <c r="D84" s="40"/>
      <c r="E84" s="40"/>
      <c r="F84" s="27" t="str">
        <f>IF(E18="","",E18)</f>
        <v>Vyplň údaj</v>
      </c>
      <c r="G84" s="40"/>
      <c r="H84" s="40"/>
      <c r="I84" s="32" t="s">
        <v>34</v>
      </c>
      <c r="J84" s="36" t="str">
        <f>E24</f>
        <v>Ing. Eva Mrvová</v>
      </c>
      <c r="K84" s="40"/>
      <c r="L84" s="13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78"/>
      <c r="B86" s="179"/>
      <c r="C86" s="180" t="s">
        <v>125</v>
      </c>
      <c r="D86" s="181" t="s">
        <v>57</v>
      </c>
      <c r="E86" s="181" t="s">
        <v>53</v>
      </c>
      <c r="F86" s="181" t="s">
        <v>54</v>
      </c>
      <c r="G86" s="181" t="s">
        <v>126</v>
      </c>
      <c r="H86" s="181" t="s">
        <v>127</v>
      </c>
      <c r="I86" s="181" t="s">
        <v>128</v>
      </c>
      <c r="J86" s="181" t="s">
        <v>112</v>
      </c>
      <c r="K86" s="182" t="s">
        <v>129</v>
      </c>
      <c r="L86" s="183"/>
      <c r="M86" s="92" t="s">
        <v>19</v>
      </c>
      <c r="N86" s="93" t="s">
        <v>42</v>
      </c>
      <c r="O86" s="93" t="s">
        <v>130</v>
      </c>
      <c r="P86" s="93" t="s">
        <v>131</v>
      </c>
      <c r="Q86" s="93" t="s">
        <v>132</v>
      </c>
      <c r="R86" s="93" t="s">
        <v>133</v>
      </c>
      <c r="S86" s="93" t="s">
        <v>134</v>
      </c>
      <c r="T86" s="94" t="s">
        <v>135</v>
      </c>
      <c r="U86" s="178"/>
      <c r="V86" s="178"/>
      <c r="W86" s="178"/>
      <c r="X86" s="178"/>
      <c r="Y86" s="178"/>
      <c r="Z86" s="178"/>
      <c r="AA86" s="178"/>
      <c r="AB86" s="178"/>
      <c r="AC86" s="178"/>
      <c r="AD86" s="178"/>
      <c r="AE86" s="178"/>
    </row>
    <row r="87" s="2" customFormat="1" ht="22.8" customHeight="1">
      <c r="A87" s="38"/>
      <c r="B87" s="39"/>
      <c r="C87" s="99" t="s">
        <v>136</v>
      </c>
      <c r="D87" s="40"/>
      <c r="E87" s="40"/>
      <c r="F87" s="40"/>
      <c r="G87" s="40"/>
      <c r="H87" s="40"/>
      <c r="I87" s="40"/>
      <c r="J87" s="184">
        <f>BK87</f>
        <v>0</v>
      </c>
      <c r="K87" s="40"/>
      <c r="L87" s="44"/>
      <c r="M87" s="95"/>
      <c r="N87" s="185"/>
      <c r="O87" s="96"/>
      <c r="P87" s="186">
        <f>P88</f>
        <v>0</v>
      </c>
      <c r="Q87" s="96"/>
      <c r="R87" s="186">
        <f>R88</f>
        <v>54.150045399999996</v>
      </c>
      <c r="S87" s="96"/>
      <c r="T87" s="187">
        <f>T88</f>
        <v>1.8700000000000001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71</v>
      </c>
      <c r="AU87" s="17" t="s">
        <v>113</v>
      </c>
      <c r="BK87" s="188">
        <f>BK88</f>
        <v>0</v>
      </c>
    </row>
    <row r="88" s="12" customFormat="1" ht="25.92" customHeight="1">
      <c r="A88" s="12"/>
      <c r="B88" s="189"/>
      <c r="C88" s="190"/>
      <c r="D88" s="191" t="s">
        <v>71</v>
      </c>
      <c r="E88" s="192" t="s">
        <v>137</v>
      </c>
      <c r="F88" s="192" t="s">
        <v>138</v>
      </c>
      <c r="G88" s="190"/>
      <c r="H88" s="190"/>
      <c r="I88" s="193"/>
      <c r="J88" s="194">
        <f>BK88</f>
        <v>0</v>
      </c>
      <c r="K88" s="190"/>
      <c r="L88" s="195"/>
      <c r="M88" s="196"/>
      <c r="N88" s="197"/>
      <c r="O88" s="197"/>
      <c r="P88" s="198">
        <f>P89+P149+P159+P165+P227+P229+P237</f>
        <v>0</v>
      </c>
      <c r="Q88" s="197"/>
      <c r="R88" s="198">
        <f>R89+R149+R159+R165+R227+R229+R237</f>
        <v>54.150045399999996</v>
      </c>
      <c r="S88" s="197"/>
      <c r="T88" s="199">
        <f>T89+T149+T159+T165+T227+T229+T237</f>
        <v>1.8700000000000001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80</v>
      </c>
      <c r="AT88" s="201" t="s">
        <v>71</v>
      </c>
      <c r="AU88" s="201" t="s">
        <v>72</v>
      </c>
      <c r="AY88" s="200" t="s">
        <v>139</v>
      </c>
      <c r="BK88" s="202">
        <f>BK89+BK149+BK159+BK165+BK227+BK229+BK237</f>
        <v>0</v>
      </c>
    </row>
    <row r="89" s="12" customFormat="1" ht="22.8" customHeight="1">
      <c r="A89" s="12"/>
      <c r="B89" s="189"/>
      <c r="C89" s="190"/>
      <c r="D89" s="191" t="s">
        <v>71</v>
      </c>
      <c r="E89" s="203" t="s">
        <v>80</v>
      </c>
      <c r="F89" s="203" t="s">
        <v>140</v>
      </c>
      <c r="G89" s="190"/>
      <c r="H89" s="190"/>
      <c r="I89" s="193"/>
      <c r="J89" s="204">
        <f>BK89</f>
        <v>0</v>
      </c>
      <c r="K89" s="190"/>
      <c r="L89" s="195"/>
      <c r="M89" s="196"/>
      <c r="N89" s="197"/>
      <c r="O89" s="197"/>
      <c r="P89" s="198">
        <f>SUM(P90:P148)</f>
        <v>0</v>
      </c>
      <c r="Q89" s="197"/>
      <c r="R89" s="198">
        <f>SUM(R90:R148)</f>
        <v>5.3458136000000005</v>
      </c>
      <c r="S89" s="197"/>
      <c r="T89" s="199">
        <f>SUM(T90:T148)</f>
        <v>1.8700000000000001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80</v>
      </c>
      <c r="AT89" s="201" t="s">
        <v>71</v>
      </c>
      <c r="AU89" s="201" t="s">
        <v>80</v>
      </c>
      <c r="AY89" s="200" t="s">
        <v>139</v>
      </c>
      <c r="BK89" s="202">
        <f>SUM(BK90:BK148)</f>
        <v>0</v>
      </c>
    </row>
    <row r="90" s="2" customFormat="1" ht="37.8" customHeight="1">
      <c r="A90" s="38"/>
      <c r="B90" s="39"/>
      <c r="C90" s="205" t="s">
        <v>80</v>
      </c>
      <c r="D90" s="205" t="s">
        <v>141</v>
      </c>
      <c r="E90" s="206" t="s">
        <v>491</v>
      </c>
      <c r="F90" s="207" t="s">
        <v>492</v>
      </c>
      <c r="G90" s="208" t="s">
        <v>106</v>
      </c>
      <c r="H90" s="209">
        <v>11</v>
      </c>
      <c r="I90" s="210"/>
      <c r="J90" s="211">
        <f>ROUND(I90*H90,2)</f>
        <v>0</v>
      </c>
      <c r="K90" s="207" t="s">
        <v>145</v>
      </c>
      <c r="L90" s="44"/>
      <c r="M90" s="212" t="s">
        <v>19</v>
      </c>
      <c r="N90" s="213" t="s">
        <v>43</v>
      </c>
      <c r="O90" s="84"/>
      <c r="P90" s="214">
        <f>O90*H90</f>
        <v>0</v>
      </c>
      <c r="Q90" s="214">
        <v>0</v>
      </c>
      <c r="R90" s="214">
        <f>Q90*H90</f>
        <v>0</v>
      </c>
      <c r="S90" s="214">
        <v>0.17000000000000001</v>
      </c>
      <c r="T90" s="215">
        <f>S90*H90</f>
        <v>1.8700000000000001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6" t="s">
        <v>146</v>
      </c>
      <c r="AT90" s="216" t="s">
        <v>141</v>
      </c>
      <c r="AU90" s="216" t="s">
        <v>82</v>
      </c>
      <c r="AY90" s="17" t="s">
        <v>139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7" t="s">
        <v>80</v>
      </c>
      <c r="BK90" s="217">
        <f>ROUND(I90*H90,2)</f>
        <v>0</v>
      </c>
      <c r="BL90" s="17" t="s">
        <v>146</v>
      </c>
      <c r="BM90" s="216" t="s">
        <v>493</v>
      </c>
    </row>
    <row r="91" s="2" customFormat="1">
      <c r="A91" s="38"/>
      <c r="B91" s="39"/>
      <c r="C91" s="40"/>
      <c r="D91" s="218" t="s">
        <v>148</v>
      </c>
      <c r="E91" s="40"/>
      <c r="F91" s="219" t="s">
        <v>494</v>
      </c>
      <c r="G91" s="40"/>
      <c r="H91" s="40"/>
      <c r="I91" s="220"/>
      <c r="J91" s="40"/>
      <c r="K91" s="40"/>
      <c r="L91" s="44"/>
      <c r="M91" s="221"/>
      <c r="N91" s="222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148</v>
      </c>
      <c r="AU91" s="17" t="s">
        <v>82</v>
      </c>
    </row>
    <row r="92" s="13" customFormat="1">
      <c r="A92" s="13"/>
      <c r="B92" s="223"/>
      <c r="C92" s="224"/>
      <c r="D92" s="225" t="s">
        <v>150</v>
      </c>
      <c r="E92" s="234" t="s">
        <v>19</v>
      </c>
      <c r="F92" s="226" t="s">
        <v>479</v>
      </c>
      <c r="G92" s="224"/>
      <c r="H92" s="227">
        <v>11</v>
      </c>
      <c r="I92" s="228"/>
      <c r="J92" s="224"/>
      <c r="K92" s="224"/>
      <c r="L92" s="229"/>
      <c r="M92" s="230"/>
      <c r="N92" s="231"/>
      <c r="O92" s="231"/>
      <c r="P92" s="231"/>
      <c r="Q92" s="231"/>
      <c r="R92" s="231"/>
      <c r="S92" s="231"/>
      <c r="T92" s="232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3" t="s">
        <v>150</v>
      </c>
      <c r="AU92" s="233" t="s">
        <v>82</v>
      </c>
      <c r="AV92" s="13" t="s">
        <v>82</v>
      </c>
      <c r="AW92" s="13" t="s">
        <v>33</v>
      </c>
      <c r="AX92" s="13" t="s">
        <v>80</v>
      </c>
      <c r="AY92" s="233" t="s">
        <v>139</v>
      </c>
    </row>
    <row r="93" s="2" customFormat="1" ht="49.05" customHeight="1">
      <c r="A93" s="38"/>
      <c r="B93" s="39"/>
      <c r="C93" s="205" t="s">
        <v>82</v>
      </c>
      <c r="D93" s="205" t="s">
        <v>141</v>
      </c>
      <c r="E93" s="206" t="s">
        <v>495</v>
      </c>
      <c r="F93" s="207" t="s">
        <v>496</v>
      </c>
      <c r="G93" s="208" t="s">
        <v>95</v>
      </c>
      <c r="H93" s="209">
        <v>1</v>
      </c>
      <c r="I93" s="210"/>
      <c r="J93" s="211">
        <f>ROUND(I93*H93,2)</f>
        <v>0</v>
      </c>
      <c r="K93" s="207" t="s">
        <v>145</v>
      </c>
      <c r="L93" s="44"/>
      <c r="M93" s="212" t="s">
        <v>19</v>
      </c>
      <c r="N93" s="213" t="s">
        <v>43</v>
      </c>
      <c r="O93" s="84"/>
      <c r="P93" s="214">
        <f>O93*H93</f>
        <v>0</v>
      </c>
      <c r="Q93" s="214">
        <v>0.0086800000000000002</v>
      </c>
      <c r="R93" s="214">
        <f>Q93*H93</f>
        <v>0.0086800000000000002</v>
      </c>
      <c r="S93" s="214">
        <v>0</v>
      </c>
      <c r="T93" s="215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6" t="s">
        <v>146</v>
      </c>
      <c r="AT93" s="216" t="s">
        <v>141</v>
      </c>
      <c r="AU93" s="216" t="s">
        <v>82</v>
      </c>
      <c r="AY93" s="17" t="s">
        <v>139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7" t="s">
        <v>80</v>
      </c>
      <c r="BK93" s="217">
        <f>ROUND(I93*H93,2)</f>
        <v>0</v>
      </c>
      <c r="BL93" s="17" t="s">
        <v>146</v>
      </c>
      <c r="BM93" s="216" t="s">
        <v>497</v>
      </c>
    </row>
    <row r="94" s="2" customFormat="1">
      <c r="A94" s="38"/>
      <c r="B94" s="39"/>
      <c r="C94" s="40"/>
      <c r="D94" s="218" t="s">
        <v>148</v>
      </c>
      <c r="E94" s="40"/>
      <c r="F94" s="219" t="s">
        <v>498</v>
      </c>
      <c r="G94" s="40"/>
      <c r="H94" s="40"/>
      <c r="I94" s="220"/>
      <c r="J94" s="40"/>
      <c r="K94" s="40"/>
      <c r="L94" s="44"/>
      <c r="M94" s="221"/>
      <c r="N94" s="222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148</v>
      </c>
      <c r="AU94" s="17" t="s">
        <v>82</v>
      </c>
    </row>
    <row r="95" s="2" customFormat="1" ht="49.05" customHeight="1">
      <c r="A95" s="38"/>
      <c r="B95" s="39"/>
      <c r="C95" s="205" t="s">
        <v>157</v>
      </c>
      <c r="D95" s="205" t="s">
        <v>141</v>
      </c>
      <c r="E95" s="206" t="s">
        <v>499</v>
      </c>
      <c r="F95" s="207" t="s">
        <v>500</v>
      </c>
      <c r="G95" s="208" t="s">
        <v>95</v>
      </c>
      <c r="H95" s="209">
        <v>4</v>
      </c>
      <c r="I95" s="210"/>
      <c r="J95" s="211">
        <f>ROUND(I95*H95,2)</f>
        <v>0</v>
      </c>
      <c r="K95" s="207" t="s">
        <v>145</v>
      </c>
      <c r="L95" s="44"/>
      <c r="M95" s="212" t="s">
        <v>19</v>
      </c>
      <c r="N95" s="213" t="s">
        <v>43</v>
      </c>
      <c r="O95" s="84"/>
      <c r="P95" s="214">
        <f>O95*H95</f>
        <v>0</v>
      </c>
      <c r="Q95" s="214">
        <v>0.0086800000000000002</v>
      </c>
      <c r="R95" s="214">
        <f>Q95*H95</f>
        <v>0.034720000000000001</v>
      </c>
      <c r="S95" s="214">
        <v>0</v>
      </c>
      <c r="T95" s="215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6" t="s">
        <v>146</v>
      </c>
      <c r="AT95" s="216" t="s">
        <v>141</v>
      </c>
      <c r="AU95" s="216" t="s">
        <v>82</v>
      </c>
      <c r="AY95" s="17" t="s">
        <v>139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7" t="s">
        <v>80</v>
      </c>
      <c r="BK95" s="217">
        <f>ROUND(I95*H95,2)</f>
        <v>0</v>
      </c>
      <c r="BL95" s="17" t="s">
        <v>146</v>
      </c>
      <c r="BM95" s="216" t="s">
        <v>501</v>
      </c>
    </row>
    <row r="96" s="2" customFormat="1">
      <c r="A96" s="38"/>
      <c r="B96" s="39"/>
      <c r="C96" s="40"/>
      <c r="D96" s="218" t="s">
        <v>148</v>
      </c>
      <c r="E96" s="40"/>
      <c r="F96" s="219" t="s">
        <v>502</v>
      </c>
      <c r="G96" s="40"/>
      <c r="H96" s="40"/>
      <c r="I96" s="220"/>
      <c r="J96" s="40"/>
      <c r="K96" s="40"/>
      <c r="L96" s="44"/>
      <c r="M96" s="221"/>
      <c r="N96" s="222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148</v>
      </c>
      <c r="AU96" s="17" t="s">
        <v>82</v>
      </c>
    </row>
    <row r="97" s="2" customFormat="1" ht="49.05" customHeight="1">
      <c r="A97" s="38"/>
      <c r="B97" s="39"/>
      <c r="C97" s="205" t="s">
        <v>146</v>
      </c>
      <c r="D97" s="205" t="s">
        <v>141</v>
      </c>
      <c r="E97" s="206" t="s">
        <v>503</v>
      </c>
      <c r="F97" s="207" t="s">
        <v>504</v>
      </c>
      <c r="G97" s="208" t="s">
        <v>95</v>
      </c>
      <c r="H97" s="209">
        <v>2</v>
      </c>
      <c r="I97" s="210"/>
      <c r="J97" s="211">
        <f>ROUND(I97*H97,2)</f>
        <v>0</v>
      </c>
      <c r="K97" s="207" t="s">
        <v>145</v>
      </c>
      <c r="L97" s="44"/>
      <c r="M97" s="212" t="s">
        <v>19</v>
      </c>
      <c r="N97" s="213" t="s">
        <v>43</v>
      </c>
      <c r="O97" s="84"/>
      <c r="P97" s="214">
        <f>O97*H97</f>
        <v>0</v>
      </c>
      <c r="Q97" s="214">
        <v>0.036900000000000002</v>
      </c>
      <c r="R97" s="214">
        <f>Q97*H97</f>
        <v>0.073800000000000004</v>
      </c>
      <c r="S97" s="214">
        <v>0</v>
      </c>
      <c r="T97" s="215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6" t="s">
        <v>146</v>
      </c>
      <c r="AT97" s="216" t="s">
        <v>141</v>
      </c>
      <c r="AU97" s="216" t="s">
        <v>82</v>
      </c>
      <c r="AY97" s="17" t="s">
        <v>139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7" t="s">
        <v>80</v>
      </c>
      <c r="BK97" s="217">
        <f>ROUND(I97*H97,2)</f>
        <v>0</v>
      </c>
      <c r="BL97" s="17" t="s">
        <v>146</v>
      </c>
      <c r="BM97" s="216" t="s">
        <v>505</v>
      </c>
    </row>
    <row r="98" s="2" customFormat="1">
      <c r="A98" s="38"/>
      <c r="B98" s="39"/>
      <c r="C98" s="40"/>
      <c r="D98" s="218" t="s">
        <v>148</v>
      </c>
      <c r="E98" s="40"/>
      <c r="F98" s="219" t="s">
        <v>506</v>
      </c>
      <c r="G98" s="40"/>
      <c r="H98" s="40"/>
      <c r="I98" s="220"/>
      <c r="J98" s="40"/>
      <c r="K98" s="40"/>
      <c r="L98" s="44"/>
      <c r="M98" s="221"/>
      <c r="N98" s="222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148</v>
      </c>
      <c r="AU98" s="17" t="s">
        <v>82</v>
      </c>
    </row>
    <row r="99" s="2" customFormat="1" ht="24.15" customHeight="1">
      <c r="A99" s="38"/>
      <c r="B99" s="39"/>
      <c r="C99" s="205" t="s">
        <v>168</v>
      </c>
      <c r="D99" s="205" t="s">
        <v>141</v>
      </c>
      <c r="E99" s="206" t="s">
        <v>507</v>
      </c>
      <c r="F99" s="207" t="s">
        <v>508</v>
      </c>
      <c r="G99" s="208" t="s">
        <v>98</v>
      </c>
      <c r="H99" s="209">
        <v>10.5</v>
      </c>
      <c r="I99" s="210"/>
      <c r="J99" s="211">
        <f>ROUND(I99*H99,2)</f>
        <v>0</v>
      </c>
      <c r="K99" s="207" t="s">
        <v>145</v>
      </c>
      <c r="L99" s="44"/>
      <c r="M99" s="212" t="s">
        <v>19</v>
      </c>
      <c r="N99" s="213" t="s">
        <v>43</v>
      </c>
      <c r="O99" s="84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6" t="s">
        <v>146</v>
      </c>
      <c r="AT99" s="216" t="s">
        <v>141</v>
      </c>
      <c r="AU99" s="216" t="s">
        <v>82</v>
      </c>
      <c r="AY99" s="17" t="s">
        <v>139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7" t="s">
        <v>80</v>
      </c>
      <c r="BK99" s="217">
        <f>ROUND(I99*H99,2)</f>
        <v>0</v>
      </c>
      <c r="BL99" s="17" t="s">
        <v>146</v>
      </c>
      <c r="BM99" s="216" t="s">
        <v>509</v>
      </c>
    </row>
    <row r="100" s="2" customFormat="1">
      <c r="A100" s="38"/>
      <c r="B100" s="39"/>
      <c r="C100" s="40"/>
      <c r="D100" s="218" t="s">
        <v>148</v>
      </c>
      <c r="E100" s="40"/>
      <c r="F100" s="219" t="s">
        <v>510</v>
      </c>
      <c r="G100" s="40"/>
      <c r="H100" s="40"/>
      <c r="I100" s="220"/>
      <c r="J100" s="40"/>
      <c r="K100" s="40"/>
      <c r="L100" s="44"/>
      <c r="M100" s="221"/>
      <c r="N100" s="222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148</v>
      </c>
      <c r="AU100" s="17" t="s">
        <v>82</v>
      </c>
    </row>
    <row r="101" s="13" customFormat="1">
      <c r="A101" s="13"/>
      <c r="B101" s="223"/>
      <c r="C101" s="224"/>
      <c r="D101" s="225" t="s">
        <v>150</v>
      </c>
      <c r="E101" s="234" t="s">
        <v>19</v>
      </c>
      <c r="F101" s="226" t="s">
        <v>511</v>
      </c>
      <c r="G101" s="224"/>
      <c r="H101" s="227">
        <v>10.5</v>
      </c>
      <c r="I101" s="228"/>
      <c r="J101" s="224"/>
      <c r="K101" s="224"/>
      <c r="L101" s="229"/>
      <c r="M101" s="230"/>
      <c r="N101" s="231"/>
      <c r="O101" s="231"/>
      <c r="P101" s="231"/>
      <c r="Q101" s="231"/>
      <c r="R101" s="231"/>
      <c r="S101" s="231"/>
      <c r="T101" s="23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3" t="s">
        <v>150</v>
      </c>
      <c r="AU101" s="233" t="s">
        <v>82</v>
      </c>
      <c r="AV101" s="13" t="s">
        <v>82</v>
      </c>
      <c r="AW101" s="13" t="s">
        <v>33</v>
      </c>
      <c r="AX101" s="13" t="s">
        <v>80</v>
      </c>
      <c r="AY101" s="233" t="s">
        <v>139</v>
      </c>
    </row>
    <row r="102" s="2" customFormat="1" ht="33" customHeight="1">
      <c r="A102" s="38"/>
      <c r="B102" s="39"/>
      <c r="C102" s="205" t="s">
        <v>176</v>
      </c>
      <c r="D102" s="205" t="s">
        <v>141</v>
      </c>
      <c r="E102" s="206" t="s">
        <v>512</v>
      </c>
      <c r="F102" s="207" t="s">
        <v>513</v>
      </c>
      <c r="G102" s="208" t="s">
        <v>98</v>
      </c>
      <c r="H102" s="209">
        <v>1249.346</v>
      </c>
      <c r="I102" s="210"/>
      <c r="J102" s="211">
        <f>ROUND(I102*H102,2)</f>
        <v>0</v>
      </c>
      <c r="K102" s="207" t="s">
        <v>145</v>
      </c>
      <c r="L102" s="44"/>
      <c r="M102" s="212" t="s">
        <v>19</v>
      </c>
      <c r="N102" s="213" t="s">
        <v>43</v>
      </c>
      <c r="O102" s="84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6" t="s">
        <v>146</v>
      </c>
      <c r="AT102" s="216" t="s">
        <v>141</v>
      </c>
      <c r="AU102" s="216" t="s">
        <v>82</v>
      </c>
      <c r="AY102" s="17" t="s">
        <v>139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7" t="s">
        <v>80</v>
      </c>
      <c r="BK102" s="217">
        <f>ROUND(I102*H102,2)</f>
        <v>0</v>
      </c>
      <c r="BL102" s="17" t="s">
        <v>146</v>
      </c>
      <c r="BM102" s="216" t="s">
        <v>514</v>
      </c>
    </row>
    <row r="103" s="2" customFormat="1">
      <c r="A103" s="38"/>
      <c r="B103" s="39"/>
      <c r="C103" s="40"/>
      <c r="D103" s="218" t="s">
        <v>148</v>
      </c>
      <c r="E103" s="40"/>
      <c r="F103" s="219" t="s">
        <v>515</v>
      </c>
      <c r="G103" s="40"/>
      <c r="H103" s="40"/>
      <c r="I103" s="220"/>
      <c r="J103" s="40"/>
      <c r="K103" s="40"/>
      <c r="L103" s="44"/>
      <c r="M103" s="221"/>
      <c r="N103" s="222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148</v>
      </c>
      <c r="AU103" s="17" t="s">
        <v>82</v>
      </c>
    </row>
    <row r="104" s="13" customFormat="1">
      <c r="A104" s="13"/>
      <c r="B104" s="223"/>
      <c r="C104" s="224"/>
      <c r="D104" s="225" t="s">
        <v>150</v>
      </c>
      <c r="E104" s="234" t="s">
        <v>19</v>
      </c>
      <c r="F104" s="226" t="s">
        <v>167</v>
      </c>
      <c r="G104" s="224"/>
      <c r="H104" s="227">
        <v>1249.346</v>
      </c>
      <c r="I104" s="228"/>
      <c r="J104" s="224"/>
      <c r="K104" s="224"/>
      <c r="L104" s="229"/>
      <c r="M104" s="230"/>
      <c r="N104" s="231"/>
      <c r="O104" s="231"/>
      <c r="P104" s="231"/>
      <c r="Q104" s="231"/>
      <c r="R104" s="231"/>
      <c r="S104" s="231"/>
      <c r="T104" s="23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3" t="s">
        <v>150</v>
      </c>
      <c r="AU104" s="233" t="s">
        <v>82</v>
      </c>
      <c r="AV104" s="13" t="s">
        <v>82</v>
      </c>
      <c r="AW104" s="13" t="s">
        <v>33</v>
      </c>
      <c r="AX104" s="13" t="s">
        <v>80</v>
      </c>
      <c r="AY104" s="233" t="s">
        <v>139</v>
      </c>
    </row>
    <row r="105" s="2" customFormat="1" ht="24.15" customHeight="1">
      <c r="A105" s="38"/>
      <c r="B105" s="39"/>
      <c r="C105" s="205" t="s">
        <v>181</v>
      </c>
      <c r="D105" s="205" t="s">
        <v>141</v>
      </c>
      <c r="E105" s="206" t="s">
        <v>516</v>
      </c>
      <c r="F105" s="207" t="s">
        <v>517</v>
      </c>
      <c r="G105" s="208" t="s">
        <v>98</v>
      </c>
      <c r="H105" s="209">
        <v>937.00999999999999</v>
      </c>
      <c r="I105" s="210"/>
      <c r="J105" s="211">
        <f>ROUND(I105*H105,2)</f>
        <v>0</v>
      </c>
      <c r="K105" s="207" t="s">
        <v>145</v>
      </c>
      <c r="L105" s="44"/>
      <c r="M105" s="212" t="s">
        <v>19</v>
      </c>
      <c r="N105" s="213" t="s">
        <v>43</v>
      </c>
      <c r="O105" s="84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6" t="s">
        <v>146</v>
      </c>
      <c r="AT105" s="216" t="s">
        <v>141</v>
      </c>
      <c r="AU105" s="216" t="s">
        <v>82</v>
      </c>
      <c r="AY105" s="17" t="s">
        <v>139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7" t="s">
        <v>80</v>
      </c>
      <c r="BK105" s="217">
        <f>ROUND(I105*H105,2)</f>
        <v>0</v>
      </c>
      <c r="BL105" s="17" t="s">
        <v>146</v>
      </c>
      <c r="BM105" s="216" t="s">
        <v>518</v>
      </c>
    </row>
    <row r="106" s="2" customFormat="1">
      <c r="A106" s="38"/>
      <c r="B106" s="39"/>
      <c r="C106" s="40"/>
      <c r="D106" s="218" t="s">
        <v>148</v>
      </c>
      <c r="E106" s="40"/>
      <c r="F106" s="219" t="s">
        <v>519</v>
      </c>
      <c r="G106" s="40"/>
      <c r="H106" s="40"/>
      <c r="I106" s="220"/>
      <c r="J106" s="40"/>
      <c r="K106" s="40"/>
      <c r="L106" s="44"/>
      <c r="M106" s="221"/>
      <c r="N106" s="222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148</v>
      </c>
      <c r="AU106" s="17" t="s">
        <v>82</v>
      </c>
    </row>
    <row r="107" s="13" customFormat="1">
      <c r="A107" s="13"/>
      <c r="B107" s="223"/>
      <c r="C107" s="224"/>
      <c r="D107" s="225" t="s">
        <v>150</v>
      </c>
      <c r="E107" s="234" t="s">
        <v>19</v>
      </c>
      <c r="F107" s="226" t="s">
        <v>520</v>
      </c>
      <c r="G107" s="224"/>
      <c r="H107" s="227">
        <v>3104.5999999999999</v>
      </c>
      <c r="I107" s="228"/>
      <c r="J107" s="224"/>
      <c r="K107" s="224"/>
      <c r="L107" s="229"/>
      <c r="M107" s="230"/>
      <c r="N107" s="231"/>
      <c r="O107" s="231"/>
      <c r="P107" s="231"/>
      <c r="Q107" s="231"/>
      <c r="R107" s="231"/>
      <c r="S107" s="231"/>
      <c r="T107" s="23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3" t="s">
        <v>150</v>
      </c>
      <c r="AU107" s="233" t="s">
        <v>82</v>
      </c>
      <c r="AV107" s="13" t="s">
        <v>82</v>
      </c>
      <c r="AW107" s="13" t="s">
        <v>33</v>
      </c>
      <c r="AX107" s="13" t="s">
        <v>72</v>
      </c>
      <c r="AY107" s="233" t="s">
        <v>139</v>
      </c>
    </row>
    <row r="108" s="13" customFormat="1">
      <c r="A108" s="13"/>
      <c r="B108" s="223"/>
      <c r="C108" s="224"/>
      <c r="D108" s="225" t="s">
        <v>150</v>
      </c>
      <c r="E108" s="234" t="s">
        <v>19</v>
      </c>
      <c r="F108" s="226" t="s">
        <v>521</v>
      </c>
      <c r="G108" s="224"/>
      <c r="H108" s="227">
        <v>-1.1000000000000001</v>
      </c>
      <c r="I108" s="228"/>
      <c r="J108" s="224"/>
      <c r="K108" s="224"/>
      <c r="L108" s="229"/>
      <c r="M108" s="230"/>
      <c r="N108" s="231"/>
      <c r="O108" s="231"/>
      <c r="P108" s="231"/>
      <c r="Q108" s="231"/>
      <c r="R108" s="231"/>
      <c r="S108" s="231"/>
      <c r="T108" s="232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3" t="s">
        <v>150</v>
      </c>
      <c r="AU108" s="233" t="s">
        <v>82</v>
      </c>
      <c r="AV108" s="13" t="s">
        <v>82</v>
      </c>
      <c r="AW108" s="13" t="s">
        <v>33</v>
      </c>
      <c r="AX108" s="13" t="s">
        <v>72</v>
      </c>
      <c r="AY108" s="233" t="s">
        <v>139</v>
      </c>
    </row>
    <row r="109" s="15" customFormat="1">
      <c r="A109" s="15"/>
      <c r="B109" s="256"/>
      <c r="C109" s="257"/>
      <c r="D109" s="225" t="s">
        <v>150</v>
      </c>
      <c r="E109" s="258" t="s">
        <v>19</v>
      </c>
      <c r="F109" s="259" t="s">
        <v>522</v>
      </c>
      <c r="G109" s="257"/>
      <c r="H109" s="258" t="s">
        <v>19</v>
      </c>
      <c r="I109" s="260"/>
      <c r="J109" s="257"/>
      <c r="K109" s="257"/>
      <c r="L109" s="261"/>
      <c r="M109" s="262"/>
      <c r="N109" s="263"/>
      <c r="O109" s="263"/>
      <c r="P109" s="263"/>
      <c r="Q109" s="263"/>
      <c r="R109" s="263"/>
      <c r="S109" s="263"/>
      <c r="T109" s="264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65" t="s">
        <v>150</v>
      </c>
      <c r="AU109" s="265" t="s">
        <v>82</v>
      </c>
      <c r="AV109" s="15" t="s">
        <v>80</v>
      </c>
      <c r="AW109" s="15" t="s">
        <v>33</v>
      </c>
      <c r="AX109" s="15" t="s">
        <v>72</v>
      </c>
      <c r="AY109" s="265" t="s">
        <v>139</v>
      </c>
    </row>
    <row r="110" s="13" customFormat="1">
      <c r="A110" s="13"/>
      <c r="B110" s="223"/>
      <c r="C110" s="224"/>
      <c r="D110" s="225" t="s">
        <v>150</v>
      </c>
      <c r="E110" s="234" t="s">
        <v>19</v>
      </c>
      <c r="F110" s="226" t="s">
        <v>523</v>
      </c>
      <c r="G110" s="224"/>
      <c r="H110" s="227">
        <v>14.420999999999999</v>
      </c>
      <c r="I110" s="228"/>
      <c r="J110" s="224"/>
      <c r="K110" s="224"/>
      <c r="L110" s="229"/>
      <c r="M110" s="230"/>
      <c r="N110" s="231"/>
      <c r="O110" s="231"/>
      <c r="P110" s="231"/>
      <c r="Q110" s="231"/>
      <c r="R110" s="231"/>
      <c r="S110" s="231"/>
      <c r="T110" s="232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3" t="s">
        <v>150</v>
      </c>
      <c r="AU110" s="233" t="s">
        <v>82</v>
      </c>
      <c r="AV110" s="13" t="s">
        <v>82</v>
      </c>
      <c r="AW110" s="13" t="s">
        <v>33</v>
      </c>
      <c r="AX110" s="13" t="s">
        <v>72</v>
      </c>
      <c r="AY110" s="233" t="s">
        <v>139</v>
      </c>
    </row>
    <row r="111" s="13" customFormat="1">
      <c r="A111" s="13"/>
      <c r="B111" s="223"/>
      <c r="C111" s="224"/>
      <c r="D111" s="225" t="s">
        <v>150</v>
      </c>
      <c r="E111" s="234" t="s">
        <v>19</v>
      </c>
      <c r="F111" s="226" t="s">
        <v>524</v>
      </c>
      <c r="G111" s="224"/>
      <c r="H111" s="227">
        <v>5.4450000000000003</v>
      </c>
      <c r="I111" s="228"/>
      <c r="J111" s="224"/>
      <c r="K111" s="224"/>
      <c r="L111" s="229"/>
      <c r="M111" s="230"/>
      <c r="N111" s="231"/>
      <c r="O111" s="231"/>
      <c r="P111" s="231"/>
      <c r="Q111" s="231"/>
      <c r="R111" s="231"/>
      <c r="S111" s="231"/>
      <c r="T111" s="23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3" t="s">
        <v>150</v>
      </c>
      <c r="AU111" s="233" t="s">
        <v>82</v>
      </c>
      <c r="AV111" s="13" t="s">
        <v>82</v>
      </c>
      <c r="AW111" s="13" t="s">
        <v>33</v>
      </c>
      <c r="AX111" s="13" t="s">
        <v>72</v>
      </c>
      <c r="AY111" s="233" t="s">
        <v>139</v>
      </c>
    </row>
    <row r="112" s="14" customFormat="1">
      <c r="A112" s="14"/>
      <c r="B112" s="235"/>
      <c r="C112" s="236"/>
      <c r="D112" s="225" t="s">
        <v>150</v>
      </c>
      <c r="E112" s="237" t="s">
        <v>49</v>
      </c>
      <c r="F112" s="238" t="s">
        <v>174</v>
      </c>
      <c r="G112" s="236"/>
      <c r="H112" s="239">
        <v>3123.366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5" t="s">
        <v>150</v>
      </c>
      <c r="AU112" s="245" t="s">
        <v>82</v>
      </c>
      <c r="AV112" s="14" t="s">
        <v>146</v>
      </c>
      <c r="AW112" s="14" t="s">
        <v>33</v>
      </c>
      <c r="AX112" s="14" t="s">
        <v>72</v>
      </c>
      <c r="AY112" s="245" t="s">
        <v>139</v>
      </c>
    </row>
    <row r="113" s="13" customFormat="1">
      <c r="A113" s="13"/>
      <c r="B113" s="223"/>
      <c r="C113" s="224"/>
      <c r="D113" s="225" t="s">
        <v>150</v>
      </c>
      <c r="E113" s="234" t="s">
        <v>19</v>
      </c>
      <c r="F113" s="226" t="s">
        <v>175</v>
      </c>
      <c r="G113" s="224"/>
      <c r="H113" s="227">
        <v>937.00999999999999</v>
      </c>
      <c r="I113" s="228"/>
      <c r="J113" s="224"/>
      <c r="K113" s="224"/>
      <c r="L113" s="229"/>
      <c r="M113" s="230"/>
      <c r="N113" s="231"/>
      <c r="O113" s="231"/>
      <c r="P113" s="231"/>
      <c r="Q113" s="231"/>
      <c r="R113" s="231"/>
      <c r="S113" s="231"/>
      <c r="T113" s="23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3" t="s">
        <v>150</v>
      </c>
      <c r="AU113" s="233" t="s">
        <v>82</v>
      </c>
      <c r="AV113" s="13" t="s">
        <v>82</v>
      </c>
      <c r="AW113" s="13" t="s">
        <v>33</v>
      </c>
      <c r="AX113" s="13" t="s">
        <v>80</v>
      </c>
      <c r="AY113" s="233" t="s">
        <v>139</v>
      </c>
    </row>
    <row r="114" s="2" customFormat="1" ht="33" customHeight="1">
      <c r="A114" s="38"/>
      <c r="B114" s="39"/>
      <c r="C114" s="205" t="s">
        <v>187</v>
      </c>
      <c r="D114" s="205" t="s">
        <v>141</v>
      </c>
      <c r="E114" s="206" t="s">
        <v>525</v>
      </c>
      <c r="F114" s="207" t="s">
        <v>526</v>
      </c>
      <c r="G114" s="208" t="s">
        <v>98</v>
      </c>
      <c r="H114" s="209">
        <v>937.00999999999999</v>
      </c>
      <c r="I114" s="210"/>
      <c r="J114" s="211">
        <f>ROUND(I114*H114,2)</f>
        <v>0</v>
      </c>
      <c r="K114" s="207" t="s">
        <v>145</v>
      </c>
      <c r="L114" s="44"/>
      <c r="M114" s="212" t="s">
        <v>19</v>
      </c>
      <c r="N114" s="213" t="s">
        <v>43</v>
      </c>
      <c r="O114" s="84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6" t="s">
        <v>146</v>
      </c>
      <c r="AT114" s="216" t="s">
        <v>141</v>
      </c>
      <c r="AU114" s="216" t="s">
        <v>82</v>
      </c>
      <c r="AY114" s="17" t="s">
        <v>139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7" t="s">
        <v>80</v>
      </c>
      <c r="BK114" s="217">
        <f>ROUND(I114*H114,2)</f>
        <v>0</v>
      </c>
      <c r="BL114" s="17" t="s">
        <v>146</v>
      </c>
      <c r="BM114" s="216" t="s">
        <v>527</v>
      </c>
    </row>
    <row r="115" s="2" customFormat="1">
      <c r="A115" s="38"/>
      <c r="B115" s="39"/>
      <c r="C115" s="40"/>
      <c r="D115" s="218" t="s">
        <v>148</v>
      </c>
      <c r="E115" s="40"/>
      <c r="F115" s="219" t="s">
        <v>528</v>
      </c>
      <c r="G115" s="40"/>
      <c r="H115" s="40"/>
      <c r="I115" s="220"/>
      <c r="J115" s="40"/>
      <c r="K115" s="40"/>
      <c r="L115" s="44"/>
      <c r="M115" s="221"/>
      <c r="N115" s="222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148</v>
      </c>
      <c r="AU115" s="17" t="s">
        <v>82</v>
      </c>
    </row>
    <row r="116" s="13" customFormat="1">
      <c r="A116" s="13"/>
      <c r="B116" s="223"/>
      <c r="C116" s="224"/>
      <c r="D116" s="225" t="s">
        <v>150</v>
      </c>
      <c r="E116" s="234" t="s">
        <v>19</v>
      </c>
      <c r="F116" s="226" t="s">
        <v>175</v>
      </c>
      <c r="G116" s="224"/>
      <c r="H116" s="227">
        <v>937.00999999999999</v>
      </c>
      <c r="I116" s="228"/>
      <c r="J116" s="224"/>
      <c r="K116" s="224"/>
      <c r="L116" s="229"/>
      <c r="M116" s="230"/>
      <c r="N116" s="231"/>
      <c r="O116" s="231"/>
      <c r="P116" s="231"/>
      <c r="Q116" s="231"/>
      <c r="R116" s="231"/>
      <c r="S116" s="231"/>
      <c r="T116" s="23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3" t="s">
        <v>150</v>
      </c>
      <c r="AU116" s="233" t="s">
        <v>82</v>
      </c>
      <c r="AV116" s="13" t="s">
        <v>82</v>
      </c>
      <c r="AW116" s="13" t="s">
        <v>33</v>
      </c>
      <c r="AX116" s="13" t="s">
        <v>80</v>
      </c>
      <c r="AY116" s="233" t="s">
        <v>139</v>
      </c>
    </row>
    <row r="117" s="2" customFormat="1" ht="21.75" customHeight="1">
      <c r="A117" s="38"/>
      <c r="B117" s="39"/>
      <c r="C117" s="205" t="s">
        <v>192</v>
      </c>
      <c r="D117" s="205" t="s">
        <v>141</v>
      </c>
      <c r="E117" s="206" t="s">
        <v>529</v>
      </c>
      <c r="F117" s="207" t="s">
        <v>530</v>
      </c>
      <c r="G117" s="208" t="s">
        <v>106</v>
      </c>
      <c r="H117" s="209">
        <v>6224.54</v>
      </c>
      <c r="I117" s="210"/>
      <c r="J117" s="211">
        <f>ROUND(I117*H117,2)</f>
        <v>0</v>
      </c>
      <c r="K117" s="207" t="s">
        <v>145</v>
      </c>
      <c r="L117" s="44"/>
      <c r="M117" s="212" t="s">
        <v>19</v>
      </c>
      <c r="N117" s="213" t="s">
        <v>43</v>
      </c>
      <c r="O117" s="84"/>
      <c r="P117" s="214">
        <f>O117*H117</f>
        <v>0</v>
      </c>
      <c r="Q117" s="214">
        <v>0.00084000000000000003</v>
      </c>
      <c r="R117" s="214">
        <f>Q117*H117</f>
        <v>5.2286136000000001</v>
      </c>
      <c r="S117" s="214">
        <v>0</v>
      </c>
      <c r="T117" s="215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6" t="s">
        <v>146</v>
      </c>
      <c r="AT117" s="216" t="s">
        <v>141</v>
      </c>
      <c r="AU117" s="216" t="s">
        <v>82</v>
      </c>
      <c r="AY117" s="17" t="s">
        <v>139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7" t="s">
        <v>80</v>
      </c>
      <c r="BK117" s="217">
        <f>ROUND(I117*H117,2)</f>
        <v>0</v>
      </c>
      <c r="BL117" s="17" t="s">
        <v>146</v>
      </c>
      <c r="BM117" s="216" t="s">
        <v>531</v>
      </c>
    </row>
    <row r="118" s="2" customFormat="1">
      <c r="A118" s="38"/>
      <c r="B118" s="39"/>
      <c r="C118" s="40"/>
      <c r="D118" s="218" t="s">
        <v>148</v>
      </c>
      <c r="E118" s="40"/>
      <c r="F118" s="219" t="s">
        <v>532</v>
      </c>
      <c r="G118" s="40"/>
      <c r="H118" s="40"/>
      <c r="I118" s="220"/>
      <c r="J118" s="40"/>
      <c r="K118" s="40"/>
      <c r="L118" s="44"/>
      <c r="M118" s="221"/>
      <c r="N118" s="222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148</v>
      </c>
      <c r="AU118" s="17" t="s">
        <v>82</v>
      </c>
    </row>
    <row r="119" s="13" customFormat="1">
      <c r="A119" s="13"/>
      <c r="B119" s="223"/>
      <c r="C119" s="224"/>
      <c r="D119" s="225" t="s">
        <v>150</v>
      </c>
      <c r="E119" s="234" t="s">
        <v>19</v>
      </c>
      <c r="F119" s="226" t="s">
        <v>533</v>
      </c>
      <c r="G119" s="224"/>
      <c r="H119" s="227">
        <v>6209.1999999999998</v>
      </c>
      <c r="I119" s="228"/>
      <c r="J119" s="224"/>
      <c r="K119" s="224"/>
      <c r="L119" s="229"/>
      <c r="M119" s="230"/>
      <c r="N119" s="231"/>
      <c r="O119" s="231"/>
      <c r="P119" s="231"/>
      <c r="Q119" s="231"/>
      <c r="R119" s="231"/>
      <c r="S119" s="231"/>
      <c r="T119" s="23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3" t="s">
        <v>150</v>
      </c>
      <c r="AU119" s="233" t="s">
        <v>82</v>
      </c>
      <c r="AV119" s="13" t="s">
        <v>82</v>
      </c>
      <c r="AW119" s="13" t="s">
        <v>33</v>
      </c>
      <c r="AX119" s="13" t="s">
        <v>72</v>
      </c>
      <c r="AY119" s="233" t="s">
        <v>139</v>
      </c>
    </row>
    <row r="120" s="15" customFormat="1">
      <c r="A120" s="15"/>
      <c r="B120" s="256"/>
      <c r="C120" s="257"/>
      <c r="D120" s="225" t="s">
        <v>150</v>
      </c>
      <c r="E120" s="258" t="s">
        <v>19</v>
      </c>
      <c r="F120" s="259" t="s">
        <v>522</v>
      </c>
      <c r="G120" s="257"/>
      <c r="H120" s="258" t="s">
        <v>19</v>
      </c>
      <c r="I120" s="260"/>
      <c r="J120" s="257"/>
      <c r="K120" s="257"/>
      <c r="L120" s="261"/>
      <c r="M120" s="262"/>
      <c r="N120" s="263"/>
      <c r="O120" s="263"/>
      <c r="P120" s="263"/>
      <c r="Q120" s="263"/>
      <c r="R120" s="263"/>
      <c r="S120" s="263"/>
      <c r="T120" s="264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65" t="s">
        <v>150</v>
      </c>
      <c r="AU120" s="265" t="s">
        <v>82</v>
      </c>
      <c r="AV120" s="15" t="s">
        <v>80</v>
      </c>
      <c r="AW120" s="15" t="s">
        <v>33</v>
      </c>
      <c r="AX120" s="15" t="s">
        <v>72</v>
      </c>
      <c r="AY120" s="265" t="s">
        <v>139</v>
      </c>
    </row>
    <row r="121" s="13" customFormat="1">
      <c r="A121" s="13"/>
      <c r="B121" s="223"/>
      <c r="C121" s="224"/>
      <c r="D121" s="225" t="s">
        <v>150</v>
      </c>
      <c r="E121" s="234" t="s">
        <v>19</v>
      </c>
      <c r="F121" s="226" t="s">
        <v>534</v>
      </c>
      <c r="G121" s="224"/>
      <c r="H121" s="227">
        <v>8.7400000000000002</v>
      </c>
      <c r="I121" s="228"/>
      <c r="J121" s="224"/>
      <c r="K121" s="224"/>
      <c r="L121" s="229"/>
      <c r="M121" s="230"/>
      <c r="N121" s="231"/>
      <c r="O121" s="231"/>
      <c r="P121" s="231"/>
      <c r="Q121" s="231"/>
      <c r="R121" s="231"/>
      <c r="S121" s="231"/>
      <c r="T121" s="23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3" t="s">
        <v>150</v>
      </c>
      <c r="AU121" s="233" t="s">
        <v>82</v>
      </c>
      <c r="AV121" s="13" t="s">
        <v>82</v>
      </c>
      <c r="AW121" s="13" t="s">
        <v>33</v>
      </c>
      <c r="AX121" s="13" t="s">
        <v>72</v>
      </c>
      <c r="AY121" s="233" t="s">
        <v>139</v>
      </c>
    </row>
    <row r="122" s="13" customFormat="1">
      <c r="A122" s="13"/>
      <c r="B122" s="223"/>
      <c r="C122" s="224"/>
      <c r="D122" s="225" t="s">
        <v>150</v>
      </c>
      <c r="E122" s="234" t="s">
        <v>19</v>
      </c>
      <c r="F122" s="226" t="s">
        <v>535</v>
      </c>
      <c r="G122" s="224"/>
      <c r="H122" s="227">
        <v>6.5999999999999996</v>
      </c>
      <c r="I122" s="228"/>
      <c r="J122" s="224"/>
      <c r="K122" s="224"/>
      <c r="L122" s="229"/>
      <c r="M122" s="230"/>
      <c r="N122" s="231"/>
      <c r="O122" s="231"/>
      <c r="P122" s="231"/>
      <c r="Q122" s="231"/>
      <c r="R122" s="231"/>
      <c r="S122" s="231"/>
      <c r="T122" s="23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3" t="s">
        <v>150</v>
      </c>
      <c r="AU122" s="233" t="s">
        <v>82</v>
      </c>
      <c r="AV122" s="13" t="s">
        <v>82</v>
      </c>
      <c r="AW122" s="13" t="s">
        <v>33</v>
      </c>
      <c r="AX122" s="13" t="s">
        <v>72</v>
      </c>
      <c r="AY122" s="233" t="s">
        <v>139</v>
      </c>
    </row>
    <row r="123" s="14" customFormat="1">
      <c r="A123" s="14"/>
      <c r="B123" s="235"/>
      <c r="C123" s="236"/>
      <c r="D123" s="225" t="s">
        <v>150</v>
      </c>
      <c r="E123" s="237" t="s">
        <v>19</v>
      </c>
      <c r="F123" s="238" t="s">
        <v>174</v>
      </c>
      <c r="G123" s="236"/>
      <c r="H123" s="239">
        <v>6224.54</v>
      </c>
      <c r="I123" s="240"/>
      <c r="J123" s="236"/>
      <c r="K123" s="236"/>
      <c r="L123" s="241"/>
      <c r="M123" s="242"/>
      <c r="N123" s="243"/>
      <c r="O123" s="243"/>
      <c r="P123" s="243"/>
      <c r="Q123" s="243"/>
      <c r="R123" s="243"/>
      <c r="S123" s="243"/>
      <c r="T123" s="24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5" t="s">
        <v>150</v>
      </c>
      <c r="AU123" s="245" t="s">
        <v>82</v>
      </c>
      <c r="AV123" s="14" t="s">
        <v>146</v>
      </c>
      <c r="AW123" s="14" t="s">
        <v>33</v>
      </c>
      <c r="AX123" s="14" t="s">
        <v>80</v>
      </c>
      <c r="AY123" s="245" t="s">
        <v>139</v>
      </c>
    </row>
    <row r="124" s="2" customFormat="1" ht="24.15" customHeight="1">
      <c r="A124" s="38"/>
      <c r="B124" s="39"/>
      <c r="C124" s="205" t="s">
        <v>198</v>
      </c>
      <c r="D124" s="205" t="s">
        <v>141</v>
      </c>
      <c r="E124" s="206" t="s">
        <v>536</v>
      </c>
      <c r="F124" s="207" t="s">
        <v>537</v>
      </c>
      <c r="G124" s="208" t="s">
        <v>106</v>
      </c>
      <c r="H124" s="209">
        <v>6224.54</v>
      </c>
      <c r="I124" s="210"/>
      <c r="J124" s="211">
        <f>ROUND(I124*H124,2)</f>
        <v>0</v>
      </c>
      <c r="K124" s="207" t="s">
        <v>145</v>
      </c>
      <c r="L124" s="44"/>
      <c r="M124" s="212" t="s">
        <v>19</v>
      </c>
      <c r="N124" s="213" t="s">
        <v>43</v>
      </c>
      <c r="O124" s="84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6" t="s">
        <v>146</v>
      </c>
      <c r="AT124" s="216" t="s">
        <v>141</v>
      </c>
      <c r="AU124" s="216" t="s">
        <v>82</v>
      </c>
      <c r="AY124" s="17" t="s">
        <v>139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7" t="s">
        <v>80</v>
      </c>
      <c r="BK124" s="217">
        <f>ROUND(I124*H124,2)</f>
        <v>0</v>
      </c>
      <c r="BL124" s="17" t="s">
        <v>146</v>
      </c>
      <c r="BM124" s="216" t="s">
        <v>538</v>
      </c>
    </row>
    <row r="125" s="2" customFormat="1">
      <c r="A125" s="38"/>
      <c r="B125" s="39"/>
      <c r="C125" s="40"/>
      <c r="D125" s="218" t="s">
        <v>148</v>
      </c>
      <c r="E125" s="40"/>
      <c r="F125" s="219" t="s">
        <v>539</v>
      </c>
      <c r="G125" s="40"/>
      <c r="H125" s="40"/>
      <c r="I125" s="220"/>
      <c r="J125" s="40"/>
      <c r="K125" s="40"/>
      <c r="L125" s="44"/>
      <c r="M125" s="221"/>
      <c r="N125" s="222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148</v>
      </c>
      <c r="AU125" s="17" t="s">
        <v>82</v>
      </c>
    </row>
    <row r="126" s="2" customFormat="1" ht="37.8" customHeight="1">
      <c r="A126" s="38"/>
      <c r="B126" s="39"/>
      <c r="C126" s="205" t="s">
        <v>203</v>
      </c>
      <c r="D126" s="205" t="s">
        <v>141</v>
      </c>
      <c r="E126" s="206" t="s">
        <v>218</v>
      </c>
      <c r="F126" s="207" t="s">
        <v>219</v>
      </c>
      <c r="G126" s="208" t="s">
        <v>98</v>
      </c>
      <c r="H126" s="209">
        <v>880.44000000000005</v>
      </c>
      <c r="I126" s="210"/>
      <c r="J126" s="211">
        <f>ROUND(I126*H126,2)</f>
        <v>0</v>
      </c>
      <c r="K126" s="207" t="s">
        <v>145</v>
      </c>
      <c r="L126" s="44"/>
      <c r="M126" s="212" t="s">
        <v>19</v>
      </c>
      <c r="N126" s="213" t="s">
        <v>43</v>
      </c>
      <c r="O126" s="84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6" t="s">
        <v>146</v>
      </c>
      <c r="AT126" s="216" t="s">
        <v>141</v>
      </c>
      <c r="AU126" s="216" t="s">
        <v>82</v>
      </c>
      <c r="AY126" s="17" t="s">
        <v>139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7" t="s">
        <v>80</v>
      </c>
      <c r="BK126" s="217">
        <f>ROUND(I126*H126,2)</f>
        <v>0</v>
      </c>
      <c r="BL126" s="17" t="s">
        <v>146</v>
      </c>
      <c r="BM126" s="216" t="s">
        <v>540</v>
      </c>
    </row>
    <row r="127" s="2" customFormat="1">
      <c r="A127" s="38"/>
      <c r="B127" s="39"/>
      <c r="C127" s="40"/>
      <c r="D127" s="218" t="s">
        <v>148</v>
      </c>
      <c r="E127" s="40"/>
      <c r="F127" s="219" t="s">
        <v>221</v>
      </c>
      <c r="G127" s="40"/>
      <c r="H127" s="40"/>
      <c r="I127" s="220"/>
      <c r="J127" s="40"/>
      <c r="K127" s="40"/>
      <c r="L127" s="44"/>
      <c r="M127" s="221"/>
      <c r="N127" s="222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148</v>
      </c>
      <c r="AU127" s="17" t="s">
        <v>82</v>
      </c>
    </row>
    <row r="128" s="13" customFormat="1">
      <c r="A128" s="13"/>
      <c r="B128" s="223"/>
      <c r="C128" s="224"/>
      <c r="D128" s="225" t="s">
        <v>150</v>
      </c>
      <c r="E128" s="234" t="s">
        <v>19</v>
      </c>
      <c r="F128" s="226" t="s">
        <v>215</v>
      </c>
      <c r="G128" s="224"/>
      <c r="H128" s="227">
        <v>880.44000000000005</v>
      </c>
      <c r="I128" s="228"/>
      <c r="J128" s="224"/>
      <c r="K128" s="224"/>
      <c r="L128" s="229"/>
      <c r="M128" s="230"/>
      <c r="N128" s="231"/>
      <c r="O128" s="231"/>
      <c r="P128" s="231"/>
      <c r="Q128" s="231"/>
      <c r="R128" s="231"/>
      <c r="S128" s="231"/>
      <c r="T128" s="23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3" t="s">
        <v>150</v>
      </c>
      <c r="AU128" s="233" t="s">
        <v>82</v>
      </c>
      <c r="AV128" s="13" t="s">
        <v>82</v>
      </c>
      <c r="AW128" s="13" t="s">
        <v>33</v>
      </c>
      <c r="AX128" s="13" t="s">
        <v>80</v>
      </c>
      <c r="AY128" s="233" t="s">
        <v>139</v>
      </c>
    </row>
    <row r="129" s="2" customFormat="1" ht="37.8" customHeight="1">
      <c r="A129" s="38"/>
      <c r="B129" s="39"/>
      <c r="C129" s="205" t="s">
        <v>210</v>
      </c>
      <c r="D129" s="205" t="s">
        <v>141</v>
      </c>
      <c r="E129" s="206" t="s">
        <v>541</v>
      </c>
      <c r="F129" s="207" t="s">
        <v>542</v>
      </c>
      <c r="G129" s="208" t="s">
        <v>98</v>
      </c>
      <c r="H129" s="209">
        <v>5282.6400000000003</v>
      </c>
      <c r="I129" s="210"/>
      <c r="J129" s="211">
        <f>ROUND(I129*H129,2)</f>
        <v>0</v>
      </c>
      <c r="K129" s="207" t="s">
        <v>145</v>
      </c>
      <c r="L129" s="44"/>
      <c r="M129" s="212" t="s">
        <v>19</v>
      </c>
      <c r="N129" s="213" t="s">
        <v>43</v>
      </c>
      <c r="O129" s="84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6" t="s">
        <v>146</v>
      </c>
      <c r="AT129" s="216" t="s">
        <v>141</v>
      </c>
      <c r="AU129" s="216" t="s">
        <v>82</v>
      </c>
      <c r="AY129" s="17" t="s">
        <v>139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7" t="s">
        <v>80</v>
      </c>
      <c r="BK129" s="217">
        <f>ROUND(I129*H129,2)</f>
        <v>0</v>
      </c>
      <c r="BL129" s="17" t="s">
        <v>146</v>
      </c>
      <c r="BM129" s="216" t="s">
        <v>543</v>
      </c>
    </row>
    <row r="130" s="2" customFormat="1">
      <c r="A130" s="38"/>
      <c r="B130" s="39"/>
      <c r="C130" s="40"/>
      <c r="D130" s="218" t="s">
        <v>148</v>
      </c>
      <c r="E130" s="40"/>
      <c r="F130" s="219" t="s">
        <v>544</v>
      </c>
      <c r="G130" s="40"/>
      <c r="H130" s="40"/>
      <c r="I130" s="220"/>
      <c r="J130" s="40"/>
      <c r="K130" s="40"/>
      <c r="L130" s="44"/>
      <c r="M130" s="221"/>
      <c r="N130" s="222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148</v>
      </c>
      <c r="AU130" s="17" t="s">
        <v>82</v>
      </c>
    </row>
    <row r="131" s="13" customFormat="1">
      <c r="A131" s="13"/>
      <c r="B131" s="223"/>
      <c r="C131" s="224"/>
      <c r="D131" s="225" t="s">
        <v>150</v>
      </c>
      <c r="E131" s="224"/>
      <c r="F131" s="226" t="s">
        <v>545</v>
      </c>
      <c r="G131" s="224"/>
      <c r="H131" s="227">
        <v>5282.6400000000003</v>
      </c>
      <c r="I131" s="228"/>
      <c r="J131" s="224"/>
      <c r="K131" s="224"/>
      <c r="L131" s="229"/>
      <c r="M131" s="230"/>
      <c r="N131" s="231"/>
      <c r="O131" s="231"/>
      <c r="P131" s="231"/>
      <c r="Q131" s="231"/>
      <c r="R131" s="231"/>
      <c r="S131" s="231"/>
      <c r="T131" s="23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3" t="s">
        <v>150</v>
      </c>
      <c r="AU131" s="233" t="s">
        <v>82</v>
      </c>
      <c r="AV131" s="13" t="s">
        <v>82</v>
      </c>
      <c r="AW131" s="13" t="s">
        <v>4</v>
      </c>
      <c r="AX131" s="13" t="s">
        <v>80</v>
      </c>
      <c r="AY131" s="233" t="s">
        <v>139</v>
      </c>
    </row>
    <row r="132" s="2" customFormat="1" ht="24.15" customHeight="1">
      <c r="A132" s="38"/>
      <c r="B132" s="39"/>
      <c r="C132" s="205" t="s">
        <v>217</v>
      </c>
      <c r="D132" s="205" t="s">
        <v>141</v>
      </c>
      <c r="E132" s="206" t="s">
        <v>223</v>
      </c>
      <c r="F132" s="207" t="s">
        <v>224</v>
      </c>
      <c r="G132" s="208" t="s">
        <v>207</v>
      </c>
      <c r="H132" s="209">
        <v>1307.2000000000001</v>
      </c>
      <c r="I132" s="210"/>
      <c r="J132" s="211">
        <f>ROUND(I132*H132,2)</f>
        <v>0</v>
      </c>
      <c r="K132" s="207" t="s">
        <v>145</v>
      </c>
      <c r="L132" s="44"/>
      <c r="M132" s="212" t="s">
        <v>19</v>
      </c>
      <c r="N132" s="213" t="s">
        <v>43</v>
      </c>
      <c r="O132" s="84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6" t="s">
        <v>146</v>
      </c>
      <c r="AT132" s="216" t="s">
        <v>141</v>
      </c>
      <c r="AU132" s="216" t="s">
        <v>82</v>
      </c>
      <c r="AY132" s="17" t="s">
        <v>139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7" t="s">
        <v>80</v>
      </c>
      <c r="BK132" s="217">
        <f>ROUND(I132*H132,2)</f>
        <v>0</v>
      </c>
      <c r="BL132" s="17" t="s">
        <v>146</v>
      </c>
      <c r="BM132" s="216" t="s">
        <v>546</v>
      </c>
    </row>
    <row r="133" s="2" customFormat="1">
      <c r="A133" s="38"/>
      <c r="B133" s="39"/>
      <c r="C133" s="40"/>
      <c r="D133" s="218" t="s">
        <v>148</v>
      </c>
      <c r="E133" s="40"/>
      <c r="F133" s="219" t="s">
        <v>226</v>
      </c>
      <c r="G133" s="40"/>
      <c r="H133" s="40"/>
      <c r="I133" s="220"/>
      <c r="J133" s="40"/>
      <c r="K133" s="40"/>
      <c r="L133" s="44"/>
      <c r="M133" s="221"/>
      <c r="N133" s="222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148</v>
      </c>
      <c r="AU133" s="17" t="s">
        <v>82</v>
      </c>
    </row>
    <row r="134" s="15" customFormat="1">
      <c r="A134" s="15"/>
      <c r="B134" s="256"/>
      <c r="C134" s="257"/>
      <c r="D134" s="225" t="s">
        <v>150</v>
      </c>
      <c r="E134" s="258" t="s">
        <v>19</v>
      </c>
      <c r="F134" s="259" t="s">
        <v>227</v>
      </c>
      <c r="G134" s="257"/>
      <c r="H134" s="258" t="s">
        <v>19</v>
      </c>
      <c r="I134" s="260"/>
      <c r="J134" s="257"/>
      <c r="K134" s="257"/>
      <c r="L134" s="261"/>
      <c r="M134" s="262"/>
      <c r="N134" s="263"/>
      <c r="O134" s="263"/>
      <c r="P134" s="263"/>
      <c r="Q134" s="263"/>
      <c r="R134" s="263"/>
      <c r="S134" s="263"/>
      <c r="T134" s="264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5" t="s">
        <v>150</v>
      </c>
      <c r="AU134" s="265" t="s">
        <v>82</v>
      </c>
      <c r="AV134" s="15" t="s">
        <v>80</v>
      </c>
      <c r="AW134" s="15" t="s">
        <v>33</v>
      </c>
      <c r="AX134" s="15" t="s">
        <v>72</v>
      </c>
      <c r="AY134" s="265" t="s">
        <v>139</v>
      </c>
    </row>
    <row r="135" s="13" customFormat="1">
      <c r="A135" s="13"/>
      <c r="B135" s="223"/>
      <c r="C135" s="224"/>
      <c r="D135" s="225" t="s">
        <v>150</v>
      </c>
      <c r="E135" s="234" t="s">
        <v>19</v>
      </c>
      <c r="F135" s="226" t="s">
        <v>547</v>
      </c>
      <c r="G135" s="224"/>
      <c r="H135" s="227">
        <v>1307.2000000000001</v>
      </c>
      <c r="I135" s="228"/>
      <c r="J135" s="224"/>
      <c r="K135" s="224"/>
      <c r="L135" s="229"/>
      <c r="M135" s="230"/>
      <c r="N135" s="231"/>
      <c r="O135" s="231"/>
      <c r="P135" s="231"/>
      <c r="Q135" s="231"/>
      <c r="R135" s="231"/>
      <c r="S135" s="231"/>
      <c r="T135" s="23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3" t="s">
        <v>150</v>
      </c>
      <c r="AU135" s="233" t="s">
        <v>82</v>
      </c>
      <c r="AV135" s="13" t="s">
        <v>82</v>
      </c>
      <c r="AW135" s="13" t="s">
        <v>33</v>
      </c>
      <c r="AX135" s="13" t="s">
        <v>80</v>
      </c>
      <c r="AY135" s="233" t="s">
        <v>139</v>
      </c>
    </row>
    <row r="136" s="2" customFormat="1" ht="24.15" customHeight="1">
      <c r="A136" s="38"/>
      <c r="B136" s="39"/>
      <c r="C136" s="205" t="s">
        <v>222</v>
      </c>
      <c r="D136" s="205" t="s">
        <v>141</v>
      </c>
      <c r="E136" s="206" t="s">
        <v>229</v>
      </c>
      <c r="F136" s="207" t="s">
        <v>230</v>
      </c>
      <c r="G136" s="208" t="s">
        <v>98</v>
      </c>
      <c r="H136" s="209">
        <v>2242.9259999999999</v>
      </c>
      <c r="I136" s="210"/>
      <c r="J136" s="211">
        <f>ROUND(I136*H136,2)</f>
        <v>0</v>
      </c>
      <c r="K136" s="207" t="s">
        <v>145</v>
      </c>
      <c r="L136" s="44"/>
      <c r="M136" s="212" t="s">
        <v>19</v>
      </c>
      <c r="N136" s="213" t="s">
        <v>43</v>
      </c>
      <c r="O136" s="84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6" t="s">
        <v>146</v>
      </c>
      <c r="AT136" s="216" t="s">
        <v>141</v>
      </c>
      <c r="AU136" s="216" t="s">
        <v>82</v>
      </c>
      <c r="AY136" s="17" t="s">
        <v>139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7" t="s">
        <v>80</v>
      </c>
      <c r="BK136" s="217">
        <f>ROUND(I136*H136,2)</f>
        <v>0</v>
      </c>
      <c r="BL136" s="17" t="s">
        <v>146</v>
      </c>
      <c r="BM136" s="216" t="s">
        <v>548</v>
      </c>
    </row>
    <row r="137" s="2" customFormat="1">
      <c r="A137" s="38"/>
      <c r="B137" s="39"/>
      <c r="C137" s="40"/>
      <c r="D137" s="218" t="s">
        <v>148</v>
      </c>
      <c r="E137" s="40"/>
      <c r="F137" s="219" t="s">
        <v>232</v>
      </c>
      <c r="G137" s="40"/>
      <c r="H137" s="40"/>
      <c r="I137" s="220"/>
      <c r="J137" s="40"/>
      <c r="K137" s="40"/>
      <c r="L137" s="44"/>
      <c r="M137" s="221"/>
      <c r="N137" s="222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148</v>
      </c>
      <c r="AU137" s="17" t="s">
        <v>82</v>
      </c>
    </row>
    <row r="138" s="13" customFormat="1">
      <c r="A138" s="13"/>
      <c r="B138" s="223"/>
      <c r="C138" s="224"/>
      <c r="D138" s="225" t="s">
        <v>150</v>
      </c>
      <c r="E138" s="234" t="s">
        <v>19</v>
      </c>
      <c r="F138" s="226" t="s">
        <v>49</v>
      </c>
      <c r="G138" s="224"/>
      <c r="H138" s="227">
        <v>3123.366</v>
      </c>
      <c r="I138" s="228"/>
      <c r="J138" s="224"/>
      <c r="K138" s="224"/>
      <c r="L138" s="229"/>
      <c r="M138" s="230"/>
      <c r="N138" s="231"/>
      <c r="O138" s="231"/>
      <c r="P138" s="231"/>
      <c r="Q138" s="231"/>
      <c r="R138" s="231"/>
      <c r="S138" s="231"/>
      <c r="T138" s="23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3" t="s">
        <v>150</v>
      </c>
      <c r="AU138" s="233" t="s">
        <v>82</v>
      </c>
      <c r="AV138" s="13" t="s">
        <v>82</v>
      </c>
      <c r="AW138" s="13" t="s">
        <v>33</v>
      </c>
      <c r="AX138" s="13" t="s">
        <v>72</v>
      </c>
      <c r="AY138" s="233" t="s">
        <v>139</v>
      </c>
    </row>
    <row r="139" s="13" customFormat="1">
      <c r="A139" s="13"/>
      <c r="B139" s="223"/>
      <c r="C139" s="224"/>
      <c r="D139" s="225" t="s">
        <v>150</v>
      </c>
      <c r="E139" s="234" t="s">
        <v>19</v>
      </c>
      <c r="F139" s="226" t="s">
        <v>549</v>
      </c>
      <c r="G139" s="224"/>
      <c r="H139" s="227">
        <v>-817</v>
      </c>
      <c r="I139" s="228"/>
      <c r="J139" s="224"/>
      <c r="K139" s="224"/>
      <c r="L139" s="229"/>
      <c r="M139" s="230"/>
      <c r="N139" s="231"/>
      <c r="O139" s="231"/>
      <c r="P139" s="231"/>
      <c r="Q139" s="231"/>
      <c r="R139" s="231"/>
      <c r="S139" s="231"/>
      <c r="T139" s="23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3" t="s">
        <v>150</v>
      </c>
      <c r="AU139" s="233" t="s">
        <v>82</v>
      </c>
      <c r="AV139" s="13" t="s">
        <v>82</v>
      </c>
      <c r="AW139" s="13" t="s">
        <v>33</v>
      </c>
      <c r="AX139" s="13" t="s">
        <v>72</v>
      </c>
      <c r="AY139" s="233" t="s">
        <v>139</v>
      </c>
    </row>
    <row r="140" s="13" customFormat="1">
      <c r="A140" s="13"/>
      <c r="B140" s="223"/>
      <c r="C140" s="224"/>
      <c r="D140" s="225" t="s">
        <v>150</v>
      </c>
      <c r="E140" s="234" t="s">
        <v>19</v>
      </c>
      <c r="F140" s="226" t="s">
        <v>550</v>
      </c>
      <c r="G140" s="224"/>
      <c r="H140" s="227">
        <v>-43.838000000000001</v>
      </c>
      <c r="I140" s="228"/>
      <c r="J140" s="224"/>
      <c r="K140" s="224"/>
      <c r="L140" s="229"/>
      <c r="M140" s="230"/>
      <c r="N140" s="231"/>
      <c r="O140" s="231"/>
      <c r="P140" s="231"/>
      <c r="Q140" s="231"/>
      <c r="R140" s="231"/>
      <c r="S140" s="231"/>
      <c r="T140" s="23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3" t="s">
        <v>150</v>
      </c>
      <c r="AU140" s="233" t="s">
        <v>82</v>
      </c>
      <c r="AV140" s="13" t="s">
        <v>82</v>
      </c>
      <c r="AW140" s="13" t="s">
        <v>33</v>
      </c>
      <c r="AX140" s="13" t="s">
        <v>72</v>
      </c>
      <c r="AY140" s="233" t="s">
        <v>139</v>
      </c>
    </row>
    <row r="141" s="13" customFormat="1">
      <c r="A141" s="13"/>
      <c r="B141" s="223"/>
      <c r="C141" s="224"/>
      <c r="D141" s="225" t="s">
        <v>150</v>
      </c>
      <c r="E141" s="234" t="s">
        <v>19</v>
      </c>
      <c r="F141" s="226" t="s">
        <v>551</v>
      </c>
      <c r="G141" s="224"/>
      <c r="H141" s="227">
        <v>-19.602</v>
      </c>
      <c r="I141" s="228"/>
      <c r="J141" s="224"/>
      <c r="K141" s="224"/>
      <c r="L141" s="229"/>
      <c r="M141" s="230"/>
      <c r="N141" s="231"/>
      <c r="O141" s="231"/>
      <c r="P141" s="231"/>
      <c r="Q141" s="231"/>
      <c r="R141" s="231"/>
      <c r="S141" s="231"/>
      <c r="T141" s="23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3" t="s">
        <v>150</v>
      </c>
      <c r="AU141" s="233" t="s">
        <v>82</v>
      </c>
      <c r="AV141" s="13" t="s">
        <v>82</v>
      </c>
      <c r="AW141" s="13" t="s">
        <v>33</v>
      </c>
      <c r="AX141" s="13" t="s">
        <v>72</v>
      </c>
      <c r="AY141" s="233" t="s">
        <v>139</v>
      </c>
    </row>
    <row r="142" s="14" customFormat="1">
      <c r="A142" s="14"/>
      <c r="B142" s="235"/>
      <c r="C142" s="236"/>
      <c r="D142" s="225" t="s">
        <v>150</v>
      </c>
      <c r="E142" s="237" t="s">
        <v>101</v>
      </c>
      <c r="F142" s="238" t="s">
        <v>174</v>
      </c>
      <c r="G142" s="236"/>
      <c r="H142" s="239">
        <v>2242.9259999999999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5" t="s">
        <v>150</v>
      </c>
      <c r="AU142" s="245" t="s">
        <v>82</v>
      </c>
      <c r="AV142" s="14" t="s">
        <v>146</v>
      </c>
      <c r="AW142" s="14" t="s">
        <v>33</v>
      </c>
      <c r="AX142" s="14" t="s">
        <v>80</v>
      </c>
      <c r="AY142" s="245" t="s">
        <v>139</v>
      </c>
    </row>
    <row r="143" s="2" customFormat="1" ht="37.8" customHeight="1">
      <c r="A143" s="38"/>
      <c r="B143" s="39"/>
      <c r="C143" s="205" t="s">
        <v>8</v>
      </c>
      <c r="D143" s="205" t="s">
        <v>141</v>
      </c>
      <c r="E143" s="206" t="s">
        <v>552</v>
      </c>
      <c r="F143" s="207" t="s">
        <v>553</v>
      </c>
      <c r="G143" s="208" t="s">
        <v>98</v>
      </c>
      <c r="H143" s="209">
        <v>653.60000000000002</v>
      </c>
      <c r="I143" s="210"/>
      <c r="J143" s="211">
        <f>ROUND(I143*H143,2)</f>
        <v>0</v>
      </c>
      <c r="K143" s="207" t="s">
        <v>145</v>
      </c>
      <c r="L143" s="44"/>
      <c r="M143" s="212" t="s">
        <v>19</v>
      </c>
      <c r="N143" s="213" t="s">
        <v>43</v>
      </c>
      <c r="O143" s="84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6" t="s">
        <v>146</v>
      </c>
      <c r="AT143" s="216" t="s">
        <v>141</v>
      </c>
      <c r="AU143" s="216" t="s">
        <v>82</v>
      </c>
      <c r="AY143" s="17" t="s">
        <v>139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7" t="s">
        <v>80</v>
      </c>
      <c r="BK143" s="217">
        <f>ROUND(I143*H143,2)</f>
        <v>0</v>
      </c>
      <c r="BL143" s="17" t="s">
        <v>146</v>
      </c>
      <c r="BM143" s="216" t="s">
        <v>554</v>
      </c>
    </row>
    <row r="144" s="2" customFormat="1">
      <c r="A144" s="38"/>
      <c r="B144" s="39"/>
      <c r="C144" s="40"/>
      <c r="D144" s="218" t="s">
        <v>148</v>
      </c>
      <c r="E144" s="40"/>
      <c r="F144" s="219" t="s">
        <v>555</v>
      </c>
      <c r="G144" s="40"/>
      <c r="H144" s="40"/>
      <c r="I144" s="220"/>
      <c r="J144" s="40"/>
      <c r="K144" s="40"/>
      <c r="L144" s="44"/>
      <c r="M144" s="221"/>
      <c r="N144" s="222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148</v>
      </c>
      <c r="AU144" s="17" t="s">
        <v>82</v>
      </c>
    </row>
    <row r="145" s="13" customFormat="1">
      <c r="A145" s="13"/>
      <c r="B145" s="223"/>
      <c r="C145" s="224"/>
      <c r="D145" s="225" t="s">
        <v>150</v>
      </c>
      <c r="E145" s="234" t="s">
        <v>19</v>
      </c>
      <c r="F145" s="226" t="s">
        <v>556</v>
      </c>
      <c r="G145" s="224"/>
      <c r="H145" s="227">
        <v>653.60000000000002</v>
      </c>
      <c r="I145" s="228"/>
      <c r="J145" s="224"/>
      <c r="K145" s="224"/>
      <c r="L145" s="229"/>
      <c r="M145" s="230"/>
      <c r="N145" s="231"/>
      <c r="O145" s="231"/>
      <c r="P145" s="231"/>
      <c r="Q145" s="231"/>
      <c r="R145" s="231"/>
      <c r="S145" s="231"/>
      <c r="T145" s="23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3" t="s">
        <v>150</v>
      </c>
      <c r="AU145" s="233" t="s">
        <v>82</v>
      </c>
      <c r="AV145" s="13" t="s">
        <v>82</v>
      </c>
      <c r="AW145" s="13" t="s">
        <v>33</v>
      </c>
      <c r="AX145" s="13" t="s">
        <v>72</v>
      </c>
      <c r="AY145" s="233" t="s">
        <v>139</v>
      </c>
    </row>
    <row r="146" s="14" customFormat="1">
      <c r="A146" s="14"/>
      <c r="B146" s="235"/>
      <c r="C146" s="236"/>
      <c r="D146" s="225" t="s">
        <v>150</v>
      </c>
      <c r="E146" s="237" t="s">
        <v>473</v>
      </c>
      <c r="F146" s="238" t="s">
        <v>174</v>
      </c>
      <c r="G146" s="236"/>
      <c r="H146" s="239">
        <v>653.60000000000002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5" t="s">
        <v>150</v>
      </c>
      <c r="AU146" s="245" t="s">
        <v>82</v>
      </c>
      <c r="AV146" s="14" t="s">
        <v>146</v>
      </c>
      <c r="AW146" s="14" t="s">
        <v>33</v>
      </c>
      <c r="AX146" s="14" t="s">
        <v>80</v>
      </c>
      <c r="AY146" s="245" t="s">
        <v>139</v>
      </c>
    </row>
    <row r="147" s="2" customFormat="1" ht="16.5" customHeight="1">
      <c r="A147" s="38"/>
      <c r="B147" s="39"/>
      <c r="C147" s="246" t="s">
        <v>236</v>
      </c>
      <c r="D147" s="246" t="s">
        <v>204</v>
      </c>
      <c r="E147" s="247" t="s">
        <v>557</v>
      </c>
      <c r="F147" s="248" t="s">
        <v>558</v>
      </c>
      <c r="G147" s="249" t="s">
        <v>207</v>
      </c>
      <c r="H147" s="250">
        <v>1176.48</v>
      </c>
      <c r="I147" s="251"/>
      <c r="J147" s="252">
        <f>ROUND(I147*H147,2)</f>
        <v>0</v>
      </c>
      <c r="K147" s="248" t="s">
        <v>145</v>
      </c>
      <c r="L147" s="253"/>
      <c r="M147" s="254" t="s">
        <v>19</v>
      </c>
      <c r="N147" s="255" t="s">
        <v>43</v>
      </c>
      <c r="O147" s="84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6" t="s">
        <v>187</v>
      </c>
      <c r="AT147" s="216" t="s">
        <v>204</v>
      </c>
      <c r="AU147" s="216" t="s">
        <v>82</v>
      </c>
      <c r="AY147" s="17" t="s">
        <v>139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7" t="s">
        <v>80</v>
      </c>
      <c r="BK147" s="217">
        <f>ROUND(I147*H147,2)</f>
        <v>0</v>
      </c>
      <c r="BL147" s="17" t="s">
        <v>146</v>
      </c>
      <c r="BM147" s="216" t="s">
        <v>559</v>
      </c>
    </row>
    <row r="148" s="13" customFormat="1">
      <c r="A148" s="13"/>
      <c r="B148" s="223"/>
      <c r="C148" s="224"/>
      <c r="D148" s="225" t="s">
        <v>150</v>
      </c>
      <c r="E148" s="224"/>
      <c r="F148" s="226" t="s">
        <v>560</v>
      </c>
      <c r="G148" s="224"/>
      <c r="H148" s="227">
        <v>1176.48</v>
      </c>
      <c r="I148" s="228"/>
      <c r="J148" s="224"/>
      <c r="K148" s="224"/>
      <c r="L148" s="229"/>
      <c r="M148" s="230"/>
      <c r="N148" s="231"/>
      <c r="O148" s="231"/>
      <c r="P148" s="231"/>
      <c r="Q148" s="231"/>
      <c r="R148" s="231"/>
      <c r="S148" s="231"/>
      <c r="T148" s="23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3" t="s">
        <v>150</v>
      </c>
      <c r="AU148" s="233" t="s">
        <v>82</v>
      </c>
      <c r="AV148" s="13" t="s">
        <v>82</v>
      </c>
      <c r="AW148" s="13" t="s">
        <v>4</v>
      </c>
      <c r="AX148" s="13" t="s">
        <v>80</v>
      </c>
      <c r="AY148" s="233" t="s">
        <v>139</v>
      </c>
    </row>
    <row r="149" s="12" customFormat="1" ht="22.8" customHeight="1">
      <c r="A149" s="12"/>
      <c r="B149" s="189"/>
      <c r="C149" s="190"/>
      <c r="D149" s="191" t="s">
        <v>71</v>
      </c>
      <c r="E149" s="203" t="s">
        <v>146</v>
      </c>
      <c r="F149" s="203" t="s">
        <v>561</v>
      </c>
      <c r="G149" s="190"/>
      <c r="H149" s="190"/>
      <c r="I149" s="193"/>
      <c r="J149" s="204">
        <f>BK149</f>
        <v>0</v>
      </c>
      <c r="K149" s="190"/>
      <c r="L149" s="195"/>
      <c r="M149" s="196"/>
      <c r="N149" s="197"/>
      <c r="O149" s="197"/>
      <c r="P149" s="198">
        <f>SUM(P150:P158)</f>
        <v>0</v>
      </c>
      <c r="Q149" s="197"/>
      <c r="R149" s="198">
        <f>SUM(R150:R158)</f>
        <v>0</v>
      </c>
      <c r="S149" s="197"/>
      <c r="T149" s="199">
        <f>SUM(T150:T158)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0" t="s">
        <v>80</v>
      </c>
      <c r="AT149" s="201" t="s">
        <v>71</v>
      </c>
      <c r="AU149" s="201" t="s">
        <v>80</v>
      </c>
      <c r="AY149" s="200" t="s">
        <v>139</v>
      </c>
      <c r="BK149" s="202">
        <f>SUM(BK150:BK158)</f>
        <v>0</v>
      </c>
    </row>
    <row r="150" s="2" customFormat="1" ht="16.5" customHeight="1">
      <c r="A150" s="38"/>
      <c r="B150" s="39"/>
      <c r="C150" s="205" t="s">
        <v>243</v>
      </c>
      <c r="D150" s="205" t="s">
        <v>141</v>
      </c>
      <c r="E150" s="206" t="s">
        <v>562</v>
      </c>
      <c r="F150" s="207" t="s">
        <v>563</v>
      </c>
      <c r="G150" s="208" t="s">
        <v>98</v>
      </c>
      <c r="H150" s="209">
        <v>19.602</v>
      </c>
      <c r="I150" s="210"/>
      <c r="J150" s="211">
        <f>ROUND(I150*H150,2)</f>
        <v>0</v>
      </c>
      <c r="K150" s="207" t="s">
        <v>145</v>
      </c>
      <c r="L150" s="44"/>
      <c r="M150" s="212" t="s">
        <v>19</v>
      </c>
      <c r="N150" s="213" t="s">
        <v>43</v>
      </c>
      <c r="O150" s="84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6" t="s">
        <v>146</v>
      </c>
      <c r="AT150" s="216" t="s">
        <v>141</v>
      </c>
      <c r="AU150" s="216" t="s">
        <v>82</v>
      </c>
      <c r="AY150" s="17" t="s">
        <v>139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7" t="s">
        <v>80</v>
      </c>
      <c r="BK150" s="217">
        <f>ROUND(I150*H150,2)</f>
        <v>0</v>
      </c>
      <c r="BL150" s="17" t="s">
        <v>146</v>
      </c>
      <c r="BM150" s="216" t="s">
        <v>564</v>
      </c>
    </row>
    <row r="151" s="2" customFormat="1">
      <c r="A151" s="38"/>
      <c r="B151" s="39"/>
      <c r="C151" s="40"/>
      <c r="D151" s="218" t="s">
        <v>148</v>
      </c>
      <c r="E151" s="40"/>
      <c r="F151" s="219" t="s">
        <v>565</v>
      </c>
      <c r="G151" s="40"/>
      <c r="H151" s="40"/>
      <c r="I151" s="220"/>
      <c r="J151" s="40"/>
      <c r="K151" s="40"/>
      <c r="L151" s="44"/>
      <c r="M151" s="221"/>
      <c r="N151" s="222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148</v>
      </c>
      <c r="AU151" s="17" t="s">
        <v>82</v>
      </c>
    </row>
    <row r="152" s="15" customFormat="1">
      <c r="A152" s="15"/>
      <c r="B152" s="256"/>
      <c r="C152" s="257"/>
      <c r="D152" s="225" t="s">
        <v>150</v>
      </c>
      <c r="E152" s="258" t="s">
        <v>19</v>
      </c>
      <c r="F152" s="259" t="s">
        <v>468</v>
      </c>
      <c r="G152" s="257"/>
      <c r="H152" s="258" t="s">
        <v>19</v>
      </c>
      <c r="I152" s="260"/>
      <c r="J152" s="257"/>
      <c r="K152" s="257"/>
      <c r="L152" s="261"/>
      <c r="M152" s="262"/>
      <c r="N152" s="263"/>
      <c r="O152" s="263"/>
      <c r="P152" s="263"/>
      <c r="Q152" s="263"/>
      <c r="R152" s="263"/>
      <c r="S152" s="263"/>
      <c r="T152" s="264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5" t="s">
        <v>150</v>
      </c>
      <c r="AU152" s="265" t="s">
        <v>82</v>
      </c>
      <c r="AV152" s="15" t="s">
        <v>80</v>
      </c>
      <c r="AW152" s="15" t="s">
        <v>33</v>
      </c>
      <c r="AX152" s="15" t="s">
        <v>72</v>
      </c>
      <c r="AY152" s="265" t="s">
        <v>139</v>
      </c>
    </row>
    <row r="153" s="13" customFormat="1">
      <c r="A153" s="13"/>
      <c r="B153" s="223"/>
      <c r="C153" s="224"/>
      <c r="D153" s="225" t="s">
        <v>150</v>
      </c>
      <c r="E153" s="234" t="s">
        <v>19</v>
      </c>
      <c r="F153" s="226" t="s">
        <v>566</v>
      </c>
      <c r="G153" s="224"/>
      <c r="H153" s="227">
        <v>19.602</v>
      </c>
      <c r="I153" s="228"/>
      <c r="J153" s="224"/>
      <c r="K153" s="224"/>
      <c r="L153" s="229"/>
      <c r="M153" s="230"/>
      <c r="N153" s="231"/>
      <c r="O153" s="231"/>
      <c r="P153" s="231"/>
      <c r="Q153" s="231"/>
      <c r="R153" s="231"/>
      <c r="S153" s="231"/>
      <c r="T153" s="23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3" t="s">
        <v>150</v>
      </c>
      <c r="AU153" s="233" t="s">
        <v>82</v>
      </c>
      <c r="AV153" s="13" t="s">
        <v>82</v>
      </c>
      <c r="AW153" s="13" t="s">
        <v>33</v>
      </c>
      <c r="AX153" s="13" t="s">
        <v>72</v>
      </c>
      <c r="AY153" s="233" t="s">
        <v>139</v>
      </c>
    </row>
    <row r="154" s="14" customFormat="1">
      <c r="A154" s="14"/>
      <c r="B154" s="235"/>
      <c r="C154" s="236"/>
      <c r="D154" s="225" t="s">
        <v>150</v>
      </c>
      <c r="E154" s="237" t="s">
        <v>467</v>
      </c>
      <c r="F154" s="238" t="s">
        <v>174</v>
      </c>
      <c r="G154" s="236"/>
      <c r="H154" s="239">
        <v>19.602</v>
      </c>
      <c r="I154" s="240"/>
      <c r="J154" s="236"/>
      <c r="K154" s="236"/>
      <c r="L154" s="241"/>
      <c r="M154" s="242"/>
      <c r="N154" s="243"/>
      <c r="O154" s="243"/>
      <c r="P154" s="243"/>
      <c r="Q154" s="243"/>
      <c r="R154" s="243"/>
      <c r="S154" s="243"/>
      <c r="T154" s="24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5" t="s">
        <v>150</v>
      </c>
      <c r="AU154" s="245" t="s">
        <v>82</v>
      </c>
      <c r="AV154" s="14" t="s">
        <v>146</v>
      </c>
      <c r="AW154" s="14" t="s">
        <v>33</v>
      </c>
      <c r="AX154" s="14" t="s">
        <v>80</v>
      </c>
      <c r="AY154" s="245" t="s">
        <v>139</v>
      </c>
    </row>
    <row r="155" s="2" customFormat="1" ht="21.75" customHeight="1">
      <c r="A155" s="38"/>
      <c r="B155" s="39"/>
      <c r="C155" s="205" t="s">
        <v>249</v>
      </c>
      <c r="D155" s="205" t="s">
        <v>141</v>
      </c>
      <c r="E155" s="206" t="s">
        <v>567</v>
      </c>
      <c r="F155" s="207" t="s">
        <v>568</v>
      </c>
      <c r="G155" s="208" t="s">
        <v>98</v>
      </c>
      <c r="H155" s="209">
        <v>163.40000000000001</v>
      </c>
      <c r="I155" s="210"/>
      <c r="J155" s="211">
        <f>ROUND(I155*H155,2)</f>
        <v>0</v>
      </c>
      <c r="K155" s="207" t="s">
        <v>145</v>
      </c>
      <c r="L155" s="44"/>
      <c r="M155" s="212" t="s">
        <v>19</v>
      </c>
      <c r="N155" s="213" t="s">
        <v>43</v>
      </c>
      <c r="O155" s="84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6" t="s">
        <v>146</v>
      </c>
      <c r="AT155" s="216" t="s">
        <v>141</v>
      </c>
      <c r="AU155" s="216" t="s">
        <v>82</v>
      </c>
      <c r="AY155" s="17" t="s">
        <v>139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7" t="s">
        <v>80</v>
      </c>
      <c r="BK155" s="217">
        <f>ROUND(I155*H155,2)</f>
        <v>0</v>
      </c>
      <c r="BL155" s="17" t="s">
        <v>146</v>
      </c>
      <c r="BM155" s="216" t="s">
        <v>569</v>
      </c>
    </row>
    <row r="156" s="2" customFormat="1">
      <c r="A156" s="38"/>
      <c r="B156" s="39"/>
      <c r="C156" s="40"/>
      <c r="D156" s="218" t="s">
        <v>148</v>
      </c>
      <c r="E156" s="40"/>
      <c r="F156" s="219" t="s">
        <v>570</v>
      </c>
      <c r="G156" s="40"/>
      <c r="H156" s="40"/>
      <c r="I156" s="220"/>
      <c r="J156" s="40"/>
      <c r="K156" s="40"/>
      <c r="L156" s="44"/>
      <c r="M156" s="221"/>
      <c r="N156" s="222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148</v>
      </c>
      <c r="AU156" s="17" t="s">
        <v>82</v>
      </c>
    </row>
    <row r="157" s="13" customFormat="1">
      <c r="A157" s="13"/>
      <c r="B157" s="223"/>
      <c r="C157" s="224"/>
      <c r="D157" s="225" t="s">
        <v>150</v>
      </c>
      <c r="E157" s="234" t="s">
        <v>19</v>
      </c>
      <c r="F157" s="226" t="s">
        <v>571</v>
      </c>
      <c r="G157" s="224"/>
      <c r="H157" s="227">
        <v>163.40000000000001</v>
      </c>
      <c r="I157" s="228"/>
      <c r="J157" s="224"/>
      <c r="K157" s="224"/>
      <c r="L157" s="229"/>
      <c r="M157" s="230"/>
      <c r="N157" s="231"/>
      <c r="O157" s="231"/>
      <c r="P157" s="231"/>
      <c r="Q157" s="231"/>
      <c r="R157" s="231"/>
      <c r="S157" s="231"/>
      <c r="T157" s="23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3" t="s">
        <v>150</v>
      </c>
      <c r="AU157" s="233" t="s">
        <v>82</v>
      </c>
      <c r="AV157" s="13" t="s">
        <v>82</v>
      </c>
      <c r="AW157" s="13" t="s">
        <v>33</v>
      </c>
      <c r="AX157" s="13" t="s">
        <v>72</v>
      </c>
      <c r="AY157" s="233" t="s">
        <v>139</v>
      </c>
    </row>
    <row r="158" s="14" customFormat="1">
      <c r="A158" s="14"/>
      <c r="B158" s="235"/>
      <c r="C158" s="236"/>
      <c r="D158" s="225" t="s">
        <v>150</v>
      </c>
      <c r="E158" s="237" t="s">
        <v>470</v>
      </c>
      <c r="F158" s="238" t="s">
        <v>174</v>
      </c>
      <c r="G158" s="236"/>
      <c r="H158" s="239">
        <v>163.40000000000001</v>
      </c>
      <c r="I158" s="240"/>
      <c r="J158" s="236"/>
      <c r="K158" s="236"/>
      <c r="L158" s="241"/>
      <c r="M158" s="242"/>
      <c r="N158" s="243"/>
      <c r="O158" s="243"/>
      <c r="P158" s="243"/>
      <c r="Q158" s="243"/>
      <c r="R158" s="243"/>
      <c r="S158" s="243"/>
      <c r="T158" s="24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5" t="s">
        <v>150</v>
      </c>
      <c r="AU158" s="245" t="s">
        <v>82</v>
      </c>
      <c r="AV158" s="14" t="s">
        <v>146</v>
      </c>
      <c r="AW158" s="14" t="s">
        <v>33</v>
      </c>
      <c r="AX158" s="14" t="s">
        <v>80</v>
      </c>
      <c r="AY158" s="245" t="s">
        <v>139</v>
      </c>
    </row>
    <row r="159" s="12" customFormat="1" ht="22.8" customHeight="1">
      <c r="A159" s="12"/>
      <c r="B159" s="189"/>
      <c r="C159" s="190"/>
      <c r="D159" s="191" t="s">
        <v>71</v>
      </c>
      <c r="E159" s="203" t="s">
        <v>168</v>
      </c>
      <c r="F159" s="203" t="s">
        <v>572</v>
      </c>
      <c r="G159" s="190"/>
      <c r="H159" s="190"/>
      <c r="I159" s="193"/>
      <c r="J159" s="204">
        <f>BK159</f>
        <v>0</v>
      </c>
      <c r="K159" s="190"/>
      <c r="L159" s="195"/>
      <c r="M159" s="196"/>
      <c r="N159" s="197"/>
      <c r="O159" s="197"/>
      <c r="P159" s="198">
        <f>SUM(P160:P164)</f>
        <v>0</v>
      </c>
      <c r="Q159" s="197"/>
      <c r="R159" s="198">
        <f>SUM(R160:R164)</f>
        <v>0</v>
      </c>
      <c r="S159" s="197"/>
      <c r="T159" s="199">
        <f>SUM(T160:T164)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0" t="s">
        <v>80</v>
      </c>
      <c r="AT159" s="201" t="s">
        <v>71</v>
      </c>
      <c r="AU159" s="201" t="s">
        <v>80</v>
      </c>
      <c r="AY159" s="200" t="s">
        <v>139</v>
      </c>
      <c r="BK159" s="202">
        <f>SUM(BK160:BK164)</f>
        <v>0</v>
      </c>
    </row>
    <row r="160" s="2" customFormat="1" ht="16.5" customHeight="1">
      <c r="A160" s="38"/>
      <c r="B160" s="39"/>
      <c r="C160" s="205" t="s">
        <v>254</v>
      </c>
      <c r="D160" s="205" t="s">
        <v>141</v>
      </c>
      <c r="E160" s="206" t="s">
        <v>573</v>
      </c>
      <c r="F160" s="207" t="s">
        <v>574</v>
      </c>
      <c r="G160" s="208" t="s">
        <v>106</v>
      </c>
      <c r="H160" s="209">
        <v>11</v>
      </c>
      <c r="I160" s="210"/>
      <c r="J160" s="211">
        <f>ROUND(I160*H160,2)</f>
        <v>0</v>
      </c>
      <c r="K160" s="207" t="s">
        <v>145</v>
      </c>
      <c r="L160" s="44"/>
      <c r="M160" s="212" t="s">
        <v>19</v>
      </c>
      <c r="N160" s="213" t="s">
        <v>43</v>
      </c>
      <c r="O160" s="84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6" t="s">
        <v>146</v>
      </c>
      <c r="AT160" s="216" t="s">
        <v>141</v>
      </c>
      <c r="AU160" s="216" t="s">
        <v>82</v>
      </c>
      <c r="AY160" s="17" t="s">
        <v>139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7" t="s">
        <v>80</v>
      </c>
      <c r="BK160" s="217">
        <f>ROUND(I160*H160,2)</f>
        <v>0</v>
      </c>
      <c r="BL160" s="17" t="s">
        <v>146</v>
      </c>
      <c r="BM160" s="216" t="s">
        <v>575</v>
      </c>
    </row>
    <row r="161" s="2" customFormat="1">
      <c r="A161" s="38"/>
      <c r="B161" s="39"/>
      <c r="C161" s="40"/>
      <c r="D161" s="218" t="s">
        <v>148</v>
      </c>
      <c r="E161" s="40"/>
      <c r="F161" s="219" t="s">
        <v>576</v>
      </c>
      <c r="G161" s="40"/>
      <c r="H161" s="40"/>
      <c r="I161" s="220"/>
      <c r="J161" s="40"/>
      <c r="K161" s="40"/>
      <c r="L161" s="44"/>
      <c r="M161" s="221"/>
      <c r="N161" s="222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148</v>
      </c>
      <c r="AU161" s="17" t="s">
        <v>82</v>
      </c>
    </row>
    <row r="162" s="15" customFormat="1">
      <c r="A162" s="15"/>
      <c r="B162" s="256"/>
      <c r="C162" s="257"/>
      <c r="D162" s="225" t="s">
        <v>150</v>
      </c>
      <c r="E162" s="258" t="s">
        <v>19</v>
      </c>
      <c r="F162" s="259" t="s">
        <v>480</v>
      </c>
      <c r="G162" s="257"/>
      <c r="H162" s="258" t="s">
        <v>19</v>
      </c>
      <c r="I162" s="260"/>
      <c r="J162" s="257"/>
      <c r="K162" s="257"/>
      <c r="L162" s="261"/>
      <c r="M162" s="262"/>
      <c r="N162" s="263"/>
      <c r="O162" s="263"/>
      <c r="P162" s="263"/>
      <c r="Q162" s="263"/>
      <c r="R162" s="263"/>
      <c r="S162" s="263"/>
      <c r="T162" s="264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5" t="s">
        <v>150</v>
      </c>
      <c r="AU162" s="265" t="s">
        <v>82</v>
      </c>
      <c r="AV162" s="15" t="s">
        <v>80</v>
      </c>
      <c r="AW162" s="15" t="s">
        <v>33</v>
      </c>
      <c r="AX162" s="15" t="s">
        <v>72</v>
      </c>
      <c r="AY162" s="265" t="s">
        <v>139</v>
      </c>
    </row>
    <row r="163" s="13" customFormat="1">
      <c r="A163" s="13"/>
      <c r="B163" s="223"/>
      <c r="C163" s="224"/>
      <c r="D163" s="225" t="s">
        <v>150</v>
      </c>
      <c r="E163" s="234" t="s">
        <v>19</v>
      </c>
      <c r="F163" s="226" t="s">
        <v>577</v>
      </c>
      <c r="G163" s="224"/>
      <c r="H163" s="227">
        <v>11</v>
      </c>
      <c r="I163" s="228"/>
      <c r="J163" s="224"/>
      <c r="K163" s="224"/>
      <c r="L163" s="229"/>
      <c r="M163" s="230"/>
      <c r="N163" s="231"/>
      <c r="O163" s="231"/>
      <c r="P163" s="231"/>
      <c r="Q163" s="231"/>
      <c r="R163" s="231"/>
      <c r="S163" s="231"/>
      <c r="T163" s="23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3" t="s">
        <v>150</v>
      </c>
      <c r="AU163" s="233" t="s">
        <v>82</v>
      </c>
      <c r="AV163" s="13" t="s">
        <v>82</v>
      </c>
      <c r="AW163" s="13" t="s">
        <v>33</v>
      </c>
      <c r="AX163" s="13" t="s">
        <v>72</v>
      </c>
      <c r="AY163" s="233" t="s">
        <v>139</v>
      </c>
    </row>
    <row r="164" s="14" customFormat="1">
      <c r="A164" s="14"/>
      <c r="B164" s="235"/>
      <c r="C164" s="236"/>
      <c r="D164" s="225" t="s">
        <v>150</v>
      </c>
      <c r="E164" s="237" t="s">
        <v>479</v>
      </c>
      <c r="F164" s="238" t="s">
        <v>174</v>
      </c>
      <c r="G164" s="236"/>
      <c r="H164" s="239">
        <v>11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5" t="s">
        <v>150</v>
      </c>
      <c r="AU164" s="245" t="s">
        <v>82</v>
      </c>
      <c r="AV164" s="14" t="s">
        <v>146</v>
      </c>
      <c r="AW164" s="14" t="s">
        <v>33</v>
      </c>
      <c r="AX164" s="14" t="s">
        <v>80</v>
      </c>
      <c r="AY164" s="245" t="s">
        <v>139</v>
      </c>
    </row>
    <row r="165" s="12" customFormat="1" ht="22.8" customHeight="1">
      <c r="A165" s="12"/>
      <c r="B165" s="189"/>
      <c r="C165" s="190"/>
      <c r="D165" s="191" t="s">
        <v>71</v>
      </c>
      <c r="E165" s="203" t="s">
        <v>187</v>
      </c>
      <c r="F165" s="203" t="s">
        <v>578</v>
      </c>
      <c r="G165" s="190"/>
      <c r="H165" s="190"/>
      <c r="I165" s="193"/>
      <c r="J165" s="204">
        <f>BK165</f>
        <v>0</v>
      </c>
      <c r="K165" s="190"/>
      <c r="L165" s="195"/>
      <c r="M165" s="196"/>
      <c r="N165" s="197"/>
      <c r="O165" s="197"/>
      <c r="P165" s="198">
        <f>SUM(P166:P226)</f>
        <v>0</v>
      </c>
      <c r="Q165" s="197"/>
      <c r="R165" s="198">
        <f>SUM(R166:R226)</f>
        <v>48.110951799999995</v>
      </c>
      <c r="S165" s="197"/>
      <c r="T165" s="199">
        <f>SUM(T166:T226)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0" t="s">
        <v>80</v>
      </c>
      <c r="AT165" s="201" t="s">
        <v>71</v>
      </c>
      <c r="AU165" s="201" t="s">
        <v>80</v>
      </c>
      <c r="AY165" s="200" t="s">
        <v>139</v>
      </c>
      <c r="BK165" s="202">
        <f>SUM(BK166:BK226)</f>
        <v>0</v>
      </c>
    </row>
    <row r="166" s="2" customFormat="1" ht="24.15" customHeight="1">
      <c r="A166" s="38"/>
      <c r="B166" s="39"/>
      <c r="C166" s="205" t="s">
        <v>261</v>
      </c>
      <c r="D166" s="205" t="s">
        <v>141</v>
      </c>
      <c r="E166" s="206" t="s">
        <v>579</v>
      </c>
      <c r="F166" s="207" t="s">
        <v>580</v>
      </c>
      <c r="G166" s="208" t="s">
        <v>283</v>
      </c>
      <c r="H166" s="209">
        <v>16</v>
      </c>
      <c r="I166" s="210"/>
      <c r="J166" s="211">
        <f>ROUND(I166*H166,2)</f>
        <v>0</v>
      </c>
      <c r="K166" s="207" t="s">
        <v>145</v>
      </c>
      <c r="L166" s="44"/>
      <c r="M166" s="212" t="s">
        <v>19</v>
      </c>
      <c r="N166" s="213" t="s">
        <v>43</v>
      </c>
      <c r="O166" s="84"/>
      <c r="P166" s="214">
        <f>O166*H166</f>
        <v>0</v>
      </c>
      <c r="Q166" s="214">
        <v>0.00167</v>
      </c>
      <c r="R166" s="214">
        <f>Q166*H166</f>
        <v>0.026720000000000001</v>
      </c>
      <c r="S166" s="214">
        <v>0</v>
      </c>
      <c r="T166" s="215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6" t="s">
        <v>146</v>
      </c>
      <c r="AT166" s="216" t="s">
        <v>141</v>
      </c>
      <c r="AU166" s="216" t="s">
        <v>82</v>
      </c>
      <c r="AY166" s="17" t="s">
        <v>139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7" t="s">
        <v>80</v>
      </c>
      <c r="BK166" s="217">
        <f>ROUND(I166*H166,2)</f>
        <v>0</v>
      </c>
      <c r="BL166" s="17" t="s">
        <v>146</v>
      </c>
      <c r="BM166" s="216" t="s">
        <v>581</v>
      </c>
    </row>
    <row r="167" s="2" customFormat="1">
      <c r="A167" s="38"/>
      <c r="B167" s="39"/>
      <c r="C167" s="40"/>
      <c r="D167" s="218" t="s">
        <v>148</v>
      </c>
      <c r="E167" s="40"/>
      <c r="F167" s="219" t="s">
        <v>582</v>
      </c>
      <c r="G167" s="40"/>
      <c r="H167" s="40"/>
      <c r="I167" s="220"/>
      <c r="J167" s="40"/>
      <c r="K167" s="40"/>
      <c r="L167" s="44"/>
      <c r="M167" s="221"/>
      <c r="N167" s="222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148</v>
      </c>
      <c r="AU167" s="17" t="s">
        <v>82</v>
      </c>
    </row>
    <row r="168" s="2" customFormat="1" ht="16.5" customHeight="1">
      <c r="A168" s="38"/>
      <c r="B168" s="39"/>
      <c r="C168" s="246" t="s">
        <v>7</v>
      </c>
      <c r="D168" s="246" t="s">
        <v>204</v>
      </c>
      <c r="E168" s="247" t="s">
        <v>583</v>
      </c>
      <c r="F168" s="248" t="s">
        <v>584</v>
      </c>
      <c r="G168" s="249" t="s">
        <v>283</v>
      </c>
      <c r="H168" s="250">
        <v>16</v>
      </c>
      <c r="I168" s="251"/>
      <c r="J168" s="252">
        <f>ROUND(I168*H168,2)</f>
        <v>0</v>
      </c>
      <c r="K168" s="248" t="s">
        <v>19</v>
      </c>
      <c r="L168" s="253"/>
      <c r="M168" s="254" t="s">
        <v>19</v>
      </c>
      <c r="N168" s="255" t="s">
        <v>43</v>
      </c>
      <c r="O168" s="84"/>
      <c r="P168" s="214">
        <f>O168*H168</f>
        <v>0</v>
      </c>
      <c r="Q168" s="214">
        <v>0.0060299999999999998</v>
      </c>
      <c r="R168" s="214">
        <f>Q168*H168</f>
        <v>0.096479999999999996</v>
      </c>
      <c r="S168" s="214">
        <v>0</v>
      </c>
      <c r="T168" s="215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6" t="s">
        <v>187</v>
      </c>
      <c r="AT168" s="216" t="s">
        <v>204</v>
      </c>
      <c r="AU168" s="216" t="s">
        <v>82</v>
      </c>
      <c r="AY168" s="17" t="s">
        <v>139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7" t="s">
        <v>80</v>
      </c>
      <c r="BK168" s="217">
        <f>ROUND(I168*H168,2)</f>
        <v>0</v>
      </c>
      <c r="BL168" s="17" t="s">
        <v>146</v>
      </c>
      <c r="BM168" s="216" t="s">
        <v>585</v>
      </c>
    </row>
    <row r="169" s="2" customFormat="1" ht="24.15" customHeight="1">
      <c r="A169" s="38"/>
      <c r="B169" s="39"/>
      <c r="C169" s="205" t="s">
        <v>273</v>
      </c>
      <c r="D169" s="205" t="s">
        <v>141</v>
      </c>
      <c r="E169" s="206" t="s">
        <v>586</v>
      </c>
      <c r="F169" s="207" t="s">
        <v>587</v>
      </c>
      <c r="G169" s="208" t="s">
        <v>283</v>
      </c>
      <c r="H169" s="209">
        <v>8</v>
      </c>
      <c r="I169" s="210"/>
      <c r="J169" s="211">
        <f>ROUND(I169*H169,2)</f>
        <v>0</v>
      </c>
      <c r="K169" s="207" t="s">
        <v>145</v>
      </c>
      <c r="L169" s="44"/>
      <c r="M169" s="212" t="s">
        <v>19</v>
      </c>
      <c r="N169" s="213" t="s">
        <v>43</v>
      </c>
      <c r="O169" s="84"/>
      <c r="P169" s="214">
        <f>O169*H169</f>
        <v>0</v>
      </c>
      <c r="Q169" s="214">
        <v>0.0017099999999999999</v>
      </c>
      <c r="R169" s="214">
        <f>Q169*H169</f>
        <v>0.01368</v>
      </c>
      <c r="S169" s="214">
        <v>0</v>
      </c>
      <c r="T169" s="215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6" t="s">
        <v>146</v>
      </c>
      <c r="AT169" s="216" t="s">
        <v>141</v>
      </c>
      <c r="AU169" s="216" t="s">
        <v>82</v>
      </c>
      <c r="AY169" s="17" t="s">
        <v>139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7" t="s">
        <v>80</v>
      </c>
      <c r="BK169" s="217">
        <f>ROUND(I169*H169,2)</f>
        <v>0</v>
      </c>
      <c r="BL169" s="17" t="s">
        <v>146</v>
      </c>
      <c r="BM169" s="216" t="s">
        <v>588</v>
      </c>
    </row>
    <row r="170" s="2" customFormat="1">
      <c r="A170" s="38"/>
      <c r="B170" s="39"/>
      <c r="C170" s="40"/>
      <c r="D170" s="218" t="s">
        <v>148</v>
      </c>
      <c r="E170" s="40"/>
      <c r="F170" s="219" t="s">
        <v>589</v>
      </c>
      <c r="G170" s="40"/>
      <c r="H170" s="40"/>
      <c r="I170" s="220"/>
      <c r="J170" s="40"/>
      <c r="K170" s="40"/>
      <c r="L170" s="44"/>
      <c r="M170" s="221"/>
      <c r="N170" s="222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148</v>
      </c>
      <c r="AU170" s="17" t="s">
        <v>82</v>
      </c>
    </row>
    <row r="171" s="2" customFormat="1" ht="24.15" customHeight="1">
      <c r="A171" s="38"/>
      <c r="B171" s="39"/>
      <c r="C171" s="246" t="s">
        <v>280</v>
      </c>
      <c r="D171" s="246" t="s">
        <v>204</v>
      </c>
      <c r="E171" s="247" t="s">
        <v>590</v>
      </c>
      <c r="F171" s="248" t="s">
        <v>591</v>
      </c>
      <c r="G171" s="249" t="s">
        <v>283</v>
      </c>
      <c r="H171" s="250">
        <v>3</v>
      </c>
      <c r="I171" s="251"/>
      <c r="J171" s="252">
        <f>ROUND(I171*H171,2)</f>
        <v>0</v>
      </c>
      <c r="K171" s="248" t="s">
        <v>19</v>
      </c>
      <c r="L171" s="253"/>
      <c r="M171" s="254" t="s">
        <v>19</v>
      </c>
      <c r="N171" s="255" t="s">
        <v>43</v>
      </c>
      <c r="O171" s="84"/>
      <c r="P171" s="214">
        <f>O171*H171</f>
        <v>0</v>
      </c>
      <c r="Q171" s="214">
        <v>0.018599999999999998</v>
      </c>
      <c r="R171" s="214">
        <f>Q171*H171</f>
        <v>0.055799999999999995</v>
      </c>
      <c r="S171" s="214">
        <v>0</v>
      </c>
      <c r="T171" s="215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6" t="s">
        <v>187</v>
      </c>
      <c r="AT171" s="216" t="s">
        <v>204</v>
      </c>
      <c r="AU171" s="216" t="s">
        <v>82</v>
      </c>
      <c r="AY171" s="17" t="s">
        <v>139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7" t="s">
        <v>80</v>
      </c>
      <c r="BK171" s="217">
        <f>ROUND(I171*H171,2)</f>
        <v>0</v>
      </c>
      <c r="BL171" s="17" t="s">
        <v>146</v>
      </c>
      <c r="BM171" s="216" t="s">
        <v>592</v>
      </c>
    </row>
    <row r="172" s="2" customFormat="1" ht="16.5" customHeight="1">
      <c r="A172" s="38"/>
      <c r="B172" s="39"/>
      <c r="C172" s="246" t="s">
        <v>286</v>
      </c>
      <c r="D172" s="246" t="s">
        <v>204</v>
      </c>
      <c r="E172" s="247" t="s">
        <v>593</v>
      </c>
      <c r="F172" s="248" t="s">
        <v>594</v>
      </c>
      <c r="G172" s="249" t="s">
        <v>283</v>
      </c>
      <c r="H172" s="250">
        <v>5</v>
      </c>
      <c r="I172" s="251"/>
      <c r="J172" s="252">
        <f>ROUND(I172*H172,2)</f>
        <v>0</v>
      </c>
      <c r="K172" s="248" t="s">
        <v>19</v>
      </c>
      <c r="L172" s="253"/>
      <c r="M172" s="254" t="s">
        <v>19</v>
      </c>
      <c r="N172" s="255" t="s">
        <v>43</v>
      </c>
      <c r="O172" s="84"/>
      <c r="P172" s="214">
        <f>O172*H172</f>
        <v>0</v>
      </c>
      <c r="Q172" s="214">
        <v>0.019400000000000001</v>
      </c>
      <c r="R172" s="214">
        <f>Q172*H172</f>
        <v>0.097000000000000003</v>
      </c>
      <c r="S172" s="214">
        <v>0</v>
      </c>
      <c r="T172" s="215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6" t="s">
        <v>187</v>
      </c>
      <c r="AT172" s="216" t="s">
        <v>204</v>
      </c>
      <c r="AU172" s="216" t="s">
        <v>82</v>
      </c>
      <c r="AY172" s="17" t="s">
        <v>139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7" t="s">
        <v>80</v>
      </c>
      <c r="BK172" s="217">
        <f>ROUND(I172*H172,2)</f>
        <v>0</v>
      </c>
      <c r="BL172" s="17" t="s">
        <v>146</v>
      </c>
      <c r="BM172" s="216" t="s">
        <v>595</v>
      </c>
    </row>
    <row r="173" s="2" customFormat="1" ht="24.15" customHeight="1">
      <c r="A173" s="38"/>
      <c r="B173" s="39"/>
      <c r="C173" s="205" t="s">
        <v>290</v>
      </c>
      <c r="D173" s="205" t="s">
        <v>141</v>
      </c>
      <c r="E173" s="206" t="s">
        <v>596</v>
      </c>
      <c r="F173" s="207" t="s">
        <v>597</v>
      </c>
      <c r="G173" s="208" t="s">
        <v>95</v>
      </c>
      <c r="H173" s="209">
        <v>1634</v>
      </c>
      <c r="I173" s="210"/>
      <c r="J173" s="211">
        <f>ROUND(I173*H173,2)</f>
        <v>0</v>
      </c>
      <c r="K173" s="207" t="s">
        <v>145</v>
      </c>
      <c r="L173" s="44"/>
      <c r="M173" s="212" t="s">
        <v>19</v>
      </c>
      <c r="N173" s="213" t="s">
        <v>43</v>
      </c>
      <c r="O173" s="84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6" t="s">
        <v>146</v>
      </c>
      <c r="AT173" s="216" t="s">
        <v>141</v>
      </c>
      <c r="AU173" s="216" t="s">
        <v>82</v>
      </c>
      <c r="AY173" s="17" t="s">
        <v>139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7" t="s">
        <v>80</v>
      </c>
      <c r="BK173" s="217">
        <f>ROUND(I173*H173,2)</f>
        <v>0</v>
      </c>
      <c r="BL173" s="17" t="s">
        <v>146</v>
      </c>
      <c r="BM173" s="216" t="s">
        <v>598</v>
      </c>
    </row>
    <row r="174" s="2" customFormat="1">
      <c r="A174" s="38"/>
      <c r="B174" s="39"/>
      <c r="C174" s="40"/>
      <c r="D174" s="218" t="s">
        <v>148</v>
      </c>
      <c r="E174" s="40"/>
      <c r="F174" s="219" t="s">
        <v>599</v>
      </c>
      <c r="G174" s="40"/>
      <c r="H174" s="40"/>
      <c r="I174" s="220"/>
      <c r="J174" s="40"/>
      <c r="K174" s="40"/>
      <c r="L174" s="44"/>
      <c r="M174" s="221"/>
      <c r="N174" s="222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148</v>
      </c>
      <c r="AU174" s="17" t="s">
        <v>82</v>
      </c>
    </row>
    <row r="175" s="13" customFormat="1">
      <c r="A175" s="13"/>
      <c r="B175" s="223"/>
      <c r="C175" s="224"/>
      <c r="D175" s="225" t="s">
        <v>150</v>
      </c>
      <c r="E175" s="234" t="s">
        <v>19</v>
      </c>
      <c r="F175" s="226" t="s">
        <v>600</v>
      </c>
      <c r="G175" s="224"/>
      <c r="H175" s="227">
        <v>1634</v>
      </c>
      <c r="I175" s="228"/>
      <c r="J175" s="224"/>
      <c r="K175" s="224"/>
      <c r="L175" s="229"/>
      <c r="M175" s="230"/>
      <c r="N175" s="231"/>
      <c r="O175" s="231"/>
      <c r="P175" s="231"/>
      <c r="Q175" s="231"/>
      <c r="R175" s="231"/>
      <c r="S175" s="231"/>
      <c r="T175" s="23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3" t="s">
        <v>150</v>
      </c>
      <c r="AU175" s="233" t="s">
        <v>82</v>
      </c>
      <c r="AV175" s="13" t="s">
        <v>82</v>
      </c>
      <c r="AW175" s="13" t="s">
        <v>33</v>
      </c>
      <c r="AX175" s="13" t="s">
        <v>72</v>
      </c>
      <c r="AY175" s="233" t="s">
        <v>139</v>
      </c>
    </row>
    <row r="176" s="14" customFormat="1">
      <c r="A176" s="14"/>
      <c r="B176" s="235"/>
      <c r="C176" s="236"/>
      <c r="D176" s="225" t="s">
        <v>150</v>
      </c>
      <c r="E176" s="237" t="s">
        <v>476</v>
      </c>
      <c r="F176" s="238" t="s">
        <v>174</v>
      </c>
      <c r="G176" s="236"/>
      <c r="H176" s="239">
        <v>1634</v>
      </c>
      <c r="I176" s="240"/>
      <c r="J176" s="236"/>
      <c r="K176" s="236"/>
      <c r="L176" s="241"/>
      <c r="M176" s="242"/>
      <c r="N176" s="243"/>
      <c r="O176" s="243"/>
      <c r="P176" s="243"/>
      <c r="Q176" s="243"/>
      <c r="R176" s="243"/>
      <c r="S176" s="243"/>
      <c r="T176" s="24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5" t="s">
        <v>150</v>
      </c>
      <c r="AU176" s="245" t="s">
        <v>82</v>
      </c>
      <c r="AV176" s="14" t="s">
        <v>146</v>
      </c>
      <c r="AW176" s="14" t="s">
        <v>33</v>
      </c>
      <c r="AX176" s="14" t="s">
        <v>80</v>
      </c>
      <c r="AY176" s="245" t="s">
        <v>139</v>
      </c>
    </row>
    <row r="177" s="2" customFormat="1" ht="16.5" customHeight="1">
      <c r="A177" s="38"/>
      <c r="B177" s="39"/>
      <c r="C177" s="246" t="s">
        <v>294</v>
      </c>
      <c r="D177" s="246" t="s">
        <v>204</v>
      </c>
      <c r="E177" s="247" t="s">
        <v>601</v>
      </c>
      <c r="F177" s="248" t="s">
        <v>602</v>
      </c>
      <c r="G177" s="249" t="s">
        <v>95</v>
      </c>
      <c r="H177" s="250">
        <v>1658.51</v>
      </c>
      <c r="I177" s="251"/>
      <c r="J177" s="252">
        <f>ROUND(I177*H177,2)</f>
        <v>0</v>
      </c>
      <c r="K177" s="248" t="s">
        <v>145</v>
      </c>
      <c r="L177" s="253"/>
      <c r="M177" s="254" t="s">
        <v>19</v>
      </c>
      <c r="N177" s="255" t="s">
        <v>43</v>
      </c>
      <c r="O177" s="84"/>
      <c r="P177" s="214">
        <f>O177*H177</f>
        <v>0</v>
      </c>
      <c r="Q177" s="214">
        <v>0.0031800000000000001</v>
      </c>
      <c r="R177" s="214">
        <f>Q177*H177</f>
        <v>5.2740618000000001</v>
      </c>
      <c r="S177" s="214">
        <v>0</v>
      </c>
      <c r="T177" s="215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16" t="s">
        <v>187</v>
      </c>
      <c r="AT177" s="216" t="s">
        <v>204</v>
      </c>
      <c r="AU177" s="216" t="s">
        <v>82</v>
      </c>
      <c r="AY177" s="17" t="s">
        <v>139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7" t="s">
        <v>80</v>
      </c>
      <c r="BK177" s="217">
        <f>ROUND(I177*H177,2)</f>
        <v>0</v>
      </c>
      <c r="BL177" s="17" t="s">
        <v>146</v>
      </c>
      <c r="BM177" s="216" t="s">
        <v>603</v>
      </c>
    </row>
    <row r="178" s="13" customFormat="1">
      <c r="A178" s="13"/>
      <c r="B178" s="223"/>
      <c r="C178" s="224"/>
      <c r="D178" s="225" t="s">
        <v>150</v>
      </c>
      <c r="E178" s="224"/>
      <c r="F178" s="226" t="s">
        <v>604</v>
      </c>
      <c r="G178" s="224"/>
      <c r="H178" s="227">
        <v>1658.51</v>
      </c>
      <c r="I178" s="228"/>
      <c r="J178" s="224"/>
      <c r="K178" s="224"/>
      <c r="L178" s="229"/>
      <c r="M178" s="230"/>
      <c r="N178" s="231"/>
      <c r="O178" s="231"/>
      <c r="P178" s="231"/>
      <c r="Q178" s="231"/>
      <c r="R178" s="231"/>
      <c r="S178" s="231"/>
      <c r="T178" s="23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3" t="s">
        <v>150</v>
      </c>
      <c r="AU178" s="233" t="s">
        <v>82</v>
      </c>
      <c r="AV178" s="13" t="s">
        <v>82</v>
      </c>
      <c r="AW178" s="13" t="s">
        <v>4</v>
      </c>
      <c r="AX178" s="13" t="s">
        <v>80</v>
      </c>
      <c r="AY178" s="233" t="s">
        <v>139</v>
      </c>
    </row>
    <row r="179" s="2" customFormat="1" ht="24.15" customHeight="1">
      <c r="A179" s="38"/>
      <c r="B179" s="39"/>
      <c r="C179" s="246" t="s">
        <v>299</v>
      </c>
      <c r="D179" s="246" t="s">
        <v>204</v>
      </c>
      <c r="E179" s="247" t="s">
        <v>605</v>
      </c>
      <c r="F179" s="248" t="s">
        <v>606</v>
      </c>
      <c r="G179" s="249" t="s">
        <v>283</v>
      </c>
      <c r="H179" s="250">
        <v>5</v>
      </c>
      <c r="I179" s="251"/>
      <c r="J179" s="252">
        <f>ROUND(I179*H179,2)</f>
        <v>0</v>
      </c>
      <c r="K179" s="248" t="s">
        <v>19</v>
      </c>
      <c r="L179" s="253"/>
      <c r="M179" s="254" t="s">
        <v>19</v>
      </c>
      <c r="N179" s="255" t="s">
        <v>43</v>
      </c>
      <c r="O179" s="84"/>
      <c r="P179" s="214">
        <f>O179*H179</f>
        <v>0</v>
      </c>
      <c r="Q179" s="214">
        <v>0.0041999999999999997</v>
      </c>
      <c r="R179" s="214">
        <f>Q179*H179</f>
        <v>0.020999999999999998</v>
      </c>
      <c r="S179" s="214">
        <v>0</v>
      </c>
      <c r="T179" s="215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16" t="s">
        <v>187</v>
      </c>
      <c r="AT179" s="216" t="s">
        <v>204</v>
      </c>
      <c r="AU179" s="216" t="s">
        <v>82</v>
      </c>
      <c r="AY179" s="17" t="s">
        <v>139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7" t="s">
        <v>80</v>
      </c>
      <c r="BK179" s="217">
        <f>ROUND(I179*H179,2)</f>
        <v>0</v>
      </c>
      <c r="BL179" s="17" t="s">
        <v>146</v>
      </c>
      <c r="BM179" s="216" t="s">
        <v>607</v>
      </c>
    </row>
    <row r="180" s="2" customFormat="1" ht="24.15" customHeight="1">
      <c r="A180" s="38"/>
      <c r="B180" s="39"/>
      <c r="C180" s="205" t="s">
        <v>303</v>
      </c>
      <c r="D180" s="205" t="s">
        <v>141</v>
      </c>
      <c r="E180" s="206" t="s">
        <v>608</v>
      </c>
      <c r="F180" s="207" t="s">
        <v>609</v>
      </c>
      <c r="G180" s="208" t="s">
        <v>283</v>
      </c>
      <c r="H180" s="209">
        <v>9</v>
      </c>
      <c r="I180" s="210"/>
      <c r="J180" s="211">
        <f>ROUND(I180*H180,2)</f>
        <v>0</v>
      </c>
      <c r="K180" s="207" t="s">
        <v>145</v>
      </c>
      <c r="L180" s="44"/>
      <c r="M180" s="212" t="s">
        <v>19</v>
      </c>
      <c r="N180" s="213" t="s">
        <v>43</v>
      </c>
      <c r="O180" s="84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6" t="s">
        <v>146</v>
      </c>
      <c r="AT180" s="216" t="s">
        <v>141</v>
      </c>
      <c r="AU180" s="216" t="s">
        <v>82</v>
      </c>
      <c r="AY180" s="17" t="s">
        <v>139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7" t="s">
        <v>80</v>
      </c>
      <c r="BK180" s="217">
        <f>ROUND(I180*H180,2)</f>
        <v>0</v>
      </c>
      <c r="BL180" s="17" t="s">
        <v>146</v>
      </c>
      <c r="BM180" s="216" t="s">
        <v>610</v>
      </c>
    </row>
    <row r="181" s="2" customFormat="1">
      <c r="A181" s="38"/>
      <c r="B181" s="39"/>
      <c r="C181" s="40"/>
      <c r="D181" s="218" t="s">
        <v>148</v>
      </c>
      <c r="E181" s="40"/>
      <c r="F181" s="219" t="s">
        <v>611</v>
      </c>
      <c r="G181" s="40"/>
      <c r="H181" s="40"/>
      <c r="I181" s="220"/>
      <c r="J181" s="40"/>
      <c r="K181" s="40"/>
      <c r="L181" s="44"/>
      <c r="M181" s="221"/>
      <c r="N181" s="222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148</v>
      </c>
      <c r="AU181" s="17" t="s">
        <v>82</v>
      </c>
    </row>
    <row r="182" s="2" customFormat="1" ht="16.5" customHeight="1">
      <c r="A182" s="38"/>
      <c r="B182" s="39"/>
      <c r="C182" s="246" t="s">
        <v>308</v>
      </c>
      <c r="D182" s="246" t="s">
        <v>204</v>
      </c>
      <c r="E182" s="247" t="s">
        <v>612</v>
      </c>
      <c r="F182" s="248" t="s">
        <v>613</v>
      </c>
      <c r="G182" s="249" t="s">
        <v>283</v>
      </c>
      <c r="H182" s="250">
        <v>7</v>
      </c>
      <c r="I182" s="251"/>
      <c r="J182" s="252">
        <f>ROUND(I182*H182,2)</f>
        <v>0</v>
      </c>
      <c r="K182" s="248" t="s">
        <v>19</v>
      </c>
      <c r="L182" s="253"/>
      <c r="M182" s="254" t="s">
        <v>19</v>
      </c>
      <c r="N182" s="255" t="s">
        <v>43</v>
      </c>
      <c r="O182" s="84"/>
      <c r="P182" s="214">
        <f>O182*H182</f>
        <v>0</v>
      </c>
      <c r="Q182" s="214">
        <v>0.00092000000000000003</v>
      </c>
      <c r="R182" s="214">
        <f>Q182*H182</f>
        <v>0.0064400000000000004</v>
      </c>
      <c r="S182" s="214">
        <v>0</v>
      </c>
      <c r="T182" s="215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16" t="s">
        <v>187</v>
      </c>
      <c r="AT182" s="216" t="s">
        <v>204</v>
      </c>
      <c r="AU182" s="216" t="s">
        <v>82</v>
      </c>
      <c r="AY182" s="17" t="s">
        <v>139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7" t="s">
        <v>80</v>
      </c>
      <c r="BK182" s="217">
        <f>ROUND(I182*H182,2)</f>
        <v>0</v>
      </c>
      <c r="BL182" s="17" t="s">
        <v>146</v>
      </c>
      <c r="BM182" s="216" t="s">
        <v>614</v>
      </c>
    </row>
    <row r="183" s="2" customFormat="1" ht="16.5" customHeight="1">
      <c r="A183" s="38"/>
      <c r="B183" s="39"/>
      <c r="C183" s="246" t="s">
        <v>312</v>
      </c>
      <c r="D183" s="246" t="s">
        <v>204</v>
      </c>
      <c r="E183" s="247" t="s">
        <v>615</v>
      </c>
      <c r="F183" s="248" t="s">
        <v>616</v>
      </c>
      <c r="G183" s="249" t="s">
        <v>283</v>
      </c>
      <c r="H183" s="250">
        <v>2</v>
      </c>
      <c r="I183" s="251"/>
      <c r="J183" s="252">
        <f>ROUND(I183*H183,2)</f>
        <v>0</v>
      </c>
      <c r="K183" s="248" t="s">
        <v>19</v>
      </c>
      <c r="L183" s="253"/>
      <c r="M183" s="254" t="s">
        <v>19</v>
      </c>
      <c r="N183" s="255" t="s">
        <v>43</v>
      </c>
      <c r="O183" s="84"/>
      <c r="P183" s="214">
        <f>O183*H183</f>
        <v>0</v>
      </c>
      <c r="Q183" s="214">
        <v>0.0012600000000000001</v>
      </c>
      <c r="R183" s="214">
        <f>Q183*H183</f>
        <v>0.0025200000000000001</v>
      </c>
      <c r="S183" s="214">
        <v>0</v>
      </c>
      <c r="T183" s="215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16" t="s">
        <v>187</v>
      </c>
      <c r="AT183" s="216" t="s">
        <v>204</v>
      </c>
      <c r="AU183" s="216" t="s">
        <v>82</v>
      </c>
      <c r="AY183" s="17" t="s">
        <v>139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7" t="s">
        <v>80</v>
      </c>
      <c r="BK183" s="217">
        <f>ROUND(I183*H183,2)</f>
        <v>0</v>
      </c>
      <c r="BL183" s="17" t="s">
        <v>146</v>
      </c>
      <c r="BM183" s="216" t="s">
        <v>617</v>
      </c>
    </row>
    <row r="184" s="2" customFormat="1" ht="24.15" customHeight="1">
      <c r="A184" s="38"/>
      <c r="B184" s="39"/>
      <c r="C184" s="205" t="s">
        <v>318</v>
      </c>
      <c r="D184" s="205" t="s">
        <v>141</v>
      </c>
      <c r="E184" s="206" t="s">
        <v>618</v>
      </c>
      <c r="F184" s="207" t="s">
        <v>619</v>
      </c>
      <c r="G184" s="208" t="s">
        <v>283</v>
      </c>
      <c r="H184" s="209">
        <v>145</v>
      </c>
      <c r="I184" s="210"/>
      <c r="J184" s="211">
        <f>ROUND(I184*H184,2)</f>
        <v>0</v>
      </c>
      <c r="K184" s="207" t="s">
        <v>145</v>
      </c>
      <c r="L184" s="44"/>
      <c r="M184" s="212" t="s">
        <v>19</v>
      </c>
      <c r="N184" s="213" t="s">
        <v>43</v>
      </c>
      <c r="O184" s="84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6" t="s">
        <v>146</v>
      </c>
      <c r="AT184" s="216" t="s">
        <v>141</v>
      </c>
      <c r="AU184" s="216" t="s">
        <v>82</v>
      </c>
      <c r="AY184" s="17" t="s">
        <v>139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7" t="s">
        <v>80</v>
      </c>
      <c r="BK184" s="217">
        <f>ROUND(I184*H184,2)</f>
        <v>0</v>
      </c>
      <c r="BL184" s="17" t="s">
        <v>146</v>
      </c>
      <c r="BM184" s="216" t="s">
        <v>620</v>
      </c>
    </row>
    <row r="185" s="2" customFormat="1">
      <c r="A185" s="38"/>
      <c r="B185" s="39"/>
      <c r="C185" s="40"/>
      <c r="D185" s="218" t="s">
        <v>148</v>
      </c>
      <c r="E185" s="40"/>
      <c r="F185" s="219" t="s">
        <v>621</v>
      </c>
      <c r="G185" s="40"/>
      <c r="H185" s="40"/>
      <c r="I185" s="220"/>
      <c r="J185" s="40"/>
      <c r="K185" s="40"/>
      <c r="L185" s="44"/>
      <c r="M185" s="221"/>
      <c r="N185" s="222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148</v>
      </c>
      <c r="AU185" s="17" t="s">
        <v>82</v>
      </c>
    </row>
    <row r="186" s="2" customFormat="1" ht="16.5" customHeight="1">
      <c r="A186" s="38"/>
      <c r="B186" s="39"/>
      <c r="C186" s="246" t="s">
        <v>315</v>
      </c>
      <c r="D186" s="246" t="s">
        <v>204</v>
      </c>
      <c r="E186" s="247" t="s">
        <v>622</v>
      </c>
      <c r="F186" s="248" t="s">
        <v>623</v>
      </c>
      <c r="G186" s="249" t="s">
        <v>283</v>
      </c>
      <c r="H186" s="250">
        <v>144</v>
      </c>
      <c r="I186" s="251"/>
      <c r="J186" s="252">
        <f>ROUND(I186*H186,2)</f>
        <v>0</v>
      </c>
      <c r="K186" s="248" t="s">
        <v>19</v>
      </c>
      <c r="L186" s="253"/>
      <c r="M186" s="254" t="s">
        <v>19</v>
      </c>
      <c r="N186" s="255" t="s">
        <v>43</v>
      </c>
      <c r="O186" s="84"/>
      <c r="P186" s="214">
        <f>O186*H186</f>
        <v>0</v>
      </c>
      <c r="Q186" s="214">
        <v>0.00071000000000000002</v>
      </c>
      <c r="R186" s="214">
        <f>Q186*H186</f>
        <v>0.10224</v>
      </c>
      <c r="S186" s="214">
        <v>0</v>
      </c>
      <c r="T186" s="215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6" t="s">
        <v>187</v>
      </c>
      <c r="AT186" s="216" t="s">
        <v>204</v>
      </c>
      <c r="AU186" s="216" t="s">
        <v>82</v>
      </c>
      <c r="AY186" s="17" t="s">
        <v>139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7" t="s">
        <v>80</v>
      </c>
      <c r="BK186" s="217">
        <f>ROUND(I186*H186,2)</f>
        <v>0</v>
      </c>
      <c r="BL186" s="17" t="s">
        <v>146</v>
      </c>
      <c r="BM186" s="216" t="s">
        <v>624</v>
      </c>
    </row>
    <row r="187" s="2" customFormat="1" ht="16.5" customHeight="1">
      <c r="A187" s="38"/>
      <c r="B187" s="39"/>
      <c r="C187" s="246" t="s">
        <v>328</v>
      </c>
      <c r="D187" s="246" t="s">
        <v>204</v>
      </c>
      <c r="E187" s="247" t="s">
        <v>625</v>
      </c>
      <c r="F187" s="248" t="s">
        <v>626</v>
      </c>
      <c r="G187" s="249" t="s">
        <v>283</v>
      </c>
      <c r="H187" s="250">
        <v>1</v>
      </c>
      <c r="I187" s="251"/>
      <c r="J187" s="252">
        <f>ROUND(I187*H187,2)</f>
        <v>0</v>
      </c>
      <c r="K187" s="248" t="s">
        <v>19</v>
      </c>
      <c r="L187" s="253"/>
      <c r="M187" s="254" t="s">
        <v>19</v>
      </c>
      <c r="N187" s="255" t="s">
        <v>43</v>
      </c>
      <c r="O187" s="84"/>
      <c r="P187" s="214">
        <f>O187*H187</f>
        <v>0</v>
      </c>
      <c r="Q187" s="214">
        <v>0.00331</v>
      </c>
      <c r="R187" s="214">
        <f>Q187*H187</f>
        <v>0.00331</v>
      </c>
      <c r="S187" s="214">
        <v>0</v>
      </c>
      <c r="T187" s="215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6" t="s">
        <v>187</v>
      </c>
      <c r="AT187" s="216" t="s">
        <v>204</v>
      </c>
      <c r="AU187" s="216" t="s">
        <v>82</v>
      </c>
      <c r="AY187" s="17" t="s">
        <v>139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7" t="s">
        <v>80</v>
      </c>
      <c r="BK187" s="217">
        <f>ROUND(I187*H187,2)</f>
        <v>0</v>
      </c>
      <c r="BL187" s="17" t="s">
        <v>146</v>
      </c>
      <c r="BM187" s="216" t="s">
        <v>627</v>
      </c>
    </row>
    <row r="188" s="2" customFormat="1" ht="24.15" customHeight="1">
      <c r="A188" s="38"/>
      <c r="B188" s="39"/>
      <c r="C188" s="205" t="s">
        <v>333</v>
      </c>
      <c r="D188" s="205" t="s">
        <v>141</v>
      </c>
      <c r="E188" s="206" t="s">
        <v>628</v>
      </c>
      <c r="F188" s="207" t="s">
        <v>629</v>
      </c>
      <c r="G188" s="208" t="s">
        <v>283</v>
      </c>
      <c r="H188" s="209">
        <v>3</v>
      </c>
      <c r="I188" s="210"/>
      <c r="J188" s="211">
        <f>ROUND(I188*H188,2)</f>
        <v>0</v>
      </c>
      <c r="K188" s="207" t="s">
        <v>145</v>
      </c>
      <c r="L188" s="44"/>
      <c r="M188" s="212" t="s">
        <v>19</v>
      </c>
      <c r="N188" s="213" t="s">
        <v>43</v>
      </c>
      <c r="O188" s="84"/>
      <c r="P188" s="214">
        <f>O188*H188</f>
        <v>0</v>
      </c>
      <c r="Q188" s="214">
        <v>0.00069999999999999999</v>
      </c>
      <c r="R188" s="214">
        <f>Q188*H188</f>
        <v>0.0020999999999999999</v>
      </c>
      <c r="S188" s="214">
        <v>0</v>
      </c>
      <c r="T188" s="215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6" t="s">
        <v>146</v>
      </c>
      <c r="AT188" s="216" t="s">
        <v>141</v>
      </c>
      <c r="AU188" s="216" t="s">
        <v>82</v>
      </c>
      <c r="AY188" s="17" t="s">
        <v>139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7" t="s">
        <v>80</v>
      </c>
      <c r="BK188" s="217">
        <f>ROUND(I188*H188,2)</f>
        <v>0</v>
      </c>
      <c r="BL188" s="17" t="s">
        <v>146</v>
      </c>
      <c r="BM188" s="216" t="s">
        <v>630</v>
      </c>
    </row>
    <row r="189" s="2" customFormat="1">
      <c r="A189" s="38"/>
      <c r="B189" s="39"/>
      <c r="C189" s="40"/>
      <c r="D189" s="218" t="s">
        <v>148</v>
      </c>
      <c r="E189" s="40"/>
      <c r="F189" s="219" t="s">
        <v>631</v>
      </c>
      <c r="G189" s="40"/>
      <c r="H189" s="40"/>
      <c r="I189" s="220"/>
      <c r="J189" s="40"/>
      <c r="K189" s="40"/>
      <c r="L189" s="44"/>
      <c r="M189" s="221"/>
      <c r="N189" s="222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148</v>
      </c>
      <c r="AU189" s="17" t="s">
        <v>82</v>
      </c>
    </row>
    <row r="190" s="13" customFormat="1">
      <c r="A190" s="13"/>
      <c r="B190" s="223"/>
      <c r="C190" s="224"/>
      <c r="D190" s="225" t="s">
        <v>150</v>
      </c>
      <c r="E190" s="234" t="s">
        <v>19</v>
      </c>
      <c r="F190" s="226" t="s">
        <v>632</v>
      </c>
      <c r="G190" s="224"/>
      <c r="H190" s="227">
        <v>3</v>
      </c>
      <c r="I190" s="228"/>
      <c r="J190" s="224"/>
      <c r="K190" s="224"/>
      <c r="L190" s="229"/>
      <c r="M190" s="230"/>
      <c r="N190" s="231"/>
      <c r="O190" s="231"/>
      <c r="P190" s="231"/>
      <c r="Q190" s="231"/>
      <c r="R190" s="231"/>
      <c r="S190" s="231"/>
      <c r="T190" s="23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3" t="s">
        <v>150</v>
      </c>
      <c r="AU190" s="233" t="s">
        <v>82</v>
      </c>
      <c r="AV190" s="13" t="s">
        <v>82</v>
      </c>
      <c r="AW190" s="13" t="s">
        <v>33</v>
      </c>
      <c r="AX190" s="13" t="s">
        <v>80</v>
      </c>
      <c r="AY190" s="233" t="s">
        <v>139</v>
      </c>
    </row>
    <row r="191" s="2" customFormat="1" ht="16.5" customHeight="1">
      <c r="A191" s="38"/>
      <c r="B191" s="39"/>
      <c r="C191" s="246" t="s">
        <v>339</v>
      </c>
      <c r="D191" s="246" t="s">
        <v>204</v>
      </c>
      <c r="E191" s="247" t="s">
        <v>633</v>
      </c>
      <c r="F191" s="248" t="s">
        <v>634</v>
      </c>
      <c r="G191" s="249" t="s">
        <v>283</v>
      </c>
      <c r="H191" s="250">
        <v>3</v>
      </c>
      <c r="I191" s="251"/>
      <c r="J191" s="252">
        <f>ROUND(I191*H191,2)</f>
        <v>0</v>
      </c>
      <c r="K191" s="248" t="s">
        <v>19</v>
      </c>
      <c r="L191" s="253"/>
      <c r="M191" s="254" t="s">
        <v>19</v>
      </c>
      <c r="N191" s="255" t="s">
        <v>43</v>
      </c>
      <c r="O191" s="84"/>
      <c r="P191" s="214">
        <f>O191*H191</f>
        <v>0</v>
      </c>
      <c r="Q191" s="214">
        <v>0.017000000000000001</v>
      </c>
      <c r="R191" s="214">
        <f>Q191*H191</f>
        <v>0.051000000000000004</v>
      </c>
      <c r="S191" s="214">
        <v>0</v>
      </c>
      <c r="T191" s="215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6" t="s">
        <v>187</v>
      </c>
      <c r="AT191" s="216" t="s">
        <v>204</v>
      </c>
      <c r="AU191" s="216" t="s">
        <v>82</v>
      </c>
      <c r="AY191" s="17" t="s">
        <v>139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7" t="s">
        <v>80</v>
      </c>
      <c r="BK191" s="217">
        <f>ROUND(I191*H191,2)</f>
        <v>0</v>
      </c>
      <c r="BL191" s="17" t="s">
        <v>146</v>
      </c>
      <c r="BM191" s="216" t="s">
        <v>635</v>
      </c>
    </row>
    <row r="192" s="2" customFormat="1" ht="16.5" customHeight="1">
      <c r="A192" s="38"/>
      <c r="B192" s="39"/>
      <c r="C192" s="205" t="s">
        <v>345</v>
      </c>
      <c r="D192" s="205" t="s">
        <v>141</v>
      </c>
      <c r="E192" s="206" t="s">
        <v>636</v>
      </c>
      <c r="F192" s="207" t="s">
        <v>637</v>
      </c>
      <c r="G192" s="208" t="s">
        <v>283</v>
      </c>
      <c r="H192" s="209">
        <v>5</v>
      </c>
      <c r="I192" s="210"/>
      <c r="J192" s="211">
        <f>ROUND(I192*H192,2)</f>
        <v>0</v>
      </c>
      <c r="K192" s="207" t="s">
        <v>145</v>
      </c>
      <c r="L192" s="44"/>
      <c r="M192" s="212" t="s">
        <v>19</v>
      </c>
      <c r="N192" s="213" t="s">
        <v>43</v>
      </c>
      <c r="O192" s="84"/>
      <c r="P192" s="214">
        <f>O192*H192</f>
        <v>0</v>
      </c>
      <c r="Q192" s="214">
        <v>0.0013600000000000001</v>
      </c>
      <c r="R192" s="214">
        <f>Q192*H192</f>
        <v>0.0068000000000000005</v>
      </c>
      <c r="S192" s="214">
        <v>0</v>
      </c>
      <c r="T192" s="215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16" t="s">
        <v>146</v>
      </c>
      <c r="AT192" s="216" t="s">
        <v>141</v>
      </c>
      <c r="AU192" s="216" t="s">
        <v>82</v>
      </c>
      <c r="AY192" s="17" t="s">
        <v>139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7" t="s">
        <v>80</v>
      </c>
      <c r="BK192" s="217">
        <f>ROUND(I192*H192,2)</f>
        <v>0</v>
      </c>
      <c r="BL192" s="17" t="s">
        <v>146</v>
      </c>
      <c r="BM192" s="216" t="s">
        <v>638</v>
      </c>
    </row>
    <row r="193" s="2" customFormat="1">
      <c r="A193" s="38"/>
      <c r="B193" s="39"/>
      <c r="C193" s="40"/>
      <c r="D193" s="218" t="s">
        <v>148</v>
      </c>
      <c r="E193" s="40"/>
      <c r="F193" s="219" t="s">
        <v>639</v>
      </c>
      <c r="G193" s="40"/>
      <c r="H193" s="40"/>
      <c r="I193" s="220"/>
      <c r="J193" s="40"/>
      <c r="K193" s="40"/>
      <c r="L193" s="44"/>
      <c r="M193" s="221"/>
      <c r="N193" s="222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148</v>
      </c>
      <c r="AU193" s="17" t="s">
        <v>82</v>
      </c>
    </row>
    <row r="194" s="2" customFormat="1" ht="16.5" customHeight="1">
      <c r="A194" s="38"/>
      <c r="B194" s="39"/>
      <c r="C194" s="246" t="s">
        <v>351</v>
      </c>
      <c r="D194" s="246" t="s">
        <v>204</v>
      </c>
      <c r="E194" s="247" t="s">
        <v>640</v>
      </c>
      <c r="F194" s="248" t="s">
        <v>641</v>
      </c>
      <c r="G194" s="249" t="s">
        <v>283</v>
      </c>
      <c r="H194" s="250">
        <v>5</v>
      </c>
      <c r="I194" s="251"/>
      <c r="J194" s="252">
        <f>ROUND(I194*H194,2)</f>
        <v>0</v>
      </c>
      <c r="K194" s="248" t="s">
        <v>19</v>
      </c>
      <c r="L194" s="253"/>
      <c r="M194" s="254" t="s">
        <v>19</v>
      </c>
      <c r="N194" s="255" t="s">
        <v>43</v>
      </c>
      <c r="O194" s="84"/>
      <c r="P194" s="214">
        <f>O194*H194</f>
        <v>0</v>
      </c>
      <c r="Q194" s="214">
        <v>0.019</v>
      </c>
      <c r="R194" s="214">
        <f>Q194*H194</f>
        <v>0.095000000000000001</v>
      </c>
      <c r="S194" s="214">
        <v>0</v>
      </c>
      <c r="T194" s="215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16" t="s">
        <v>187</v>
      </c>
      <c r="AT194" s="216" t="s">
        <v>204</v>
      </c>
      <c r="AU194" s="216" t="s">
        <v>82</v>
      </c>
      <c r="AY194" s="17" t="s">
        <v>139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7" t="s">
        <v>80</v>
      </c>
      <c r="BK194" s="217">
        <f>ROUND(I194*H194,2)</f>
        <v>0</v>
      </c>
      <c r="BL194" s="17" t="s">
        <v>146</v>
      </c>
      <c r="BM194" s="216" t="s">
        <v>642</v>
      </c>
    </row>
    <row r="195" s="2" customFormat="1" ht="24.15" customHeight="1">
      <c r="A195" s="38"/>
      <c r="B195" s="39"/>
      <c r="C195" s="205" t="s">
        <v>355</v>
      </c>
      <c r="D195" s="205" t="s">
        <v>141</v>
      </c>
      <c r="E195" s="206" t="s">
        <v>643</v>
      </c>
      <c r="F195" s="207" t="s">
        <v>644</v>
      </c>
      <c r="G195" s="208" t="s">
        <v>283</v>
      </c>
      <c r="H195" s="209">
        <v>8</v>
      </c>
      <c r="I195" s="210"/>
      <c r="J195" s="211">
        <f>ROUND(I195*H195,2)</f>
        <v>0</v>
      </c>
      <c r="K195" s="207" t="s">
        <v>145</v>
      </c>
      <c r="L195" s="44"/>
      <c r="M195" s="212" t="s">
        <v>19</v>
      </c>
      <c r="N195" s="213" t="s">
        <v>43</v>
      </c>
      <c r="O195" s="84"/>
      <c r="P195" s="214">
        <f>O195*H195</f>
        <v>0</v>
      </c>
      <c r="Q195" s="214">
        <v>0.00165</v>
      </c>
      <c r="R195" s="214">
        <f>Q195*H195</f>
        <v>0.0132</v>
      </c>
      <c r="S195" s="214">
        <v>0</v>
      </c>
      <c r="T195" s="215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16" t="s">
        <v>80</v>
      </c>
      <c r="AT195" s="216" t="s">
        <v>141</v>
      </c>
      <c r="AU195" s="216" t="s">
        <v>82</v>
      </c>
      <c r="AY195" s="17" t="s">
        <v>139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7" t="s">
        <v>80</v>
      </c>
      <c r="BK195" s="217">
        <f>ROUND(I195*H195,2)</f>
        <v>0</v>
      </c>
      <c r="BL195" s="17" t="s">
        <v>80</v>
      </c>
      <c r="BM195" s="216" t="s">
        <v>645</v>
      </c>
    </row>
    <row r="196" s="2" customFormat="1">
      <c r="A196" s="38"/>
      <c r="B196" s="39"/>
      <c r="C196" s="40"/>
      <c r="D196" s="218" t="s">
        <v>148</v>
      </c>
      <c r="E196" s="40"/>
      <c r="F196" s="219" t="s">
        <v>646</v>
      </c>
      <c r="G196" s="40"/>
      <c r="H196" s="40"/>
      <c r="I196" s="220"/>
      <c r="J196" s="40"/>
      <c r="K196" s="40"/>
      <c r="L196" s="44"/>
      <c r="M196" s="221"/>
      <c r="N196" s="222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148</v>
      </c>
      <c r="AU196" s="17" t="s">
        <v>82</v>
      </c>
    </row>
    <row r="197" s="2" customFormat="1" ht="16.5" customHeight="1">
      <c r="A197" s="38"/>
      <c r="B197" s="39"/>
      <c r="C197" s="246" t="s">
        <v>365</v>
      </c>
      <c r="D197" s="246" t="s">
        <v>204</v>
      </c>
      <c r="E197" s="247" t="s">
        <v>647</v>
      </c>
      <c r="F197" s="248" t="s">
        <v>648</v>
      </c>
      <c r="G197" s="249" t="s">
        <v>283</v>
      </c>
      <c r="H197" s="250">
        <v>8</v>
      </c>
      <c r="I197" s="251"/>
      <c r="J197" s="252">
        <f>ROUND(I197*H197,2)</f>
        <v>0</v>
      </c>
      <c r="K197" s="248" t="s">
        <v>19</v>
      </c>
      <c r="L197" s="253"/>
      <c r="M197" s="254" t="s">
        <v>19</v>
      </c>
      <c r="N197" s="255" t="s">
        <v>43</v>
      </c>
      <c r="O197" s="84"/>
      <c r="P197" s="214">
        <f>O197*H197</f>
        <v>0</v>
      </c>
      <c r="Q197" s="214">
        <v>0.023</v>
      </c>
      <c r="R197" s="214">
        <f>Q197*H197</f>
        <v>0.184</v>
      </c>
      <c r="S197" s="214">
        <v>0</v>
      </c>
      <c r="T197" s="215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16" t="s">
        <v>82</v>
      </c>
      <c r="AT197" s="216" t="s">
        <v>204</v>
      </c>
      <c r="AU197" s="216" t="s">
        <v>82</v>
      </c>
      <c r="AY197" s="17" t="s">
        <v>139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7" t="s">
        <v>80</v>
      </c>
      <c r="BK197" s="217">
        <f>ROUND(I197*H197,2)</f>
        <v>0</v>
      </c>
      <c r="BL197" s="17" t="s">
        <v>80</v>
      </c>
      <c r="BM197" s="216" t="s">
        <v>649</v>
      </c>
    </row>
    <row r="198" s="2" customFormat="1" ht="16.5" customHeight="1">
      <c r="A198" s="38"/>
      <c r="B198" s="39"/>
      <c r="C198" s="246" t="s">
        <v>371</v>
      </c>
      <c r="D198" s="246" t="s">
        <v>204</v>
      </c>
      <c r="E198" s="247" t="s">
        <v>650</v>
      </c>
      <c r="F198" s="248" t="s">
        <v>651</v>
      </c>
      <c r="G198" s="249" t="s">
        <v>283</v>
      </c>
      <c r="H198" s="250">
        <v>8</v>
      </c>
      <c r="I198" s="251"/>
      <c r="J198" s="252">
        <f>ROUND(I198*H198,2)</f>
        <v>0</v>
      </c>
      <c r="K198" s="248" t="s">
        <v>19</v>
      </c>
      <c r="L198" s="253"/>
      <c r="M198" s="254" t="s">
        <v>19</v>
      </c>
      <c r="N198" s="255" t="s">
        <v>43</v>
      </c>
      <c r="O198" s="84"/>
      <c r="P198" s="214">
        <f>O198*H198</f>
        <v>0</v>
      </c>
      <c r="Q198" s="214">
        <v>0.0035000000000000001</v>
      </c>
      <c r="R198" s="214">
        <f>Q198*H198</f>
        <v>0.028000000000000001</v>
      </c>
      <c r="S198" s="214">
        <v>0</v>
      </c>
      <c r="T198" s="215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16" t="s">
        <v>82</v>
      </c>
      <c r="AT198" s="216" t="s">
        <v>204</v>
      </c>
      <c r="AU198" s="216" t="s">
        <v>82</v>
      </c>
      <c r="AY198" s="17" t="s">
        <v>139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7" t="s">
        <v>80</v>
      </c>
      <c r="BK198" s="217">
        <f>ROUND(I198*H198,2)</f>
        <v>0</v>
      </c>
      <c r="BL198" s="17" t="s">
        <v>80</v>
      </c>
      <c r="BM198" s="216" t="s">
        <v>652</v>
      </c>
    </row>
    <row r="199" s="2" customFormat="1" ht="24.15" customHeight="1">
      <c r="A199" s="38"/>
      <c r="B199" s="39"/>
      <c r="C199" s="205" t="s">
        <v>377</v>
      </c>
      <c r="D199" s="205" t="s">
        <v>141</v>
      </c>
      <c r="E199" s="206" t="s">
        <v>643</v>
      </c>
      <c r="F199" s="207" t="s">
        <v>644</v>
      </c>
      <c r="G199" s="208" t="s">
        <v>283</v>
      </c>
      <c r="H199" s="209">
        <v>16</v>
      </c>
      <c r="I199" s="210"/>
      <c r="J199" s="211">
        <f>ROUND(I199*H199,2)</f>
        <v>0</v>
      </c>
      <c r="K199" s="207" t="s">
        <v>145</v>
      </c>
      <c r="L199" s="44"/>
      <c r="M199" s="212" t="s">
        <v>19</v>
      </c>
      <c r="N199" s="213" t="s">
        <v>43</v>
      </c>
      <c r="O199" s="84"/>
      <c r="P199" s="214">
        <f>O199*H199</f>
        <v>0</v>
      </c>
      <c r="Q199" s="214">
        <v>0.00165</v>
      </c>
      <c r="R199" s="214">
        <f>Q199*H199</f>
        <v>0.0264</v>
      </c>
      <c r="S199" s="214">
        <v>0</v>
      </c>
      <c r="T199" s="215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6" t="s">
        <v>146</v>
      </c>
      <c r="AT199" s="216" t="s">
        <v>141</v>
      </c>
      <c r="AU199" s="216" t="s">
        <v>82</v>
      </c>
      <c r="AY199" s="17" t="s">
        <v>139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7" t="s">
        <v>80</v>
      </c>
      <c r="BK199" s="217">
        <f>ROUND(I199*H199,2)</f>
        <v>0</v>
      </c>
      <c r="BL199" s="17" t="s">
        <v>146</v>
      </c>
      <c r="BM199" s="216" t="s">
        <v>653</v>
      </c>
    </row>
    <row r="200" s="2" customFormat="1">
      <c r="A200" s="38"/>
      <c r="B200" s="39"/>
      <c r="C200" s="40"/>
      <c r="D200" s="218" t="s">
        <v>148</v>
      </c>
      <c r="E200" s="40"/>
      <c r="F200" s="219" t="s">
        <v>646</v>
      </c>
      <c r="G200" s="40"/>
      <c r="H200" s="40"/>
      <c r="I200" s="220"/>
      <c r="J200" s="40"/>
      <c r="K200" s="40"/>
      <c r="L200" s="44"/>
      <c r="M200" s="221"/>
      <c r="N200" s="222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148</v>
      </c>
      <c r="AU200" s="17" t="s">
        <v>82</v>
      </c>
    </row>
    <row r="201" s="2" customFormat="1" ht="16.5" customHeight="1">
      <c r="A201" s="38"/>
      <c r="B201" s="39"/>
      <c r="C201" s="246" t="s">
        <v>385</v>
      </c>
      <c r="D201" s="246" t="s">
        <v>204</v>
      </c>
      <c r="E201" s="247" t="s">
        <v>654</v>
      </c>
      <c r="F201" s="248" t="s">
        <v>655</v>
      </c>
      <c r="G201" s="249" t="s">
        <v>283</v>
      </c>
      <c r="H201" s="250">
        <v>16</v>
      </c>
      <c r="I201" s="251"/>
      <c r="J201" s="252">
        <f>ROUND(I201*H201,2)</f>
        <v>0</v>
      </c>
      <c r="K201" s="248" t="s">
        <v>19</v>
      </c>
      <c r="L201" s="253"/>
      <c r="M201" s="254" t="s">
        <v>19</v>
      </c>
      <c r="N201" s="255" t="s">
        <v>43</v>
      </c>
      <c r="O201" s="84"/>
      <c r="P201" s="214">
        <f>O201*H201</f>
        <v>0</v>
      </c>
      <c r="Q201" s="214">
        <v>0.014999999999999999</v>
      </c>
      <c r="R201" s="214">
        <f>Q201*H201</f>
        <v>0.23999999999999999</v>
      </c>
      <c r="S201" s="214">
        <v>0</v>
      </c>
      <c r="T201" s="215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16" t="s">
        <v>187</v>
      </c>
      <c r="AT201" s="216" t="s">
        <v>204</v>
      </c>
      <c r="AU201" s="216" t="s">
        <v>82</v>
      </c>
      <c r="AY201" s="17" t="s">
        <v>139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7" t="s">
        <v>80</v>
      </c>
      <c r="BK201" s="217">
        <f>ROUND(I201*H201,2)</f>
        <v>0</v>
      </c>
      <c r="BL201" s="17" t="s">
        <v>146</v>
      </c>
      <c r="BM201" s="216" t="s">
        <v>656</v>
      </c>
    </row>
    <row r="202" s="2" customFormat="1" ht="16.5" customHeight="1">
      <c r="A202" s="38"/>
      <c r="B202" s="39"/>
      <c r="C202" s="205" t="s">
        <v>657</v>
      </c>
      <c r="D202" s="205" t="s">
        <v>141</v>
      </c>
      <c r="E202" s="206" t="s">
        <v>658</v>
      </c>
      <c r="F202" s="207" t="s">
        <v>659</v>
      </c>
      <c r="G202" s="208" t="s">
        <v>95</v>
      </c>
      <c r="H202" s="209">
        <v>1634</v>
      </c>
      <c r="I202" s="210"/>
      <c r="J202" s="211">
        <f>ROUND(I202*H202,2)</f>
        <v>0</v>
      </c>
      <c r="K202" s="207" t="s">
        <v>145</v>
      </c>
      <c r="L202" s="44"/>
      <c r="M202" s="212" t="s">
        <v>19</v>
      </c>
      <c r="N202" s="213" t="s">
        <v>43</v>
      </c>
      <c r="O202" s="84"/>
      <c r="P202" s="214">
        <f>O202*H202</f>
        <v>0</v>
      </c>
      <c r="Q202" s="214">
        <v>0</v>
      </c>
      <c r="R202" s="214">
        <f>Q202*H202</f>
        <v>0</v>
      </c>
      <c r="S202" s="214">
        <v>0</v>
      </c>
      <c r="T202" s="215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16" t="s">
        <v>146</v>
      </c>
      <c r="AT202" s="216" t="s">
        <v>141</v>
      </c>
      <c r="AU202" s="216" t="s">
        <v>82</v>
      </c>
      <c r="AY202" s="17" t="s">
        <v>139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7" t="s">
        <v>80</v>
      </c>
      <c r="BK202" s="217">
        <f>ROUND(I202*H202,2)</f>
        <v>0</v>
      </c>
      <c r="BL202" s="17" t="s">
        <v>146</v>
      </c>
      <c r="BM202" s="216" t="s">
        <v>660</v>
      </c>
    </row>
    <row r="203" s="2" customFormat="1">
      <c r="A203" s="38"/>
      <c r="B203" s="39"/>
      <c r="C203" s="40"/>
      <c r="D203" s="218" t="s">
        <v>148</v>
      </c>
      <c r="E203" s="40"/>
      <c r="F203" s="219" t="s">
        <v>661</v>
      </c>
      <c r="G203" s="40"/>
      <c r="H203" s="40"/>
      <c r="I203" s="220"/>
      <c r="J203" s="40"/>
      <c r="K203" s="40"/>
      <c r="L203" s="44"/>
      <c r="M203" s="221"/>
      <c r="N203" s="222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148</v>
      </c>
      <c r="AU203" s="17" t="s">
        <v>82</v>
      </c>
    </row>
    <row r="204" s="13" customFormat="1">
      <c r="A204" s="13"/>
      <c r="B204" s="223"/>
      <c r="C204" s="224"/>
      <c r="D204" s="225" t="s">
        <v>150</v>
      </c>
      <c r="E204" s="234" t="s">
        <v>19</v>
      </c>
      <c r="F204" s="226" t="s">
        <v>476</v>
      </c>
      <c r="G204" s="224"/>
      <c r="H204" s="227">
        <v>1634</v>
      </c>
      <c r="I204" s="228"/>
      <c r="J204" s="224"/>
      <c r="K204" s="224"/>
      <c r="L204" s="229"/>
      <c r="M204" s="230"/>
      <c r="N204" s="231"/>
      <c r="O204" s="231"/>
      <c r="P204" s="231"/>
      <c r="Q204" s="231"/>
      <c r="R204" s="231"/>
      <c r="S204" s="231"/>
      <c r="T204" s="23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3" t="s">
        <v>150</v>
      </c>
      <c r="AU204" s="233" t="s">
        <v>82</v>
      </c>
      <c r="AV204" s="13" t="s">
        <v>82</v>
      </c>
      <c r="AW204" s="13" t="s">
        <v>33</v>
      </c>
      <c r="AX204" s="13" t="s">
        <v>80</v>
      </c>
      <c r="AY204" s="233" t="s">
        <v>139</v>
      </c>
    </row>
    <row r="205" s="2" customFormat="1" ht="16.5" customHeight="1">
      <c r="A205" s="38"/>
      <c r="B205" s="39"/>
      <c r="C205" s="205" t="s">
        <v>662</v>
      </c>
      <c r="D205" s="205" t="s">
        <v>141</v>
      </c>
      <c r="E205" s="206" t="s">
        <v>663</v>
      </c>
      <c r="F205" s="207" t="s">
        <v>664</v>
      </c>
      <c r="G205" s="208" t="s">
        <v>95</v>
      </c>
      <c r="H205" s="209">
        <v>1634</v>
      </c>
      <c r="I205" s="210"/>
      <c r="J205" s="211">
        <f>ROUND(I205*H205,2)</f>
        <v>0</v>
      </c>
      <c r="K205" s="207" t="s">
        <v>19</v>
      </c>
      <c r="L205" s="44"/>
      <c r="M205" s="212" t="s">
        <v>19</v>
      </c>
      <c r="N205" s="213" t="s">
        <v>43</v>
      </c>
      <c r="O205" s="84"/>
      <c r="P205" s="214">
        <f>O205*H205</f>
        <v>0</v>
      </c>
      <c r="Q205" s="214">
        <v>0</v>
      </c>
      <c r="R205" s="214">
        <f>Q205*H205</f>
        <v>0</v>
      </c>
      <c r="S205" s="214">
        <v>0</v>
      </c>
      <c r="T205" s="215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16" t="s">
        <v>146</v>
      </c>
      <c r="AT205" s="216" t="s">
        <v>141</v>
      </c>
      <c r="AU205" s="216" t="s">
        <v>82</v>
      </c>
      <c r="AY205" s="17" t="s">
        <v>139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7" t="s">
        <v>80</v>
      </c>
      <c r="BK205" s="217">
        <f>ROUND(I205*H205,2)</f>
        <v>0</v>
      </c>
      <c r="BL205" s="17" t="s">
        <v>146</v>
      </c>
      <c r="BM205" s="216" t="s">
        <v>665</v>
      </c>
    </row>
    <row r="206" s="13" customFormat="1">
      <c r="A206" s="13"/>
      <c r="B206" s="223"/>
      <c r="C206" s="224"/>
      <c r="D206" s="225" t="s">
        <v>150</v>
      </c>
      <c r="E206" s="234" t="s">
        <v>19</v>
      </c>
      <c r="F206" s="226" t="s">
        <v>476</v>
      </c>
      <c r="G206" s="224"/>
      <c r="H206" s="227">
        <v>1634</v>
      </c>
      <c r="I206" s="228"/>
      <c r="J206" s="224"/>
      <c r="K206" s="224"/>
      <c r="L206" s="229"/>
      <c r="M206" s="230"/>
      <c r="N206" s="231"/>
      <c r="O206" s="231"/>
      <c r="P206" s="231"/>
      <c r="Q206" s="231"/>
      <c r="R206" s="231"/>
      <c r="S206" s="231"/>
      <c r="T206" s="23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3" t="s">
        <v>150</v>
      </c>
      <c r="AU206" s="233" t="s">
        <v>82</v>
      </c>
      <c r="AV206" s="13" t="s">
        <v>82</v>
      </c>
      <c r="AW206" s="13" t="s">
        <v>33</v>
      </c>
      <c r="AX206" s="13" t="s">
        <v>80</v>
      </c>
      <c r="AY206" s="233" t="s">
        <v>139</v>
      </c>
    </row>
    <row r="207" s="2" customFormat="1" ht="16.5" customHeight="1">
      <c r="A207" s="38"/>
      <c r="B207" s="39"/>
      <c r="C207" s="205" t="s">
        <v>666</v>
      </c>
      <c r="D207" s="205" t="s">
        <v>141</v>
      </c>
      <c r="E207" s="206" t="s">
        <v>667</v>
      </c>
      <c r="F207" s="207" t="s">
        <v>668</v>
      </c>
      <c r="G207" s="208" t="s">
        <v>283</v>
      </c>
      <c r="H207" s="209">
        <v>4</v>
      </c>
      <c r="I207" s="210"/>
      <c r="J207" s="211">
        <f>ROUND(I207*H207,2)</f>
        <v>0</v>
      </c>
      <c r="K207" s="207" t="s">
        <v>145</v>
      </c>
      <c r="L207" s="44"/>
      <c r="M207" s="212" t="s">
        <v>19</v>
      </c>
      <c r="N207" s="213" t="s">
        <v>43</v>
      </c>
      <c r="O207" s="84"/>
      <c r="P207" s="214">
        <f>O207*H207</f>
        <v>0</v>
      </c>
      <c r="Q207" s="214">
        <v>0.45937</v>
      </c>
      <c r="R207" s="214">
        <f>Q207*H207</f>
        <v>1.83748</v>
      </c>
      <c r="S207" s="214">
        <v>0</v>
      </c>
      <c r="T207" s="215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16" t="s">
        <v>146</v>
      </c>
      <c r="AT207" s="216" t="s">
        <v>141</v>
      </c>
      <c r="AU207" s="216" t="s">
        <v>82</v>
      </c>
      <c r="AY207" s="17" t="s">
        <v>139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7" t="s">
        <v>80</v>
      </c>
      <c r="BK207" s="217">
        <f>ROUND(I207*H207,2)</f>
        <v>0</v>
      </c>
      <c r="BL207" s="17" t="s">
        <v>146</v>
      </c>
      <c r="BM207" s="216" t="s">
        <v>669</v>
      </c>
    </row>
    <row r="208" s="2" customFormat="1">
      <c r="A208" s="38"/>
      <c r="B208" s="39"/>
      <c r="C208" s="40"/>
      <c r="D208" s="218" t="s">
        <v>148</v>
      </c>
      <c r="E208" s="40"/>
      <c r="F208" s="219" t="s">
        <v>670</v>
      </c>
      <c r="G208" s="40"/>
      <c r="H208" s="40"/>
      <c r="I208" s="220"/>
      <c r="J208" s="40"/>
      <c r="K208" s="40"/>
      <c r="L208" s="44"/>
      <c r="M208" s="221"/>
      <c r="N208" s="222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148</v>
      </c>
      <c r="AU208" s="17" t="s">
        <v>82</v>
      </c>
    </row>
    <row r="209" s="2" customFormat="1" ht="16.5" customHeight="1">
      <c r="A209" s="38"/>
      <c r="B209" s="39"/>
      <c r="C209" s="205" t="s">
        <v>671</v>
      </c>
      <c r="D209" s="205" t="s">
        <v>141</v>
      </c>
      <c r="E209" s="206" t="s">
        <v>672</v>
      </c>
      <c r="F209" s="207" t="s">
        <v>673</v>
      </c>
      <c r="G209" s="208" t="s">
        <v>283</v>
      </c>
      <c r="H209" s="209">
        <v>16</v>
      </c>
      <c r="I209" s="210"/>
      <c r="J209" s="211">
        <f>ROUND(I209*H209,2)</f>
        <v>0</v>
      </c>
      <c r="K209" s="207" t="s">
        <v>145</v>
      </c>
      <c r="L209" s="44"/>
      <c r="M209" s="212" t="s">
        <v>19</v>
      </c>
      <c r="N209" s="213" t="s">
        <v>43</v>
      </c>
      <c r="O209" s="84"/>
      <c r="P209" s="214">
        <f>O209*H209</f>
        <v>0</v>
      </c>
      <c r="Q209" s="214">
        <v>0.010189999999999999</v>
      </c>
      <c r="R209" s="214">
        <f>Q209*H209</f>
        <v>0.16303999999999999</v>
      </c>
      <c r="S209" s="214">
        <v>0</v>
      </c>
      <c r="T209" s="215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16" t="s">
        <v>146</v>
      </c>
      <c r="AT209" s="216" t="s">
        <v>141</v>
      </c>
      <c r="AU209" s="216" t="s">
        <v>82</v>
      </c>
      <c r="AY209" s="17" t="s">
        <v>139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7" t="s">
        <v>80</v>
      </c>
      <c r="BK209" s="217">
        <f>ROUND(I209*H209,2)</f>
        <v>0</v>
      </c>
      <c r="BL209" s="17" t="s">
        <v>146</v>
      </c>
      <c r="BM209" s="216" t="s">
        <v>674</v>
      </c>
    </row>
    <row r="210" s="2" customFormat="1">
      <c r="A210" s="38"/>
      <c r="B210" s="39"/>
      <c r="C210" s="40"/>
      <c r="D210" s="218" t="s">
        <v>148</v>
      </c>
      <c r="E210" s="40"/>
      <c r="F210" s="219" t="s">
        <v>675</v>
      </c>
      <c r="G210" s="40"/>
      <c r="H210" s="40"/>
      <c r="I210" s="220"/>
      <c r="J210" s="40"/>
      <c r="K210" s="40"/>
      <c r="L210" s="44"/>
      <c r="M210" s="221"/>
      <c r="N210" s="222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148</v>
      </c>
      <c r="AU210" s="17" t="s">
        <v>82</v>
      </c>
    </row>
    <row r="211" s="2" customFormat="1" ht="24.15" customHeight="1">
      <c r="A211" s="38"/>
      <c r="B211" s="39"/>
      <c r="C211" s="246" t="s">
        <v>676</v>
      </c>
      <c r="D211" s="246" t="s">
        <v>204</v>
      </c>
      <c r="E211" s="247" t="s">
        <v>677</v>
      </c>
      <c r="F211" s="248" t="s">
        <v>678</v>
      </c>
      <c r="G211" s="249" t="s">
        <v>283</v>
      </c>
      <c r="H211" s="250">
        <v>8</v>
      </c>
      <c r="I211" s="251"/>
      <c r="J211" s="252">
        <f>ROUND(I211*H211,2)</f>
        <v>0</v>
      </c>
      <c r="K211" s="248" t="s">
        <v>19</v>
      </c>
      <c r="L211" s="253"/>
      <c r="M211" s="254" t="s">
        <v>19</v>
      </c>
      <c r="N211" s="255" t="s">
        <v>43</v>
      </c>
      <c r="O211" s="84"/>
      <c r="P211" s="214">
        <f>O211*H211</f>
        <v>0</v>
      </c>
      <c r="Q211" s="214">
        <v>1.8600000000000001</v>
      </c>
      <c r="R211" s="214">
        <f>Q211*H211</f>
        <v>14.880000000000001</v>
      </c>
      <c r="S211" s="214">
        <v>0</v>
      </c>
      <c r="T211" s="215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6" t="s">
        <v>187</v>
      </c>
      <c r="AT211" s="216" t="s">
        <v>204</v>
      </c>
      <c r="AU211" s="216" t="s">
        <v>82</v>
      </c>
      <c r="AY211" s="17" t="s">
        <v>139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7" t="s">
        <v>80</v>
      </c>
      <c r="BK211" s="217">
        <f>ROUND(I211*H211,2)</f>
        <v>0</v>
      </c>
      <c r="BL211" s="17" t="s">
        <v>146</v>
      </c>
      <c r="BM211" s="216" t="s">
        <v>679</v>
      </c>
    </row>
    <row r="212" s="2" customFormat="1" ht="24.15" customHeight="1">
      <c r="A212" s="38"/>
      <c r="B212" s="39"/>
      <c r="C212" s="246" t="s">
        <v>96</v>
      </c>
      <c r="D212" s="246" t="s">
        <v>204</v>
      </c>
      <c r="E212" s="247" t="s">
        <v>680</v>
      </c>
      <c r="F212" s="248" t="s">
        <v>681</v>
      </c>
      <c r="G212" s="249" t="s">
        <v>283</v>
      </c>
      <c r="H212" s="250">
        <v>8</v>
      </c>
      <c r="I212" s="251"/>
      <c r="J212" s="252">
        <f>ROUND(I212*H212,2)</f>
        <v>0</v>
      </c>
      <c r="K212" s="248" t="s">
        <v>19</v>
      </c>
      <c r="L212" s="253"/>
      <c r="M212" s="254" t="s">
        <v>19</v>
      </c>
      <c r="N212" s="255" t="s">
        <v>43</v>
      </c>
      <c r="O212" s="84"/>
      <c r="P212" s="214">
        <f>O212*H212</f>
        <v>0</v>
      </c>
      <c r="Q212" s="214">
        <v>1.0149999999999999</v>
      </c>
      <c r="R212" s="214">
        <f>Q212*H212</f>
        <v>8.1199999999999992</v>
      </c>
      <c r="S212" s="214">
        <v>0</v>
      </c>
      <c r="T212" s="215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16" t="s">
        <v>187</v>
      </c>
      <c r="AT212" s="216" t="s">
        <v>204</v>
      </c>
      <c r="AU212" s="216" t="s">
        <v>82</v>
      </c>
      <c r="AY212" s="17" t="s">
        <v>139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7" t="s">
        <v>80</v>
      </c>
      <c r="BK212" s="217">
        <f>ROUND(I212*H212,2)</f>
        <v>0</v>
      </c>
      <c r="BL212" s="17" t="s">
        <v>146</v>
      </c>
      <c r="BM212" s="216" t="s">
        <v>682</v>
      </c>
    </row>
    <row r="213" s="2" customFormat="1" ht="16.5" customHeight="1">
      <c r="A213" s="38"/>
      <c r="B213" s="39"/>
      <c r="C213" s="246" t="s">
        <v>683</v>
      </c>
      <c r="D213" s="246" t="s">
        <v>204</v>
      </c>
      <c r="E213" s="247" t="s">
        <v>684</v>
      </c>
      <c r="F213" s="248" t="s">
        <v>685</v>
      </c>
      <c r="G213" s="249" t="s">
        <v>283</v>
      </c>
      <c r="H213" s="250">
        <v>16</v>
      </c>
      <c r="I213" s="251"/>
      <c r="J213" s="252">
        <f>ROUND(I213*H213,2)</f>
        <v>0</v>
      </c>
      <c r="K213" s="248" t="s">
        <v>19</v>
      </c>
      <c r="L213" s="253"/>
      <c r="M213" s="254" t="s">
        <v>19</v>
      </c>
      <c r="N213" s="255" t="s">
        <v>43</v>
      </c>
      <c r="O213" s="84"/>
      <c r="P213" s="214">
        <f>O213*H213</f>
        <v>0</v>
      </c>
      <c r="Q213" s="214">
        <v>0.0040000000000000001</v>
      </c>
      <c r="R213" s="214">
        <f>Q213*H213</f>
        <v>0.064000000000000001</v>
      </c>
      <c r="S213" s="214">
        <v>0</v>
      </c>
      <c r="T213" s="215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16" t="s">
        <v>187</v>
      </c>
      <c r="AT213" s="216" t="s">
        <v>204</v>
      </c>
      <c r="AU213" s="216" t="s">
        <v>82</v>
      </c>
      <c r="AY213" s="17" t="s">
        <v>139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7" t="s">
        <v>80</v>
      </c>
      <c r="BK213" s="217">
        <f>ROUND(I213*H213,2)</f>
        <v>0</v>
      </c>
      <c r="BL213" s="17" t="s">
        <v>146</v>
      </c>
      <c r="BM213" s="216" t="s">
        <v>686</v>
      </c>
    </row>
    <row r="214" s="2" customFormat="1" ht="16.5" customHeight="1">
      <c r="A214" s="38"/>
      <c r="B214" s="39"/>
      <c r="C214" s="205" t="s">
        <v>687</v>
      </c>
      <c r="D214" s="205" t="s">
        <v>141</v>
      </c>
      <c r="E214" s="206" t="s">
        <v>688</v>
      </c>
      <c r="F214" s="207" t="s">
        <v>689</v>
      </c>
      <c r="G214" s="208" t="s">
        <v>283</v>
      </c>
      <c r="H214" s="209">
        <v>16</v>
      </c>
      <c r="I214" s="210"/>
      <c r="J214" s="211">
        <f>ROUND(I214*H214,2)</f>
        <v>0</v>
      </c>
      <c r="K214" s="207" t="s">
        <v>145</v>
      </c>
      <c r="L214" s="44"/>
      <c r="M214" s="212" t="s">
        <v>19</v>
      </c>
      <c r="N214" s="213" t="s">
        <v>43</v>
      </c>
      <c r="O214" s="84"/>
      <c r="P214" s="214">
        <f>O214*H214</f>
        <v>0</v>
      </c>
      <c r="Q214" s="214">
        <v>0.039269999999999999</v>
      </c>
      <c r="R214" s="214">
        <f>Q214*H214</f>
        <v>0.62831999999999999</v>
      </c>
      <c r="S214" s="214">
        <v>0</v>
      </c>
      <c r="T214" s="215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16" t="s">
        <v>146</v>
      </c>
      <c r="AT214" s="216" t="s">
        <v>141</v>
      </c>
      <c r="AU214" s="216" t="s">
        <v>82</v>
      </c>
      <c r="AY214" s="17" t="s">
        <v>139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7" t="s">
        <v>80</v>
      </c>
      <c r="BK214" s="217">
        <f>ROUND(I214*H214,2)</f>
        <v>0</v>
      </c>
      <c r="BL214" s="17" t="s">
        <v>146</v>
      </c>
      <c r="BM214" s="216" t="s">
        <v>690</v>
      </c>
    </row>
    <row r="215" s="2" customFormat="1">
      <c r="A215" s="38"/>
      <c r="B215" s="39"/>
      <c r="C215" s="40"/>
      <c r="D215" s="218" t="s">
        <v>148</v>
      </c>
      <c r="E215" s="40"/>
      <c r="F215" s="219" t="s">
        <v>691</v>
      </c>
      <c r="G215" s="40"/>
      <c r="H215" s="40"/>
      <c r="I215" s="220"/>
      <c r="J215" s="40"/>
      <c r="K215" s="40"/>
      <c r="L215" s="44"/>
      <c r="M215" s="221"/>
      <c r="N215" s="222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148</v>
      </c>
      <c r="AU215" s="17" t="s">
        <v>82</v>
      </c>
    </row>
    <row r="216" s="2" customFormat="1" ht="24.15" customHeight="1">
      <c r="A216" s="38"/>
      <c r="B216" s="39"/>
      <c r="C216" s="246" t="s">
        <v>692</v>
      </c>
      <c r="D216" s="246" t="s">
        <v>204</v>
      </c>
      <c r="E216" s="247" t="s">
        <v>693</v>
      </c>
      <c r="F216" s="248" t="s">
        <v>694</v>
      </c>
      <c r="G216" s="249" t="s">
        <v>283</v>
      </c>
      <c r="H216" s="250">
        <v>8</v>
      </c>
      <c r="I216" s="251"/>
      <c r="J216" s="252">
        <f>ROUND(I216*H216,2)</f>
        <v>0</v>
      </c>
      <c r="K216" s="248" t="s">
        <v>19</v>
      </c>
      <c r="L216" s="253"/>
      <c r="M216" s="254" t="s">
        <v>19</v>
      </c>
      <c r="N216" s="255" t="s">
        <v>43</v>
      </c>
      <c r="O216" s="84"/>
      <c r="P216" s="214">
        <f>O216*H216</f>
        <v>0</v>
      </c>
      <c r="Q216" s="214">
        <v>1.2</v>
      </c>
      <c r="R216" s="214">
        <f>Q216*H216</f>
        <v>9.5999999999999996</v>
      </c>
      <c r="S216" s="214">
        <v>0</v>
      </c>
      <c r="T216" s="215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16" t="s">
        <v>187</v>
      </c>
      <c r="AT216" s="216" t="s">
        <v>204</v>
      </c>
      <c r="AU216" s="216" t="s">
        <v>82</v>
      </c>
      <c r="AY216" s="17" t="s">
        <v>139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7" t="s">
        <v>80</v>
      </c>
      <c r="BK216" s="217">
        <f>ROUND(I216*H216,2)</f>
        <v>0</v>
      </c>
      <c r="BL216" s="17" t="s">
        <v>146</v>
      </c>
      <c r="BM216" s="216" t="s">
        <v>695</v>
      </c>
    </row>
    <row r="217" s="2" customFormat="1" ht="24.15" customHeight="1">
      <c r="A217" s="38"/>
      <c r="B217" s="39"/>
      <c r="C217" s="246" t="s">
        <v>696</v>
      </c>
      <c r="D217" s="246" t="s">
        <v>204</v>
      </c>
      <c r="E217" s="247" t="s">
        <v>697</v>
      </c>
      <c r="F217" s="248" t="s">
        <v>698</v>
      </c>
      <c r="G217" s="249" t="s">
        <v>283</v>
      </c>
      <c r="H217" s="250">
        <v>8</v>
      </c>
      <c r="I217" s="251"/>
      <c r="J217" s="252">
        <f>ROUND(I217*H217,2)</f>
        <v>0</v>
      </c>
      <c r="K217" s="248" t="s">
        <v>19</v>
      </c>
      <c r="L217" s="253"/>
      <c r="M217" s="254" t="s">
        <v>19</v>
      </c>
      <c r="N217" s="255" t="s">
        <v>43</v>
      </c>
      <c r="O217" s="84"/>
      <c r="P217" s="214">
        <f>O217*H217</f>
        <v>0</v>
      </c>
      <c r="Q217" s="214">
        <v>0.48399999999999999</v>
      </c>
      <c r="R217" s="214">
        <f>Q217*H217</f>
        <v>3.8719999999999999</v>
      </c>
      <c r="S217" s="214">
        <v>0</v>
      </c>
      <c r="T217" s="215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16" t="s">
        <v>187</v>
      </c>
      <c r="AT217" s="216" t="s">
        <v>204</v>
      </c>
      <c r="AU217" s="216" t="s">
        <v>82</v>
      </c>
      <c r="AY217" s="17" t="s">
        <v>139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7" t="s">
        <v>80</v>
      </c>
      <c r="BK217" s="217">
        <f>ROUND(I217*H217,2)</f>
        <v>0</v>
      </c>
      <c r="BL217" s="17" t="s">
        <v>146</v>
      </c>
      <c r="BM217" s="216" t="s">
        <v>699</v>
      </c>
    </row>
    <row r="218" s="2" customFormat="1" ht="16.5" customHeight="1">
      <c r="A218" s="38"/>
      <c r="B218" s="39"/>
      <c r="C218" s="205" t="s">
        <v>700</v>
      </c>
      <c r="D218" s="205" t="s">
        <v>141</v>
      </c>
      <c r="E218" s="206" t="s">
        <v>701</v>
      </c>
      <c r="F218" s="207" t="s">
        <v>702</v>
      </c>
      <c r="G218" s="208" t="s">
        <v>283</v>
      </c>
      <c r="H218" s="209">
        <v>8</v>
      </c>
      <c r="I218" s="210"/>
      <c r="J218" s="211">
        <f>ROUND(I218*H218,2)</f>
        <v>0</v>
      </c>
      <c r="K218" s="207" t="s">
        <v>145</v>
      </c>
      <c r="L218" s="44"/>
      <c r="M218" s="212" t="s">
        <v>19</v>
      </c>
      <c r="N218" s="213" t="s">
        <v>43</v>
      </c>
      <c r="O218" s="84"/>
      <c r="P218" s="214">
        <f>O218*H218</f>
        <v>0</v>
      </c>
      <c r="Q218" s="214">
        <v>0.21734000000000001</v>
      </c>
      <c r="R218" s="214">
        <f>Q218*H218</f>
        <v>1.73872</v>
      </c>
      <c r="S218" s="214">
        <v>0</v>
      </c>
      <c r="T218" s="215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16" t="s">
        <v>146</v>
      </c>
      <c r="AT218" s="216" t="s">
        <v>141</v>
      </c>
      <c r="AU218" s="216" t="s">
        <v>82</v>
      </c>
      <c r="AY218" s="17" t="s">
        <v>139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7" t="s">
        <v>80</v>
      </c>
      <c r="BK218" s="217">
        <f>ROUND(I218*H218,2)</f>
        <v>0</v>
      </c>
      <c r="BL218" s="17" t="s">
        <v>146</v>
      </c>
      <c r="BM218" s="216" t="s">
        <v>703</v>
      </c>
    </row>
    <row r="219" s="2" customFormat="1">
      <c r="A219" s="38"/>
      <c r="B219" s="39"/>
      <c r="C219" s="40"/>
      <c r="D219" s="218" t="s">
        <v>148</v>
      </c>
      <c r="E219" s="40"/>
      <c r="F219" s="219" t="s">
        <v>704</v>
      </c>
      <c r="G219" s="40"/>
      <c r="H219" s="40"/>
      <c r="I219" s="220"/>
      <c r="J219" s="40"/>
      <c r="K219" s="40"/>
      <c r="L219" s="44"/>
      <c r="M219" s="221"/>
      <c r="N219" s="222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148</v>
      </c>
      <c r="AU219" s="17" t="s">
        <v>82</v>
      </c>
    </row>
    <row r="220" s="2" customFormat="1" ht="16.5" customHeight="1">
      <c r="A220" s="38"/>
      <c r="B220" s="39"/>
      <c r="C220" s="246" t="s">
        <v>107</v>
      </c>
      <c r="D220" s="246" t="s">
        <v>204</v>
      </c>
      <c r="E220" s="247" t="s">
        <v>705</v>
      </c>
      <c r="F220" s="248" t="s">
        <v>706</v>
      </c>
      <c r="G220" s="249" t="s">
        <v>283</v>
      </c>
      <c r="H220" s="250">
        <v>8</v>
      </c>
      <c r="I220" s="251"/>
      <c r="J220" s="252">
        <f>ROUND(I220*H220,2)</f>
        <v>0</v>
      </c>
      <c r="K220" s="248" t="s">
        <v>145</v>
      </c>
      <c r="L220" s="253"/>
      <c r="M220" s="254" t="s">
        <v>19</v>
      </c>
      <c r="N220" s="255" t="s">
        <v>43</v>
      </c>
      <c r="O220" s="84"/>
      <c r="P220" s="214">
        <f>O220*H220</f>
        <v>0</v>
      </c>
      <c r="Q220" s="214">
        <v>0.054600000000000003</v>
      </c>
      <c r="R220" s="214">
        <f>Q220*H220</f>
        <v>0.43680000000000002</v>
      </c>
      <c r="S220" s="214">
        <v>0</v>
      </c>
      <c r="T220" s="215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16" t="s">
        <v>187</v>
      </c>
      <c r="AT220" s="216" t="s">
        <v>204</v>
      </c>
      <c r="AU220" s="216" t="s">
        <v>82</v>
      </c>
      <c r="AY220" s="17" t="s">
        <v>139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7" t="s">
        <v>80</v>
      </c>
      <c r="BK220" s="217">
        <f>ROUND(I220*H220,2)</f>
        <v>0</v>
      </c>
      <c r="BL220" s="17" t="s">
        <v>146</v>
      </c>
      <c r="BM220" s="216" t="s">
        <v>707</v>
      </c>
    </row>
    <row r="221" s="2" customFormat="1" ht="16.5" customHeight="1">
      <c r="A221" s="38"/>
      <c r="B221" s="39"/>
      <c r="C221" s="205" t="s">
        <v>708</v>
      </c>
      <c r="D221" s="205" t="s">
        <v>141</v>
      </c>
      <c r="E221" s="206" t="s">
        <v>709</v>
      </c>
      <c r="F221" s="207" t="s">
        <v>710</v>
      </c>
      <c r="G221" s="208" t="s">
        <v>95</v>
      </c>
      <c r="H221" s="209">
        <v>1634</v>
      </c>
      <c r="I221" s="210"/>
      <c r="J221" s="211">
        <f>ROUND(I221*H221,2)</f>
        <v>0</v>
      </c>
      <c r="K221" s="207" t="s">
        <v>145</v>
      </c>
      <c r="L221" s="44"/>
      <c r="M221" s="212" t="s">
        <v>19</v>
      </c>
      <c r="N221" s="213" t="s">
        <v>43</v>
      </c>
      <c r="O221" s="84"/>
      <c r="P221" s="214">
        <f>O221*H221</f>
        <v>0</v>
      </c>
      <c r="Q221" s="214">
        <v>0.00019000000000000001</v>
      </c>
      <c r="R221" s="214">
        <f>Q221*H221</f>
        <v>0.31046000000000001</v>
      </c>
      <c r="S221" s="214">
        <v>0</v>
      </c>
      <c r="T221" s="215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16" t="s">
        <v>146</v>
      </c>
      <c r="AT221" s="216" t="s">
        <v>141</v>
      </c>
      <c r="AU221" s="216" t="s">
        <v>82</v>
      </c>
      <c r="AY221" s="17" t="s">
        <v>139</v>
      </c>
      <c r="BE221" s="217">
        <f>IF(N221="základní",J221,0)</f>
        <v>0</v>
      </c>
      <c r="BF221" s="217">
        <f>IF(N221="snížená",J221,0)</f>
        <v>0</v>
      </c>
      <c r="BG221" s="217">
        <f>IF(N221="zákl. přenesená",J221,0)</f>
        <v>0</v>
      </c>
      <c r="BH221" s="217">
        <f>IF(N221="sníž. přenesená",J221,0)</f>
        <v>0</v>
      </c>
      <c r="BI221" s="217">
        <f>IF(N221="nulová",J221,0)</f>
        <v>0</v>
      </c>
      <c r="BJ221" s="17" t="s">
        <v>80</v>
      </c>
      <c r="BK221" s="217">
        <f>ROUND(I221*H221,2)</f>
        <v>0</v>
      </c>
      <c r="BL221" s="17" t="s">
        <v>146</v>
      </c>
      <c r="BM221" s="216" t="s">
        <v>711</v>
      </c>
    </row>
    <row r="222" s="2" customFormat="1">
      <c r="A222" s="38"/>
      <c r="B222" s="39"/>
      <c r="C222" s="40"/>
      <c r="D222" s="218" t="s">
        <v>148</v>
      </c>
      <c r="E222" s="40"/>
      <c r="F222" s="219" t="s">
        <v>712</v>
      </c>
      <c r="G222" s="40"/>
      <c r="H222" s="40"/>
      <c r="I222" s="220"/>
      <c r="J222" s="40"/>
      <c r="K222" s="40"/>
      <c r="L222" s="44"/>
      <c r="M222" s="221"/>
      <c r="N222" s="222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148</v>
      </c>
      <c r="AU222" s="17" t="s">
        <v>82</v>
      </c>
    </row>
    <row r="223" s="13" customFormat="1">
      <c r="A223" s="13"/>
      <c r="B223" s="223"/>
      <c r="C223" s="224"/>
      <c r="D223" s="225" t="s">
        <v>150</v>
      </c>
      <c r="E223" s="234" t="s">
        <v>19</v>
      </c>
      <c r="F223" s="226" t="s">
        <v>713</v>
      </c>
      <c r="G223" s="224"/>
      <c r="H223" s="227">
        <v>1634</v>
      </c>
      <c r="I223" s="228"/>
      <c r="J223" s="224"/>
      <c r="K223" s="224"/>
      <c r="L223" s="229"/>
      <c r="M223" s="230"/>
      <c r="N223" s="231"/>
      <c r="O223" s="231"/>
      <c r="P223" s="231"/>
      <c r="Q223" s="231"/>
      <c r="R223" s="231"/>
      <c r="S223" s="231"/>
      <c r="T223" s="23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3" t="s">
        <v>150</v>
      </c>
      <c r="AU223" s="233" t="s">
        <v>82</v>
      </c>
      <c r="AV223" s="13" t="s">
        <v>82</v>
      </c>
      <c r="AW223" s="13" t="s">
        <v>33</v>
      </c>
      <c r="AX223" s="13" t="s">
        <v>80</v>
      </c>
      <c r="AY223" s="233" t="s">
        <v>139</v>
      </c>
    </row>
    <row r="224" s="2" customFormat="1" ht="16.5" customHeight="1">
      <c r="A224" s="38"/>
      <c r="B224" s="39"/>
      <c r="C224" s="205" t="s">
        <v>714</v>
      </c>
      <c r="D224" s="205" t="s">
        <v>141</v>
      </c>
      <c r="E224" s="206" t="s">
        <v>715</v>
      </c>
      <c r="F224" s="207" t="s">
        <v>716</v>
      </c>
      <c r="G224" s="208" t="s">
        <v>95</v>
      </c>
      <c r="H224" s="209">
        <v>1634</v>
      </c>
      <c r="I224" s="210"/>
      <c r="J224" s="211">
        <f>ROUND(I224*H224,2)</f>
        <v>0</v>
      </c>
      <c r="K224" s="207" t="s">
        <v>145</v>
      </c>
      <c r="L224" s="44"/>
      <c r="M224" s="212" t="s">
        <v>19</v>
      </c>
      <c r="N224" s="213" t="s">
        <v>43</v>
      </c>
      <c r="O224" s="84"/>
      <c r="P224" s="214">
        <f>O224*H224</f>
        <v>0</v>
      </c>
      <c r="Q224" s="214">
        <v>6.9999999999999994E-05</v>
      </c>
      <c r="R224" s="214">
        <f>Q224*H224</f>
        <v>0.11438</v>
      </c>
      <c r="S224" s="214">
        <v>0</v>
      </c>
      <c r="T224" s="215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16" t="s">
        <v>146</v>
      </c>
      <c r="AT224" s="216" t="s">
        <v>141</v>
      </c>
      <c r="AU224" s="216" t="s">
        <v>82</v>
      </c>
      <c r="AY224" s="17" t="s">
        <v>139</v>
      </c>
      <c r="BE224" s="217">
        <f>IF(N224="základní",J224,0)</f>
        <v>0</v>
      </c>
      <c r="BF224" s="217">
        <f>IF(N224="snížená",J224,0)</f>
        <v>0</v>
      </c>
      <c r="BG224" s="217">
        <f>IF(N224="zákl. přenesená",J224,0)</f>
        <v>0</v>
      </c>
      <c r="BH224" s="217">
        <f>IF(N224="sníž. přenesená",J224,0)</f>
        <v>0</v>
      </c>
      <c r="BI224" s="217">
        <f>IF(N224="nulová",J224,0)</f>
        <v>0</v>
      </c>
      <c r="BJ224" s="17" t="s">
        <v>80</v>
      </c>
      <c r="BK224" s="217">
        <f>ROUND(I224*H224,2)</f>
        <v>0</v>
      </c>
      <c r="BL224" s="17" t="s">
        <v>146</v>
      </c>
      <c r="BM224" s="216" t="s">
        <v>717</v>
      </c>
    </row>
    <row r="225" s="2" customFormat="1">
      <c r="A225" s="38"/>
      <c r="B225" s="39"/>
      <c r="C225" s="40"/>
      <c r="D225" s="218" t="s">
        <v>148</v>
      </c>
      <c r="E225" s="40"/>
      <c r="F225" s="219" t="s">
        <v>718</v>
      </c>
      <c r="G225" s="40"/>
      <c r="H225" s="40"/>
      <c r="I225" s="220"/>
      <c r="J225" s="40"/>
      <c r="K225" s="40"/>
      <c r="L225" s="44"/>
      <c r="M225" s="221"/>
      <c r="N225" s="222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148</v>
      </c>
      <c r="AU225" s="17" t="s">
        <v>82</v>
      </c>
    </row>
    <row r="226" s="13" customFormat="1">
      <c r="A226" s="13"/>
      <c r="B226" s="223"/>
      <c r="C226" s="224"/>
      <c r="D226" s="225" t="s">
        <v>150</v>
      </c>
      <c r="E226" s="234" t="s">
        <v>19</v>
      </c>
      <c r="F226" s="226" t="s">
        <v>719</v>
      </c>
      <c r="G226" s="224"/>
      <c r="H226" s="227">
        <v>1634</v>
      </c>
      <c r="I226" s="228"/>
      <c r="J226" s="224"/>
      <c r="K226" s="224"/>
      <c r="L226" s="229"/>
      <c r="M226" s="230"/>
      <c r="N226" s="231"/>
      <c r="O226" s="231"/>
      <c r="P226" s="231"/>
      <c r="Q226" s="231"/>
      <c r="R226" s="231"/>
      <c r="S226" s="231"/>
      <c r="T226" s="23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3" t="s">
        <v>150</v>
      </c>
      <c r="AU226" s="233" t="s">
        <v>82</v>
      </c>
      <c r="AV226" s="13" t="s">
        <v>82</v>
      </c>
      <c r="AW226" s="13" t="s">
        <v>33</v>
      </c>
      <c r="AX226" s="13" t="s">
        <v>80</v>
      </c>
      <c r="AY226" s="233" t="s">
        <v>139</v>
      </c>
    </row>
    <row r="227" s="12" customFormat="1" ht="22.8" customHeight="1">
      <c r="A227" s="12"/>
      <c r="B227" s="189"/>
      <c r="C227" s="190"/>
      <c r="D227" s="191" t="s">
        <v>71</v>
      </c>
      <c r="E227" s="203" t="s">
        <v>192</v>
      </c>
      <c r="F227" s="203" t="s">
        <v>344</v>
      </c>
      <c r="G227" s="190"/>
      <c r="H227" s="190"/>
      <c r="I227" s="193"/>
      <c r="J227" s="204">
        <f>BK227</f>
        <v>0</v>
      </c>
      <c r="K227" s="190"/>
      <c r="L227" s="195"/>
      <c r="M227" s="196"/>
      <c r="N227" s="197"/>
      <c r="O227" s="197"/>
      <c r="P227" s="198">
        <f>P228</f>
        <v>0</v>
      </c>
      <c r="Q227" s="197"/>
      <c r="R227" s="198">
        <f>R228</f>
        <v>0.69328000000000001</v>
      </c>
      <c r="S227" s="197"/>
      <c r="T227" s="199">
        <f>T228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00" t="s">
        <v>80</v>
      </c>
      <c r="AT227" s="201" t="s">
        <v>71</v>
      </c>
      <c r="AU227" s="201" t="s">
        <v>80</v>
      </c>
      <c r="AY227" s="200" t="s">
        <v>139</v>
      </c>
      <c r="BK227" s="202">
        <f>BK228</f>
        <v>0</v>
      </c>
    </row>
    <row r="228" s="2" customFormat="1" ht="16.5" customHeight="1">
      <c r="A228" s="38"/>
      <c r="B228" s="39"/>
      <c r="C228" s="205" t="s">
        <v>720</v>
      </c>
      <c r="D228" s="205" t="s">
        <v>141</v>
      </c>
      <c r="E228" s="206" t="s">
        <v>721</v>
      </c>
      <c r="F228" s="207" t="s">
        <v>722</v>
      </c>
      <c r="G228" s="208" t="s">
        <v>283</v>
      </c>
      <c r="H228" s="209">
        <v>16</v>
      </c>
      <c r="I228" s="210"/>
      <c r="J228" s="211">
        <f>ROUND(I228*H228,2)</f>
        <v>0</v>
      </c>
      <c r="K228" s="207" t="s">
        <v>19</v>
      </c>
      <c r="L228" s="44"/>
      <c r="M228" s="212" t="s">
        <v>19</v>
      </c>
      <c r="N228" s="213" t="s">
        <v>43</v>
      </c>
      <c r="O228" s="84"/>
      <c r="P228" s="214">
        <f>O228*H228</f>
        <v>0</v>
      </c>
      <c r="Q228" s="214">
        <v>0.04333</v>
      </c>
      <c r="R228" s="214">
        <f>Q228*H228</f>
        <v>0.69328000000000001</v>
      </c>
      <c r="S228" s="214">
        <v>0</v>
      </c>
      <c r="T228" s="215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16" t="s">
        <v>80</v>
      </c>
      <c r="AT228" s="216" t="s">
        <v>141</v>
      </c>
      <c r="AU228" s="216" t="s">
        <v>82</v>
      </c>
      <c r="AY228" s="17" t="s">
        <v>139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7" t="s">
        <v>80</v>
      </c>
      <c r="BK228" s="217">
        <f>ROUND(I228*H228,2)</f>
        <v>0</v>
      </c>
      <c r="BL228" s="17" t="s">
        <v>80</v>
      </c>
      <c r="BM228" s="216" t="s">
        <v>723</v>
      </c>
    </row>
    <row r="229" s="12" customFormat="1" ht="22.8" customHeight="1">
      <c r="A229" s="12"/>
      <c r="B229" s="189"/>
      <c r="C229" s="190"/>
      <c r="D229" s="191" t="s">
        <v>71</v>
      </c>
      <c r="E229" s="203" t="s">
        <v>724</v>
      </c>
      <c r="F229" s="203" t="s">
        <v>725</v>
      </c>
      <c r="G229" s="190"/>
      <c r="H229" s="190"/>
      <c r="I229" s="193"/>
      <c r="J229" s="204">
        <f>BK229</f>
        <v>0</v>
      </c>
      <c r="K229" s="190"/>
      <c r="L229" s="195"/>
      <c r="M229" s="196"/>
      <c r="N229" s="197"/>
      <c r="O229" s="197"/>
      <c r="P229" s="198">
        <f>SUM(P230:P236)</f>
        <v>0</v>
      </c>
      <c r="Q229" s="197"/>
      <c r="R229" s="198">
        <f>SUM(R230:R236)</f>
        <v>0</v>
      </c>
      <c r="S229" s="197"/>
      <c r="T229" s="199">
        <f>SUM(T230:T236)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00" t="s">
        <v>80</v>
      </c>
      <c r="AT229" s="201" t="s">
        <v>71</v>
      </c>
      <c r="AU229" s="201" t="s">
        <v>80</v>
      </c>
      <c r="AY229" s="200" t="s">
        <v>139</v>
      </c>
      <c r="BK229" s="202">
        <f>SUM(BK230:BK236)</f>
        <v>0</v>
      </c>
    </row>
    <row r="230" s="2" customFormat="1" ht="24.15" customHeight="1">
      <c r="A230" s="38"/>
      <c r="B230" s="39"/>
      <c r="C230" s="205" t="s">
        <v>726</v>
      </c>
      <c r="D230" s="205" t="s">
        <v>141</v>
      </c>
      <c r="E230" s="206" t="s">
        <v>727</v>
      </c>
      <c r="F230" s="207" t="s">
        <v>728</v>
      </c>
      <c r="G230" s="208" t="s">
        <v>207</v>
      </c>
      <c r="H230" s="209">
        <v>1.8700000000000001</v>
      </c>
      <c r="I230" s="210"/>
      <c r="J230" s="211">
        <f>ROUND(I230*H230,2)</f>
        <v>0</v>
      </c>
      <c r="K230" s="207" t="s">
        <v>145</v>
      </c>
      <c r="L230" s="44"/>
      <c r="M230" s="212" t="s">
        <v>19</v>
      </c>
      <c r="N230" s="213" t="s">
        <v>43</v>
      </c>
      <c r="O230" s="84"/>
      <c r="P230" s="214">
        <f>O230*H230</f>
        <v>0</v>
      </c>
      <c r="Q230" s="214">
        <v>0</v>
      </c>
      <c r="R230" s="214">
        <f>Q230*H230</f>
        <v>0</v>
      </c>
      <c r="S230" s="214">
        <v>0</v>
      </c>
      <c r="T230" s="215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16" t="s">
        <v>146</v>
      </c>
      <c r="AT230" s="216" t="s">
        <v>141</v>
      </c>
      <c r="AU230" s="216" t="s">
        <v>82</v>
      </c>
      <c r="AY230" s="17" t="s">
        <v>139</v>
      </c>
      <c r="BE230" s="217">
        <f>IF(N230="základní",J230,0)</f>
        <v>0</v>
      </c>
      <c r="BF230" s="217">
        <f>IF(N230="snížená",J230,0)</f>
        <v>0</v>
      </c>
      <c r="BG230" s="217">
        <f>IF(N230="zákl. přenesená",J230,0)</f>
        <v>0</v>
      </c>
      <c r="BH230" s="217">
        <f>IF(N230="sníž. přenesená",J230,0)</f>
        <v>0</v>
      </c>
      <c r="BI230" s="217">
        <f>IF(N230="nulová",J230,0)</f>
        <v>0</v>
      </c>
      <c r="BJ230" s="17" t="s">
        <v>80</v>
      </c>
      <c r="BK230" s="217">
        <f>ROUND(I230*H230,2)</f>
        <v>0</v>
      </c>
      <c r="BL230" s="17" t="s">
        <v>146</v>
      </c>
      <c r="BM230" s="216" t="s">
        <v>729</v>
      </c>
    </row>
    <row r="231" s="2" customFormat="1">
      <c r="A231" s="38"/>
      <c r="B231" s="39"/>
      <c r="C231" s="40"/>
      <c r="D231" s="218" t="s">
        <v>148</v>
      </c>
      <c r="E231" s="40"/>
      <c r="F231" s="219" t="s">
        <v>730</v>
      </c>
      <c r="G231" s="40"/>
      <c r="H231" s="40"/>
      <c r="I231" s="220"/>
      <c r="J231" s="40"/>
      <c r="K231" s="40"/>
      <c r="L231" s="44"/>
      <c r="M231" s="221"/>
      <c r="N231" s="222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148</v>
      </c>
      <c r="AU231" s="17" t="s">
        <v>82</v>
      </c>
    </row>
    <row r="232" s="2" customFormat="1" ht="24.15" customHeight="1">
      <c r="A232" s="38"/>
      <c r="B232" s="39"/>
      <c r="C232" s="205" t="s">
        <v>731</v>
      </c>
      <c r="D232" s="205" t="s">
        <v>141</v>
      </c>
      <c r="E232" s="206" t="s">
        <v>732</v>
      </c>
      <c r="F232" s="207" t="s">
        <v>733</v>
      </c>
      <c r="G232" s="208" t="s">
        <v>207</v>
      </c>
      <c r="H232" s="209">
        <v>29.920000000000002</v>
      </c>
      <c r="I232" s="210"/>
      <c r="J232" s="211">
        <f>ROUND(I232*H232,2)</f>
        <v>0</v>
      </c>
      <c r="K232" s="207" t="s">
        <v>145</v>
      </c>
      <c r="L232" s="44"/>
      <c r="M232" s="212" t="s">
        <v>19</v>
      </c>
      <c r="N232" s="213" t="s">
        <v>43</v>
      </c>
      <c r="O232" s="84"/>
      <c r="P232" s="214">
        <f>O232*H232</f>
        <v>0</v>
      </c>
      <c r="Q232" s="214">
        <v>0</v>
      </c>
      <c r="R232" s="214">
        <f>Q232*H232</f>
        <v>0</v>
      </c>
      <c r="S232" s="214">
        <v>0</v>
      </c>
      <c r="T232" s="215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16" t="s">
        <v>146</v>
      </c>
      <c r="AT232" s="216" t="s">
        <v>141</v>
      </c>
      <c r="AU232" s="216" t="s">
        <v>82</v>
      </c>
      <c r="AY232" s="17" t="s">
        <v>139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7" t="s">
        <v>80</v>
      </c>
      <c r="BK232" s="217">
        <f>ROUND(I232*H232,2)</f>
        <v>0</v>
      </c>
      <c r="BL232" s="17" t="s">
        <v>146</v>
      </c>
      <c r="BM232" s="216" t="s">
        <v>734</v>
      </c>
    </row>
    <row r="233" s="2" customFormat="1">
      <c r="A233" s="38"/>
      <c r="B233" s="39"/>
      <c r="C233" s="40"/>
      <c r="D233" s="218" t="s">
        <v>148</v>
      </c>
      <c r="E233" s="40"/>
      <c r="F233" s="219" t="s">
        <v>735</v>
      </c>
      <c r="G233" s="40"/>
      <c r="H233" s="40"/>
      <c r="I233" s="220"/>
      <c r="J233" s="40"/>
      <c r="K233" s="40"/>
      <c r="L233" s="44"/>
      <c r="M233" s="221"/>
      <c r="N233" s="222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148</v>
      </c>
      <c r="AU233" s="17" t="s">
        <v>82</v>
      </c>
    </row>
    <row r="234" s="13" customFormat="1">
      <c r="A234" s="13"/>
      <c r="B234" s="223"/>
      <c r="C234" s="224"/>
      <c r="D234" s="225" t="s">
        <v>150</v>
      </c>
      <c r="E234" s="224"/>
      <c r="F234" s="226" t="s">
        <v>736</v>
      </c>
      <c r="G234" s="224"/>
      <c r="H234" s="227">
        <v>29.920000000000002</v>
      </c>
      <c r="I234" s="228"/>
      <c r="J234" s="224"/>
      <c r="K234" s="224"/>
      <c r="L234" s="229"/>
      <c r="M234" s="230"/>
      <c r="N234" s="231"/>
      <c r="O234" s="231"/>
      <c r="P234" s="231"/>
      <c r="Q234" s="231"/>
      <c r="R234" s="231"/>
      <c r="S234" s="231"/>
      <c r="T234" s="23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3" t="s">
        <v>150</v>
      </c>
      <c r="AU234" s="233" t="s">
        <v>82</v>
      </c>
      <c r="AV234" s="13" t="s">
        <v>82</v>
      </c>
      <c r="AW234" s="13" t="s">
        <v>4</v>
      </c>
      <c r="AX234" s="13" t="s">
        <v>80</v>
      </c>
      <c r="AY234" s="233" t="s">
        <v>139</v>
      </c>
    </row>
    <row r="235" s="2" customFormat="1" ht="24.15" customHeight="1">
      <c r="A235" s="38"/>
      <c r="B235" s="39"/>
      <c r="C235" s="205" t="s">
        <v>737</v>
      </c>
      <c r="D235" s="205" t="s">
        <v>141</v>
      </c>
      <c r="E235" s="206" t="s">
        <v>738</v>
      </c>
      <c r="F235" s="207" t="s">
        <v>224</v>
      </c>
      <c r="G235" s="208" t="s">
        <v>207</v>
      </c>
      <c r="H235" s="209">
        <v>1.8700000000000001</v>
      </c>
      <c r="I235" s="210"/>
      <c r="J235" s="211">
        <f>ROUND(I235*H235,2)</f>
        <v>0</v>
      </c>
      <c r="K235" s="207" t="s">
        <v>145</v>
      </c>
      <c r="L235" s="44"/>
      <c r="M235" s="212" t="s">
        <v>19</v>
      </c>
      <c r="N235" s="213" t="s">
        <v>43</v>
      </c>
      <c r="O235" s="84"/>
      <c r="P235" s="214">
        <f>O235*H235</f>
        <v>0</v>
      </c>
      <c r="Q235" s="214">
        <v>0</v>
      </c>
      <c r="R235" s="214">
        <f>Q235*H235</f>
        <v>0</v>
      </c>
      <c r="S235" s="214">
        <v>0</v>
      </c>
      <c r="T235" s="215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16" t="s">
        <v>146</v>
      </c>
      <c r="AT235" s="216" t="s">
        <v>141</v>
      </c>
      <c r="AU235" s="216" t="s">
        <v>82</v>
      </c>
      <c r="AY235" s="17" t="s">
        <v>139</v>
      </c>
      <c r="BE235" s="217">
        <f>IF(N235="základní",J235,0)</f>
        <v>0</v>
      </c>
      <c r="BF235" s="217">
        <f>IF(N235="snížená",J235,0)</f>
        <v>0</v>
      </c>
      <c r="BG235" s="217">
        <f>IF(N235="zákl. přenesená",J235,0)</f>
        <v>0</v>
      </c>
      <c r="BH235" s="217">
        <f>IF(N235="sníž. přenesená",J235,0)</f>
        <v>0</v>
      </c>
      <c r="BI235" s="217">
        <f>IF(N235="nulová",J235,0)</f>
        <v>0</v>
      </c>
      <c r="BJ235" s="17" t="s">
        <v>80</v>
      </c>
      <c r="BK235" s="217">
        <f>ROUND(I235*H235,2)</f>
        <v>0</v>
      </c>
      <c r="BL235" s="17" t="s">
        <v>146</v>
      </c>
      <c r="BM235" s="216" t="s">
        <v>739</v>
      </c>
    </row>
    <row r="236" s="2" customFormat="1">
      <c r="A236" s="38"/>
      <c r="B236" s="39"/>
      <c r="C236" s="40"/>
      <c r="D236" s="218" t="s">
        <v>148</v>
      </c>
      <c r="E236" s="40"/>
      <c r="F236" s="219" t="s">
        <v>740</v>
      </c>
      <c r="G236" s="40"/>
      <c r="H236" s="40"/>
      <c r="I236" s="220"/>
      <c r="J236" s="40"/>
      <c r="K236" s="40"/>
      <c r="L236" s="44"/>
      <c r="M236" s="221"/>
      <c r="N236" s="222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148</v>
      </c>
      <c r="AU236" s="17" t="s">
        <v>82</v>
      </c>
    </row>
    <row r="237" s="12" customFormat="1" ht="22.8" customHeight="1">
      <c r="A237" s="12"/>
      <c r="B237" s="189"/>
      <c r="C237" s="190"/>
      <c r="D237" s="191" t="s">
        <v>71</v>
      </c>
      <c r="E237" s="203" t="s">
        <v>741</v>
      </c>
      <c r="F237" s="203" t="s">
        <v>742</v>
      </c>
      <c r="G237" s="190"/>
      <c r="H237" s="190"/>
      <c r="I237" s="193"/>
      <c r="J237" s="204">
        <f>BK237</f>
        <v>0</v>
      </c>
      <c r="K237" s="190"/>
      <c r="L237" s="195"/>
      <c r="M237" s="196"/>
      <c r="N237" s="197"/>
      <c r="O237" s="197"/>
      <c r="P237" s="198">
        <f>SUM(P238:P239)</f>
        <v>0</v>
      </c>
      <c r="Q237" s="197"/>
      <c r="R237" s="198">
        <f>SUM(R238:R239)</f>
        <v>0</v>
      </c>
      <c r="S237" s="197"/>
      <c r="T237" s="199">
        <f>SUM(T238:T239)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00" t="s">
        <v>80</v>
      </c>
      <c r="AT237" s="201" t="s">
        <v>71</v>
      </c>
      <c r="AU237" s="201" t="s">
        <v>80</v>
      </c>
      <c r="AY237" s="200" t="s">
        <v>139</v>
      </c>
      <c r="BK237" s="202">
        <f>SUM(BK238:BK239)</f>
        <v>0</v>
      </c>
    </row>
    <row r="238" s="2" customFormat="1" ht="24.15" customHeight="1">
      <c r="A238" s="38"/>
      <c r="B238" s="39"/>
      <c r="C238" s="205" t="s">
        <v>743</v>
      </c>
      <c r="D238" s="205" t="s">
        <v>141</v>
      </c>
      <c r="E238" s="206" t="s">
        <v>744</v>
      </c>
      <c r="F238" s="207" t="s">
        <v>745</v>
      </c>
      <c r="G238" s="208" t="s">
        <v>207</v>
      </c>
      <c r="H238" s="209">
        <v>54.149999999999999</v>
      </c>
      <c r="I238" s="210"/>
      <c r="J238" s="211">
        <f>ROUND(I238*H238,2)</f>
        <v>0</v>
      </c>
      <c r="K238" s="207" t="s">
        <v>145</v>
      </c>
      <c r="L238" s="44"/>
      <c r="M238" s="212" t="s">
        <v>19</v>
      </c>
      <c r="N238" s="213" t="s">
        <v>43</v>
      </c>
      <c r="O238" s="84"/>
      <c r="P238" s="214">
        <f>O238*H238</f>
        <v>0</v>
      </c>
      <c r="Q238" s="214">
        <v>0</v>
      </c>
      <c r="R238" s="214">
        <f>Q238*H238</f>
        <v>0</v>
      </c>
      <c r="S238" s="214">
        <v>0</v>
      </c>
      <c r="T238" s="215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16" t="s">
        <v>146</v>
      </c>
      <c r="AT238" s="216" t="s">
        <v>141</v>
      </c>
      <c r="AU238" s="216" t="s">
        <v>82</v>
      </c>
      <c r="AY238" s="17" t="s">
        <v>139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7" t="s">
        <v>80</v>
      </c>
      <c r="BK238" s="217">
        <f>ROUND(I238*H238,2)</f>
        <v>0</v>
      </c>
      <c r="BL238" s="17" t="s">
        <v>146</v>
      </c>
      <c r="BM238" s="216" t="s">
        <v>746</v>
      </c>
    </row>
    <row r="239" s="2" customFormat="1">
      <c r="A239" s="38"/>
      <c r="B239" s="39"/>
      <c r="C239" s="40"/>
      <c r="D239" s="218" t="s">
        <v>148</v>
      </c>
      <c r="E239" s="40"/>
      <c r="F239" s="219" t="s">
        <v>747</v>
      </c>
      <c r="G239" s="40"/>
      <c r="H239" s="40"/>
      <c r="I239" s="220"/>
      <c r="J239" s="40"/>
      <c r="K239" s="40"/>
      <c r="L239" s="44"/>
      <c r="M239" s="267"/>
      <c r="N239" s="268"/>
      <c r="O239" s="269"/>
      <c r="P239" s="269"/>
      <c r="Q239" s="269"/>
      <c r="R239" s="269"/>
      <c r="S239" s="269"/>
      <c r="T239" s="270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148</v>
      </c>
      <c r="AU239" s="17" t="s">
        <v>82</v>
      </c>
    </row>
    <row r="240" s="2" customFormat="1" ht="6.96" customHeight="1">
      <c r="A240" s="38"/>
      <c r="B240" s="59"/>
      <c r="C240" s="60"/>
      <c r="D240" s="60"/>
      <c r="E240" s="60"/>
      <c r="F240" s="60"/>
      <c r="G240" s="60"/>
      <c r="H240" s="60"/>
      <c r="I240" s="60"/>
      <c r="J240" s="60"/>
      <c r="K240" s="60"/>
      <c r="L240" s="44"/>
      <c r="M240" s="38"/>
      <c r="O240" s="38"/>
      <c r="P240" s="38"/>
      <c r="Q240" s="38"/>
      <c r="R240" s="38"/>
      <c r="S240" s="38"/>
      <c r="T240" s="38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</row>
  </sheetData>
  <sheetProtection sheet="1" autoFilter="0" formatColumns="0" formatRows="0" objects="1" scenarios="1" spinCount="100000" saltValue="tslyNJDlaWfIxH4pmaG5P2StQ7lDWdbUdQnjwk+2C80GBp63eOnyoYnpcSmvzuiLJiaFkw6c9xJknmrHKe7y4Q==" hashValue="dahEZaOv0PviK9ZVNSe6+aaciZbkgh+9p1o2V4vodhzs4a4ME1v7/2T7tG3+dswe1945190FJF8IyQWgjFdXaA==" algorithmName="SHA-512" password="CA2F"/>
  <autoFilter ref="C86:K239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1_02/113107321"/>
    <hyperlink ref="F94" r:id="rId2" display="https://podminky.urs.cz/item/CS_URS_2021_02/119001406"/>
    <hyperlink ref="F96" r:id="rId3" display="https://podminky.urs.cz/item/CS_URS_2021_02/119001407"/>
    <hyperlink ref="F98" r:id="rId4" display="https://podminky.urs.cz/item/CS_URS_2021_02/119001421"/>
    <hyperlink ref="F100" r:id="rId5" display="https://podminky.urs.cz/item/CS_URS_2021_02/130001101"/>
    <hyperlink ref="F103" r:id="rId6" display="https://podminky.urs.cz/item/CS_URS_2021_02/132154206"/>
    <hyperlink ref="F106" r:id="rId7" display="https://podminky.urs.cz/item/CS_URS_2021_02/132254206"/>
    <hyperlink ref="F115" r:id="rId8" display="https://podminky.urs.cz/item/CS_URS_2021_02/132354206"/>
    <hyperlink ref="F118" r:id="rId9" display="https://podminky.urs.cz/item/CS_URS_2021_02/151101101"/>
    <hyperlink ref="F125" r:id="rId10" display="https://podminky.urs.cz/item/CS_URS_2021_02/151101111"/>
    <hyperlink ref="F127" r:id="rId11" display="https://podminky.urs.cz/item/CS_URS_2021_02/162751137"/>
    <hyperlink ref="F130" r:id="rId12" display="https://podminky.urs.cz/item/CS_URS_2021_02/162751139"/>
    <hyperlink ref="F133" r:id="rId13" display="https://podminky.urs.cz/item/CS_URS_2021_02/171201231"/>
    <hyperlink ref="F137" r:id="rId14" display="https://podminky.urs.cz/item/CS_URS_2021_02/174101101"/>
    <hyperlink ref="F144" r:id="rId15" display="https://podminky.urs.cz/item/CS_URS_2021_02/175151101"/>
    <hyperlink ref="F151" r:id="rId16" display="https://podminky.urs.cz/item/CS_URS_2021_02/451541111"/>
    <hyperlink ref="F156" r:id="rId17" display="https://podminky.urs.cz/item/CS_URS_2021_02/451572111"/>
    <hyperlink ref="F161" r:id="rId18" display="https://podminky.urs.cz/item/CS_URS_2021_02/564831111"/>
    <hyperlink ref="F167" r:id="rId19" display="https://podminky.urs.cz/item/CS_URS_2021_02/857262122"/>
    <hyperlink ref="F170" r:id="rId20" display="https://podminky.urs.cz/item/CS_URS_2021_02/857264122"/>
    <hyperlink ref="F174" r:id="rId21" display="https://podminky.urs.cz/item/CS_URS_2021_02/871265201"/>
    <hyperlink ref="F181" r:id="rId22" display="https://podminky.urs.cz/item/CS_URS_2021_02/877251110"/>
    <hyperlink ref="F185" r:id="rId23" display="https://podminky.urs.cz/item/CS_URS_2021_02/877261101"/>
    <hyperlink ref="F189" r:id="rId24" display="https://podminky.urs.cz/item/CS_URS_2021_02/891213321"/>
    <hyperlink ref="F193" r:id="rId25" display="https://podminky.urs.cz/item/CS_URS_2021_02/891247111"/>
    <hyperlink ref="F196" r:id="rId26" display="https://podminky.urs.cz/item/CS_URS_2021_02/891261222"/>
    <hyperlink ref="F200" r:id="rId27" display="https://podminky.urs.cz/item/CS_URS_2021_02/891261222"/>
    <hyperlink ref="F203" r:id="rId28" display="https://podminky.urs.cz/item/CS_URS_2021_02/892271111"/>
    <hyperlink ref="F208" r:id="rId29" display="https://podminky.urs.cz/item/CS_URS_2021_02/892372111"/>
    <hyperlink ref="F210" r:id="rId30" display="https://podminky.urs.cz/item/CS_URS_2021_02/894411311"/>
    <hyperlink ref="F215" r:id="rId31" display="https://podminky.urs.cz/item/CS_URS_2021_02/894414211"/>
    <hyperlink ref="F219" r:id="rId32" display="https://podminky.urs.cz/item/CS_URS_2021_02/899104112"/>
    <hyperlink ref="F222" r:id="rId33" display="https://podminky.urs.cz/item/CS_URS_2021_02/899721111"/>
    <hyperlink ref="F225" r:id="rId34" display="https://podminky.urs.cz/item/CS_URS_2021_02/899722112"/>
    <hyperlink ref="F231" r:id="rId35" display="https://podminky.urs.cz/item/CS_URS_2021_02/997221551"/>
    <hyperlink ref="F233" r:id="rId36" display="https://podminky.urs.cz/item/CS_URS_2021_02/997221559"/>
    <hyperlink ref="F236" r:id="rId37" display="https://podminky.urs.cz/item/CS_URS_2021_02/997221873"/>
    <hyperlink ref="F239" r:id="rId38" display="https://podminky.urs.cz/item/CS_URS_2021_02/998276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9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0"/>
      <c r="AT3" s="17" t="s">
        <v>82</v>
      </c>
    </row>
    <row r="4" hidden="1" s="1" customFormat="1" ht="24.96" customHeight="1">
      <c r="B4" s="20"/>
      <c r="D4" s="131" t="s">
        <v>100</v>
      </c>
      <c r="L4" s="20"/>
      <c r="M4" s="132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3" t="s">
        <v>16</v>
      </c>
      <c r="L6" s="20"/>
    </row>
    <row r="7" hidden="1" s="1" customFormat="1" ht="16.5" customHeight="1">
      <c r="B7" s="20"/>
      <c r="E7" s="134" t="str">
        <f>'Rekapitulace stavby'!K6</f>
        <v>Žerčice - splašková kanalizace</v>
      </c>
      <c r="F7" s="133"/>
      <c r="G7" s="133"/>
      <c r="H7" s="133"/>
      <c r="L7" s="20"/>
    </row>
    <row r="8" hidden="1" s="2" customFormat="1" ht="12" customHeight="1">
      <c r="A8" s="38"/>
      <c r="B8" s="44"/>
      <c r="C8" s="38"/>
      <c r="D8" s="133" t="s">
        <v>108</v>
      </c>
      <c r="E8" s="38"/>
      <c r="F8" s="38"/>
      <c r="G8" s="38"/>
      <c r="H8" s="38"/>
      <c r="I8" s="38"/>
      <c r="J8" s="38"/>
      <c r="K8" s="38"/>
      <c r="L8" s="13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6" t="s">
        <v>748</v>
      </c>
      <c r="F9" s="38"/>
      <c r="G9" s="38"/>
      <c r="H9" s="38"/>
      <c r="I9" s="38"/>
      <c r="J9" s="38"/>
      <c r="K9" s="38"/>
      <c r="L9" s="13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3" t="s">
        <v>18</v>
      </c>
      <c r="E11" s="38"/>
      <c r="F11" s="137" t="s">
        <v>19</v>
      </c>
      <c r="G11" s="38"/>
      <c r="H11" s="38"/>
      <c r="I11" s="133" t="s">
        <v>20</v>
      </c>
      <c r="J11" s="137" t="s">
        <v>19</v>
      </c>
      <c r="K11" s="38"/>
      <c r="L11" s="13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3" t="s">
        <v>21</v>
      </c>
      <c r="E12" s="38"/>
      <c r="F12" s="137" t="s">
        <v>22</v>
      </c>
      <c r="G12" s="38"/>
      <c r="H12" s="38"/>
      <c r="I12" s="133" t="s">
        <v>23</v>
      </c>
      <c r="J12" s="138" t="str">
        <f>'Rekapitulace stavby'!AN8</f>
        <v>14. 3. 2022</v>
      </c>
      <c r="K12" s="38"/>
      <c r="L12" s="13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3" t="s">
        <v>25</v>
      </c>
      <c r="E14" s="38"/>
      <c r="F14" s="38"/>
      <c r="G14" s="38"/>
      <c r="H14" s="38"/>
      <c r="I14" s="133" t="s">
        <v>26</v>
      </c>
      <c r="J14" s="137" t="s">
        <v>19</v>
      </c>
      <c r="K14" s="38"/>
      <c r="L14" s="13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7" t="s">
        <v>27</v>
      </c>
      <c r="F15" s="38"/>
      <c r="G15" s="38"/>
      <c r="H15" s="38"/>
      <c r="I15" s="133" t="s">
        <v>28</v>
      </c>
      <c r="J15" s="137" t="s">
        <v>19</v>
      </c>
      <c r="K15" s="38"/>
      <c r="L15" s="13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3" t="s">
        <v>29</v>
      </c>
      <c r="E17" s="38"/>
      <c r="F17" s="38"/>
      <c r="G17" s="38"/>
      <c r="H17" s="38"/>
      <c r="I17" s="133" t="s">
        <v>26</v>
      </c>
      <c r="J17" s="33" t="str">
        <f>'Rekapitulace stavby'!AN13</f>
        <v>Vyplň údaj</v>
      </c>
      <c r="K17" s="38"/>
      <c r="L17" s="13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7"/>
      <c r="G18" s="137"/>
      <c r="H18" s="137"/>
      <c r="I18" s="133" t="s">
        <v>28</v>
      </c>
      <c r="J18" s="33" t="str">
        <f>'Rekapitulace stavby'!AN14</f>
        <v>Vyplň údaj</v>
      </c>
      <c r="K18" s="38"/>
      <c r="L18" s="13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3" t="s">
        <v>31</v>
      </c>
      <c r="E20" s="38"/>
      <c r="F20" s="38"/>
      <c r="G20" s="38"/>
      <c r="H20" s="38"/>
      <c r="I20" s="133" t="s">
        <v>26</v>
      </c>
      <c r="J20" s="137" t="s">
        <v>19</v>
      </c>
      <c r="K20" s="38"/>
      <c r="L20" s="13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7" t="s">
        <v>32</v>
      </c>
      <c r="F21" s="38"/>
      <c r="G21" s="38"/>
      <c r="H21" s="38"/>
      <c r="I21" s="133" t="s">
        <v>28</v>
      </c>
      <c r="J21" s="137" t="s">
        <v>19</v>
      </c>
      <c r="K21" s="38"/>
      <c r="L21" s="13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3" t="s">
        <v>34</v>
      </c>
      <c r="E23" s="38"/>
      <c r="F23" s="38"/>
      <c r="G23" s="38"/>
      <c r="H23" s="38"/>
      <c r="I23" s="133" t="s">
        <v>26</v>
      </c>
      <c r="J23" s="137" t="s">
        <v>19</v>
      </c>
      <c r="K23" s="38"/>
      <c r="L23" s="13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7" t="s">
        <v>35</v>
      </c>
      <c r="F24" s="38"/>
      <c r="G24" s="38"/>
      <c r="H24" s="38"/>
      <c r="I24" s="133" t="s">
        <v>28</v>
      </c>
      <c r="J24" s="137" t="s">
        <v>19</v>
      </c>
      <c r="K24" s="38"/>
      <c r="L24" s="13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3" t="s">
        <v>36</v>
      </c>
      <c r="E26" s="38"/>
      <c r="F26" s="38"/>
      <c r="G26" s="38"/>
      <c r="H26" s="38"/>
      <c r="I26" s="38"/>
      <c r="J26" s="38"/>
      <c r="K26" s="38"/>
      <c r="L26" s="13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3"/>
      <c r="E29" s="143"/>
      <c r="F29" s="143"/>
      <c r="G29" s="143"/>
      <c r="H29" s="143"/>
      <c r="I29" s="143"/>
      <c r="J29" s="143"/>
      <c r="K29" s="143"/>
      <c r="L29" s="13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4" t="s">
        <v>38</v>
      </c>
      <c r="E30" s="38"/>
      <c r="F30" s="38"/>
      <c r="G30" s="38"/>
      <c r="H30" s="38"/>
      <c r="I30" s="38"/>
      <c r="J30" s="145">
        <f>ROUND(J80, 2)</f>
        <v>0</v>
      </c>
      <c r="K30" s="38"/>
      <c r="L30" s="13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3"/>
      <c r="E31" s="143"/>
      <c r="F31" s="143"/>
      <c r="G31" s="143"/>
      <c r="H31" s="143"/>
      <c r="I31" s="143"/>
      <c r="J31" s="143"/>
      <c r="K31" s="143"/>
      <c r="L31" s="13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6" t="s">
        <v>40</v>
      </c>
      <c r="G32" s="38"/>
      <c r="H32" s="38"/>
      <c r="I32" s="146" t="s">
        <v>39</v>
      </c>
      <c r="J32" s="146" t="s">
        <v>41</v>
      </c>
      <c r="K32" s="38"/>
      <c r="L32" s="13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7" t="s">
        <v>42</v>
      </c>
      <c r="E33" s="133" t="s">
        <v>43</v>
      </c>
      <c r="F33" s="148">
        <f>ROUND((SUM(BE80:BE87)),  2)</f>
        <v>0</v>
      </c>
      <c r="G33" s="38"/>
      <c r="H33" s="38"/>
      <c r="I33" s="149">
        <v>0.20999999999999999</v>
      </c>
      <c r="J33" s="148">
        <f>ROUND(((SUM(BE80:BE87))*I33),  2)</f>
        <v>0</v>
      </c>
      <c r="K33" s="38"/>
      <c r="L33" s="13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3" t="s">
        <v>44</v>
      </c>
      <c r="F34" s="148">
        <f>ROUND((SUM(BF80:BF87)),  2)</f>
        <v>0</v>
      </c>
      <c r="G34" s="38"/>
      <c r="H34" s="38"/>
      <c r="I34" s="149">
        <v>0.14999999999999999</v>
      </c>
      <c r="J34" s="148">
        <f>ROUND(((SUM(BF80:BF87))*I34),  2)</f>
        <v>0</v>
      </c>
      <c r="K34" s="38"/>
      <c r="L34" s="13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3" t="s">
        <v>45</v>
      </c>
      <c r="F35" s="148">
        <f>ROUND((SUM(BG80:BG87)),  2)</f>
        <v>0</v>
      </c>
      <c r="G35" s="38"/>
      <c r="H35" s="38"/>
      <c r="I35" s="149">
        <v>0.20999999999999999</v>
      </c>
      <c r="J35" s="148">
        <f>0</f>
        <v>0</v>
      </c>
      <c r="K35" s="38"/>
      <c r="L35" s="13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3" t="s">
        <v>46</v>
      </c>
      <c r="F36" s="148">
        <f>ROUND((SUM(BH80:BH87)),  2)</f>
        <v>0</v>
      </c>
      <c r="G36" s="38"/>
      <c r="H36" s="38"/>
      <c r="I36" s="149">
        <v>0.14999999999999999</v>
      </c>
      <c r="J36" s="148">
        <f>0</f>
        <v>0</v>
      </c>
      <c r="K36" s="38"/>
      <c r="L36" s="13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3" t="s">
        <v>47</v>
      </c>
      <c r="F37" s="148">
        <f>ROUND((SUM(BI80:BI87)),  2)</f>
        <v>0</v>
      </c>
      <c r="G37" s="38"/>
      <c r="H37" s="38"/>
      <c r="I37" s="149">
        <v>0</v>
      </c>
      <c r="J37" s="148">
        <f>0</f>
        <v>0</v>
      </c>
      <c r="K37" s="38"/>
      <c r="L37" s="13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110</v>
      </c>
      <c r="D45" s="40"/>
      <c r="E45" s="40"/>
      <c r="F45" s="40"/>
      <c r="G45" s="40"/>
      <c r="H45" s="40"/>
      <c r="I45" s="40"/>
      <c r="J45" s="40"/>
      <c r="K45" s="40"/>
      <c r="L45" s="135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5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5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1" t="str">
        <f>E7</f>
        <v>Žerčice - splašková kanalizace</v>
      </c>
      <c r="F48" s="32"/>
      <c r="G48" s="32"/>
      <c r="H48" s="32"/>
      <c r="I48" s="40"/>
      <c r="J48" s="40"/>
      <c r="K48" s="40"/>
      <c r="L48" s="13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108</v>
      </c>
      <c r="D49" s="40"/>
      <c r="E49" s="40"/>
      <c r="F49" s="40"/>
      <c r="G49" s="40"/>
      <c r="H49" s="40"/>
      <c r="I49" s="40"/>
      <c r="J49" s="40"/>
      <c r="K49" s="40"/>
      <c r="L49" s="13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04 - Vedlejší a ostatní náklady</v>
      </c>
      <c r="F50" s="40"/>
      <c r="G50" s="40"/>
      <c r="H50" s="40"/>
      <c r="I50" s="40"/>
      <c r="J50" s="40"/>
      <c r="K50" s="40"/>
      <c r="L50" s="13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5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Žerčice</v>
      </c>
      <c r="G52" s="40"/>
      <c r="H52" s="40"/>
      <c r="I52" s="32" t="s">
        <v>23</v>
      </c>
      <c r="J52" s="72" t="str">
        <f>IF(J12="","",J12)</f>
        <v>14. 3. 2022</v>
      </c>
      <c r="K52" s="40"/>
      <c r="L52" s="13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5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VaK Mladá Boleslav</v>
      </c>
      <c r="G54" s="40"/>
      <c r="H54" s="40"/>
      <c r="I54" s="32" t="s">
        <v>31</v>
      </c>
      <c r="J54" s="36" t="str">
        <f>E21</f>
        <v>VIS Praha</v>
      </c>
      <c r="K54" s="40"/>
      <c r="L54" s="135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Ing. Eva Mrvová</v>
      </c>
      <c r="K55" s="40"/>
      <c r="L55" s="135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2" t="s">
        <v>111</v>
      </c>
      <c r="D57" s="163"/>
      <c r="E57" s="163"/>
      <c r="F57" s="163"/>
      <c r="G57" s="163"/>
      <c r="H57" s="163"/>
      <c r="I57" s="163"/>
      <c r="J57" s="164" t="s">
        <v>112</v>
      </c>
      <c r="K57" s="163"/>
      <c r="L57" s="13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5" t="s">
        <v>70</v>
      </c>
      <c r="D59" s="40"/>
      <c r="E59" s="40"/>
      <c r="F59" s="40"/>
      <c r="G59" s="40"/>
      <c r="H59" s="40"/>
      <c r="I59" s="40"/>
      <c r="J59" s="102">
        <f>J80</f>
        <v>0</v>
      </c>
      <c r="K59" s="40"/>
      <c r="L59" s="13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113</v>
      </c>
    </row>
    <row r="60" hidden="1" s="9" customFormat="1" ht="24.96" customHeight="1">
      <c r="A60" s="9"/>
      <c r="B60" s="166"/>
      <c r="C60" s="167"/>
      <c r="D60" s="168" t="s">
        <v>749</v>
      </c>
      <c r="E60" s="169"/>
      <c r="F60" s="169"/>
      <c r="G60" s="169"/>
      <c r="H60" s="169"/>
      <c r="I60" s="169"/>
      <c r="J60" s="170">
        <f>J81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2" customFormat="1" ht="21.84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3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6.96" customHeight="1">
      <c r="A62" s="38"/>
      <c r="B62" s="59"/>
      <c r="C62" s="60"/>
      <c r="D62" s="60"/>
      <c r="E62" s="60"/>
      <c r="F62" s="60"/>
      <c r="G62" s="60"/>
      <c r="H62" s="60"/>
      <c r="I62" s="60"/>
      <c r="J62" s="60"/>
      <c r="K62" s="60"/>
      <c r="L62" s="135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/>
    <row r="64" hidden="1"/>
    <row r="65" hidden="1"/>
    <row r="66" s="2" customFormat="1" ht="6.96" customHeight="1">
      <c r="A66" s="38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5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4.96" customHeight="1">
      <c r="A67" s="38"/>
      <c r="B67" s="39"/>
      <c r="C67" s="23" t="s">
        <v>124</v>
      </c>
      <c r="D67" s="40"/>
      <c r="E67" s="40"/>
      <c r="F67" s="40"/>
      <c r="G67" s="40"/>
      <c r="H67" s="40"/>
      <c r="I67" s="40"/>
      <c r="J67" s="40"/>
      <c r="K67" s="40"/>
      <c r="L67" s="135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5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2" customHeight="1">
      <c r="A69" s="38"/>
      <c r="B69" s="39"/>
      <c r="C69" s="32" t="s">
        <v>16</v>
      </c>
      <c r="D69" s="40"/>
      <c r="E69" s="40"/>
      <c r="F69" s="40"/>
      <c r="G69" s="40"/>
      <c r="H69" s="40"/>
      <c r="I69" s="40"/>
      <c r="J69" s="40"/>
      <c r="K69" s="40"/>
      <c r="L69" s="135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6.5" customHeight="1">
      <c r="A70" s="38"/>
      <c r="B70" s="39"/>
      <c r="C70" s="40"/>
      <c r="D70" s="40"/>
      <c r="E70" s="161" t="str">
        <f>E7</f>
        <v>Žerčice - splašková kanalizace</v>
      </c>
      <c r="F70" s="32"/>
      <c r="G70" s="32"/>
      <c r="H70" s="32"/>
      <c r="I70" s="40"/>
      <c r="J70" s="40"/>
      <c r="K70" s="40"/>
      <c r="L70" s="135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108</v>
      </c>
      <c r="D71" s="40"/>
      <c r="E71" s="40"/>
      <c r="F71" s="40"/>
      <c r="G71" s="40"/>
      <c r="H71" s="40"/>
      <c r="I71" s="40"/>
      <c r="J71" s="40"/>
      <c r="K71" s="40"/>
      <c r="L71" s="135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69" t="str">
        <f>E9</f>
        <v>04 - Vedlejší a ostatní náklady</v>
      </c>
      <c r="F72" s="40"/>
      <c r="G72" s="40"/>
      <c r="H72" s="40"/>
      <c r="I72" s="40"/>
      <c r="J72" s="40"/>
      <c r="K72" s="40"/>
      <c r="L72" s="135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5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21</v>
      </c>
      <c r="D74" s="40"/>
      <c r="E74" s="40"/>
      <c r="F74" s="27" t="str">
        <f>F12</f>
        <v>Žerčice</v>
      </c>
      <c r="G74" s="40"/>
      <c r="H74" s="40"/>
      <c r="I74" s="32" t="s">
        <v>23</v>
      </c>
      <c r="J74" s="72" t="str">
        <f>IF(J12="","",J12)</f>
        <v>14. 3. 2022</v>
      </c>
      <c r="K74" s="40"/>
      <c r="L74" s="135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5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5.15" customHeight="1">
      <c r="A76" s="38"/>
      <c r="B76" s="39"/>
      <c r="C76" s="32" t="s">
        <v>25</v>
      </c>
      <c r="D76" s="40"/>
      <c r="E76" s="40"/>
      <c r="F76" s="27" t="str">
        <f>E15</f>
        <v>VaK Mladá Boleslav</v>
      </c>
      <c r="G76" s="40"/>
      <c r="H76" s="40"/>
      <c r="I76" s="32" t="s">
        <v>31</v>
      </c>
      <c r="J76" s="36" t="str">
        <f>E21</f>
        <v>VIS Praha</v>
      </c>
      <c r="K76" s="40"/>
      <c r="L76" s="13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29</v>
      </c>
      <c r="D77" s="40"/>
      <c r="E77" s="40"/>
      <c r="F77" s="27" t="str">
        <f>IF(E18="","",E18)</f>
        <v>Vyplň údaj</v>
      </c>
      <c r="G77" s="40"/>
      <c r="H77" s="40"/>
      <c r="I77" s="32" t="s">
        <v>34</v>
      </c>
      <c r="J77" s="36" t="str">
        <f>E24</f>
        <v>Ing. Eva Mrvová</v>
      </c>
      <c r="K77" s="40"/>
      <c r="L77" s="13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0.32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5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11" customFormat="1" ht="29.28" customHeight="1">
      <c r="A79" s="178"/>
      <c r="B79" s="179"/>
      <c r="C79" s="180" t="s">
        <v>125</v>
      </c>
      <c r="D79" s="181" t="s">
        <v>57</v>
      </c>
      <c r="E79" s="181" t="s">
        <v>53</v>
      </c>
      <c r="F79" s="181" t="s">
        <v>54</v>
      </c>
      <c r="G79" s="181" t="s">
        <v>126</v>
      </c>
      <c r="H79" s="181" t="s">
        <v>127</v>
      </c>
      <c r="I79" s="181" t="s">
        <v>128</v>
      </c>
      <c r="J79" s="181" t="s">
        <v>112</v>
      </c>
      <c r="K79" s="182" t="s">
        <v>129</v>
      </c>
      <c r="L79" s="183"/>
      <c r="M79" s="92" t="s">
        <v>19</v>
      </c>
      <c r="N79" s="93" t="s">
        <v>42</v>
      </c>
      <c r="O79" s="93" t="s">
        <v>130</v>
      </c>
      <c r="P79" s="93" t="s">
        <v>131</v>
      </c>
      <c r="Q79" s="93" t="s">
        <v>132</v>
      </c>
      <c r="R79" s="93" t="s">
        <v>133</v>
      </c>
      <c r="S79" s="93" t="s">
        <v>134</v>
      </c>
      <c r="T79" s="94" t="s">
        <v>135</v>
      </c>
      <c r="U79" s="178"/>
      <c r="V79" s="178"/>
      <c r="W79" s="178"/>
      <c r="X79" s="178"/>
      <c r="Y79" s="178"/>
      <c r="Z79" s="178"/>
      <c r="AA79" s="178"/>
      <c r="AB79" s="178"/>
      <c r="AC79" s="178"/>
      <c r="AD79" s="178"/>
      <c r="AE79" s="178"/>
    </row>
    <row r="80" s="2" customFormat="1" ht="22.8" customHeight="1">
      <c r="A80" s="38"/>
      <c r="B80" s="39"/>
      <c r="C80" s="99" t="s">
        <v>136</v>
      </c>
      <c r="D80" s="40"/>
      <c r="E80" s="40"/>
      <c r="F80" s="40"/>
      <c r="G80" s="40"/>
      <c r="H80" s="40"/>
      <c r="I80" s="40"/>
      <c r="J80" s="184">
        <f>BK80</f>
        <v>0</v>
      </c>
      <c r="K80" s="40"/>
      <c r="L80" s="44"/>
      <c r="M80" s="95"/>
      <c r="N80" s="185"/>
      <c r="O80" s="96"/>
      <c r="P80" s="186">
        <f>P81</f>
        <v>0</v>
      </c>
      <c r="Q80" s="96"/>
      <c r="R80" s="186">
        <f>R81</f>
        <v>0</v>
      </c>
      <c r="S80" s="96"/>
      <c r="T80" s="187">
        <f>T81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T80" s="17" t="s">
        <v>71</v>
      </c>
      <c r="AU80" s="17" t="s">
        <v>113</v>
      </c>
      <c r="BK80" s="188">
        <f>BK81</f>
        <v>0</v>
      </c>
    </row>
    <row r="81" s="12" customFormat="1" ht="25.92" customHeight="1">
      <c r="A81" s="12"/>
      <c r="B81" s="189"/>
      <c r="C81" s="190"/>
      <c r="D81" s="191" t="s">
        <v>71</v>
      </c>
      <c r="E81" s="192" t="s">
        <v>750</v>
      </c>
      <c r="F81" s="192" t="s">
        <v>751</v>
      </c>
      <c r="G81" s="190"/>
      <c r="H81" s="190"/>
      <c r="I81" s="193"/>
      <c r="J81" s="194">
        <f>BK81</f>
        <v>0</v>
      </c>
      <c r="K81" s="190"/>
      <c r="L81" s="195"/>
      <c r="M81" s="196"/>
      <c r="N81" s="197"/>
      <c r="O81" s="197"/>
      <c r="P81" s="198">
        <f>SUM(P82:P87)</f>
        <v>0</v>
      </c>
      <c r="Q81" s="197"/>
      <c r="R81" s="198">
        <f>SUM(R82:R87)</f>
        <v>0</v>
      </c>
      <c r="S81" s="197"/>
      <c r="T81" s="199">
        <f>SUM(T82:T87)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0" t="s">
        <v>168</v>
      </c>
      <c r="AT81" s="201" t="s">
        <v>71</v>
      </c>
      <c r="AU81" s="201" t="s">
        <v>72</v>
      </c>
      <c r="AY81" s="200" t="s">
        <v>139</v>
      </c>
      <c r="BK81" s="202">
        <f>SUM(BK82:BK87)</f>
        <v>0</v>
      </c>
    </row>
    <row r="82" s="2" customFormat="1" ht="16.5" customHeight="1">
      <c r="A82" s="38"/>
      <c r="B82" s="39"/>
      <c r="C82" s="205" t="s">
        <v>80</v>
      </c>
      <c r="D82" s="205" t="s">
        <v>141</v>
      </c>
      <c r="E82" s="206" t="s">
        <v>752</v>
      </c>
      <c r="F82" s="207" t="s">
        <v>753</v>
      </c>
      <c r="G82" s="208" t="s">
        <v>754</v>
      </c>
      <c r="H82" s="209">
        <v>1</v>
      </c>
      <c r="I82" s="210"/>
      <c r="J82" s="211">
        <f>ROUND(I82*H82,2)</f>
        <v>0</v>
      </c>
      <c r="K82" s="207" t="s">
        <v>145</v>
      </c>
      <c r="L82" s="44"/>
      <c r="M82" s="212" t="s">
        <v>19</v>
      </c>
      <c r="N82" s="213" t="s">
        <v>43</v>
      </c>
      <c r="O82" s="84"/>
      <c r="P82" s="214">
        <f>O82*H82</f>
        <v>0</v>
      </c>
      <c r="Q82" s="214">
        <v>0</v>
      </c>
      <c r="R82" s="214">
        <f>Q82*H82</f>
        <v>0</v>
      </c>
      <c r="S82" s="214">
        <v>0</v>
      </c>
      <c r="T82" s="215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216" t="s">
        <v>755</v>
      </c>
      <c r="AT82" s="216" t="s">
        <v>141</v>
      </c>
      <c r="AU82" s="216" t="s">
        <v>80</v>
      </c>
      <c r="AY82" s="17" t="s">
        <v>139</v>
      </c>
      <c r="BE82" s="217">
        <f>IF(N82="základní",J82,0)</f>
        <v>0</v>
      </c>
      <c r="BF82" s="217">
        <f>IF(N82="snížená",J82,0)</f>
        <v>0</v>
      </c>
      <c r="BG82" s="217">
        <f>IF(N82="zákl. přenesená",J82,0)</f>
        <v>0</v>
      </c>
      <c r="BH82" s="217">
        <f>IF(N82="sníž. přenesená",J82,0)</f>
        <v>0</v>
      </c>
      <c r="BI82" s="217">
        <f>IF(N82="nulová",J82,0)</f>
        <v>0</v>
      </c>
      <c r="BJ82" s="17" t="s">
        <v>80</v>
      </c>
      <c r="BK82" s="217">
        <f>ROUND(I82*H82,2)</f>
        <v>0</v>
      </c>
      <c r="BL82" s="17" t="s">
        <v>755</v>
      </c>
      <c r="BM82" s="216" t="s">
        <v>756</v>
      </c>
    </row>
    <row r="83" s="2" customFormat="1">
      <c r="A83" s="38"/>
      <c r="B83" s="39"/>
      <c r="C83" s="40"/>
      <c r="D83" s="218" t="s">
        <v>148</v>
      </c>
      <c r="E83" s="40"/>
      <c r="F83" s="219" t="s">
        <v>757</v>
      </c>
      <c r="G83" s="40"/>
      <c r="H83" s="40"/>
      <c r="I83" s="220"/>
      <c r="J83" s="40"/>
      <c r="K83" s="40"/>
      <c r="L83" s="44"/>
      <c r="M83" s="221"/>
      <c r="N83" s="222"/>
      <c r="O83" s="84"/>
      <c r="P83" s="84"/>
      <c r="Q83" s="84"/>
      <c r="R83" s="84"/>
      <c r="S83" s="84"/>
      <c r="T83" s="85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148</v>
      </c>
      <c r="AU83" s="17" t="s">
        <v>80</v>
      </c>
    </row>
    <row r="84" s="2" customFormat="1" ht="16.5" customHeight="1">
      <c r="A84" s="38"/>
      <c r="B84" s="39"/>
      <c r="C84" s="205" t="s">
        <v>82</v>
      </c>
      <c r="D84" s="205" t="s">
        <v>141</v>
      </c>
      <c r="E84" s="206" t="s">
        <v>758</v>
      </c>
      <c r="F84" s="207" t="s">
        <v>759</v>
      </c>
      <c r="G84" s="208" t="s">
        <v>754</v>
      </c>
      <c r="H84" s="209">
        <v>1</v>
      </c>
      <c r="I84" s="210"/>
      <c r="J84" s="211">
        <f>ROUND(I84*H84,2)</f>
        <v>0</v>
      </c>
      <c r="K84" s="207" t="s">
        <v>145</v>
      </c>
      <c r="L84" s="44"/>
      <c r="M84" s="212" t="s">
        <v>19</v>
      </c>
      <c r="N84" s="213" t="s">
        <v>43</v>
      </c>
      <c r="O84" s="84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16" t="s">
        <v>755</v>
      </c>
      <c r="AT84" s="216" t="s">
        <v>141</v>
      </c>
      <c r="AU84" s="216" t="s">
        <v>80</v>
      </c>
      <c r="AY84" s="17" t="s">
        <v>139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7" t="s">
        <v>80</v>
      </c>
      <c r="BK84" s="217">
        <f>ROUND(I84*H84,2)</f>
        <v>0</v>
      </c>
      <c r="BL84" s="17" t="s">
        <v>755</v>
      </c>
      <c r="BM84" s="216" t="s">
        <v>760</v>
      </c>
    </row>
    <row r="85" s="2" customFormat="1">
      <c r="A85" s="38"/>
      <c r="B85" s="39"/>
      <c r="C85" s="40"/>
      <c r="D85" s="218" t="s">
        <v>148</v>
      </c>
      <c r="E85" s="40"/>
      <c r="F85" s="219" t="s">
        <v>761</v>
      </c>
      <c r="G85" s="40"/>
      <c r="H85" s="40"/>
      <c r="I85" s="220"/>
      <c r="J85" s="40"/>
      <c r="K85" s="40"/>
      <c r="L85" s="44"/>
      <c r="M85" s="221"/>
      <c r="N85" s="222"/>
      <c r="O85" s="84"/>
      <c r="P85" s="84"/>
      <c r="Q85" s="84"/>
      <c r="R85" s="84"/>
      <c r="S85" s="84"/>
      <c r="T85" s="85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148</v>
      </c>
      <c r="AU85" s="17" t="s">
        <v>80</v>
      </c>
    </row>
    <row r="86" s="2" customFormat="1" ht="16.5" customHeight="1">
      <c r="A86" s="38"/>
      <c r="B86" s="39"/>
      <c r="C86" s="205" t="s">
        <v>157</v>
      </c>
      <c r="D86" s="205" t="s">
        <v>141</v>
      </c>
      <c r="E86" s="206" t="s">
        <v>762</v>
      </c>
      <c r="F86" s="207" t="s">
        <v>763</v>
      </c>
      <c r="G86" s="208" t="s">
        <v>764</v>
      </c>
      <c r="H86" s="209">
        <v>1</v>
      </c>
      <c r="I86" s="210"/>
      <c r="J86" s="211">
        <f>ROUND(I86*H86,2)</f>
        <v>0</v>
      </c>
      <c r="K86" s="207" t="s">
        <v>145</v>
      </c>
      <c r="L86" s="44"/>
      <c r="M86" s="212" t="s">
        <v>19</v>
      </c>
      <c r="N86" s="213" t="s">
        <v>43</v>
      </c>
      <c r="O86" s="84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6" t="s">
        <v>755</v>
      </c>
      <c r="AT86" s="216" t="s">
        <v>141</v>
      </c>
      <c r="AU86" s="216" t="s">
        <v>80</v>
      </c>
      <c r="AY86" s="17" t="s">
        <v>139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7" t="s">
        <v>80</v>
      </c>
      <c r="BK86" s="217">
        <f>ROUND(I86*H86,2)</f>
        <v>0</v>
      </c>
      <c r="BL86" s="17" t="s">
        <v>755</v>
      </c>
      <c r="BM86" s="216" t="s">
        <v>765</v>
      </c>
    </row>
    <row r="87" s="2" customFormat="1">
      <c r="A87" s="38"/>
      <c r="B87" s="39"/>
      <c r="C87" s="40"/>
      <c r="D87" s="218" t="s">
        <v>148</v>
      </c>
      <c r="E87" s="40"/>
      <c r="F87" s="219" t="s">
        <v>766</v>
      </c>
      <c r="G87" s="40"/>
      <c r="H87" s="40"/>
      <c r="I87" s="220"/>
      <c r="J87" s="40"/>
      <c r="K87" s="40"/>
      <c r="L87" s="44"/>
      <c r="M87" s="267"/>
      <c r="N87" s="268"/>
      <c r="O87" s="269"/>
      <c r="P87" s="269"/>
      <c r="Q87" s="269"/>
      <c r="R87" s="269"/>
      <c r="S87" s="269"/>
      <c r="T87" s="270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148</v>
      </c>
      <c r="AU87" s="17" t="s">
        <v>80</v>
      </c>
    </row>
    <row r="88" s="2" customFormat="1" ht="6.96" customHeight="1">
      <c r="A88" s="38"/>
      <c r="B88" s="59"/>
      <c r="C88" s="60"/>
      <c r="D88" s="60"/>
      <c r="E88" s="60"/>
      <c r="F88" s="60"/>
      <c r="G88" s="60"/>
      <c r="H88" s="60"/>
      <c r="I88" s="60"/>
      <c r="J88" s="60"/>
      <c r="K88" s="60"/>
      <c r="L88" s="44"/>
      <c r="M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</sheetData>
  <sheetProtection sheet="1" autoFilter="0" formatColumns="0" formatRows="0" objects="1" scenarios="1" spinCount="100000" saltValue="nhizG3qMYpm0atlZyws9qSu5bnj5/aPDZVObQNz/97eAd+SDGwRXtLE4WMKQZB9qD5N5rwEcfi/R3svD/JIHLg==" hashValue="q/8oVG5W+2vYTCBCjsNH9YCth67jVj/yyN9pmGKjBUdRJ9EqLzbUUmc9snopOCx2O8iN8i1Wjr2mtyjsgf+E6w==" algorithmName="SHA-512" password="CA2F"/>
  <autoFilter ref="C79:K87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hyperlinks>
    <hyperlink ref="F83" r:id="rId1" display="https://podminky.urs.cz/item/CS_URS_2021_02/012002000"/>
    <hyperlink ref="F85" r:id="rId2" display="https://podminky.urs.cz/item/CS_URS_2021_02/013254000"/>
    <hyperlink ref="F87" r:id="rId3" display="https://podminky.urs.cz/item/CS_URS_2021_02/03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29"/>
      <c r="C3" s="130"/>
      <c r="D3" s="130"/>
      <c r="E3" s="130"/>
      <c r="F3" s="130"/>
      <c r="G3" s="130"/>
      <c r="H3" s="20"/>
    </row>
    <row r="4" s="1" customFormat="1" ht="24.96" customHeight="1">
      <c r="B4" s="20"/>
      <c r="C4" s="131" t="s">
        <v>767</v>
      </c>
      <c r="H4" s="20"/>
    </row>
    <row r="5" s="1" customFormat="1" ht="12" customHeight="1">
      <c r="B5" s="20"/>
      <c r="C5" s="271" t="s">
        <v>13</v>
      </c>
      <c r="D5" s="141" t="s">
        <v>14</v>
      </c>
      <c r="E5" s="1"/>
      <c r="F5" s="1"/>
      <c r="H5" s="20"/>
    </row>
    <row r="6" s="1" customFormat="1" ht="36.96" customHeight="1">
      <c r="B6" s="20"/>
      <c r="C6" s="272" t="s">
        <v>16</v>
      </c>
      <c r="D6" s="273" t="s">
        <v>17</v>
      </c>
      <c r="E6" s="1"/>
      <c r="F6" s="1"/>
      <c r="H6" s="20"/>
    </row>
    <row r="7" s="1" customFormat="1" ht="16.5" customHeight="1">
      <c r="B7" s="20"/>
      <c r="C7" s="133" t="s">
        <v>23</v>
      </c>
      <c r="D7" s="138" t="str">
        <f>'Rekapitulace stavby'!AN8</f>
        <v>14. 3. 2022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78"/>
      <c r="B9" s="274"/>
      <c r="C9" s="275" t="s">
        <v>53</v>
      </c>
      <c r="D9" s="276" t="s">
        <v>54</v>
      </c>
      <c r="E9" s="276" t="s">
        <v>126</v>
      </c>
      <c r="F9" s="277" t="s">
        <v>768</v>
      </c>
      <c r="G9" s="178"/>
      <c r="H9" s="274"/>
    </row>
    <row r="10" s="2" customFormat="1" ht="26.4" customHeight="1">
      <c r="A10" s="38"/>
      <c r="B10" s="44"/>
      <c r="C10" s="278" t="s">
        <v>769</v>
      </c>
      <c r="D10" s="278" t="s">
        <v>78</v>
      </c>
      <c r="E10" s="38"/>
      <c r="F10" s="38"/>
      <c r="G10" s="38"/>
      <c r="H10" s="44"/>
    </row>
    <row r="11" s="2" customFormat="1" ht="16.8" customHeight="1">
      <c r="A11" s="38"/>
      <c r="B11" s="44"/>
      <c r="C11" s="279" t="s">
        <v>93</v>
      </c>
      <c r="D11" s="280" t="s">
        <v>94</v>
      </c>
      <c r="E11" s="281" t="s">
        <v>95</v>
      </c>
      <c r="F11" s="282">
        <v>48</v>
      </c>
      <c r="G11" s="38"/>
      <c r="H11" s="44"/>
    </row>
    <row r="12" s="2" customFormat="1" ht="16.8" customHeight="1">
      <c r="A12" s="38"/>
      <c r="B12" s="44"/>
      <c r="C12" s="283" t="s">
        <v>19</v>
      </c>
      <c r="D12" s="283" t="s">
        <v>350</v>
      </c>
      <c r="E12" s="17" t="s">
        <v>19</v>
      </c>
      <c r="F12" s="284">
        <v>48</v>
      </c>
      <c r="G12" s="38"/>
      <c r="H12" s="44"/>
    </row>
    <row r="13" s="2" customFormat="1" ht="16.8" customHeight="1">
      <c r="A13" s="38"/>
      <c r="B13" s="44"/>
      <c r="C13" s="283" t="s">
        <v>93</v>
      </c>
      <c r="D13" s="283" t="s">
        <v>174</v>
      </c>
      <c r="E13" s="17" t="s">
        <v>19</v>
      </c>
      <c r="F13" s="284">
        <v>48</v>
      </c>
      <c r="G13" s="38"/>
      <c r="H13" s="44"/>
    </row>
    <row r="14" s="2" customFormat="1" ht="16.8" customHeight="1">
      <c r="A14" s="38"/>
      <c r="B14" s="44"/>
      <c r="C14" s="285" t="s">
        <v>770</v>
      </c>
      <c r="D14" s="38"/>
      <c r="E14" s="38"/>
      <c r="F14" s="38"/>
      <c r="G14" s="38"/>
      <c r="H14" s="44"/>
    </row>
    <row r="15" s="2" customFormat="1" ht="16.8" customHeight="1">
      <c r="A15" s="38"/>
      <c r="B15" s="44"/>
      <c r="C15" s="283" t="s">
        <v>346</v>
      </c>
      <c r="D15" s="283" t="s">
        <v>771</v>
      </c>
      <c r="E15" s="17" t="s">
        <v>95</v>
      </c>
      <c r="F15" s="284">
        <v>48</v>
      </c>
      <c r="G15" s="38"/>
      <c r="H15" s="44"/>
    </row>
    <row r="16" s="2" customFormat="1" ht="16.8" customHeight="1">
      <c r="A16" s="38"/>
      <c r="B16" s="44"/>
      <c r="C16" s="283" t="s">
        <v>356</v>
      </c>
      <c r="D16" s="283" t="s">
        <v>772</v>
      </c>
      <c r="E16" s="17" t="s">
        <v>98</v>
      </c>
      <c r="F16" s="284">
        <v>3.3599999999999999</v>
      </c>
      <c r="G16" s="38"/>
      <c r="H16" s="44"/>
    </row>
    <row r="17" s="2" customFormat="1" ht="16.8" customHeight="1">
      <c r="A17" s="38"/>
      <c r="B17" s="44"/>
      <c r="C17" s="279" t="s">
        <v>49</v>
      </c>
      <c r="D17" s="280" t="s">
        <v>97</v>
      </c>
      <c r="E17" s="281" t="s">
        <v>98</v>
      </c>
      <c r="F17" s="282">
        <v>71.486999999999995</v>
      </c>
      <c r="G17" s="38"/>
      <c r="H17" s="44"/>
    </row>
    <row r="18" s="2" customFormat="1" ht="16.8" customHeight="1">
      <c r="A18" s="38"/>
      <c r="B18" s="44"/>
      <c r="C18" s="283" t="s">
        <v>19</v>
      </c>
      <c r="D18" s="283" t="s">
        <v>173</v>
      </c>
      <c r="E18" s="17" t="s">
        <v>19</v>
      </c>
      <c r="F18" s="284">
        <v>71.486999999999995</v>
      </c>
      <c r="G18" s="38"/>
      <c r="H18" s="44"/>
    </row>
    <row r="19" s="2" customFormat="1" ht="16.8" customHeight="1">
      <c r="A19" s="38"/>
      <c r="B19" s="44"/>
      <c r="C19" s="283" t="s">
        <v>49</v>
      </c>
      <c r="D19" s="283" t="s">
        <v>174</v>
      </c>
      <c r="E19" s="17" t="s">
        <v>19</v>
      </c>
      <c r="F19" s="284">
        <v>71.486999999999995</v>
      </c>
      <c r="G19" s="38"/>
      <c r="H19" s="44"/>
    </row>
    <row r="20" s="2" customFormat="1" ht="16.8" customHeight="1">
      <c r="A20" s="38"/>
      <c r="B20" s="44"/>
      <c r="C20" s="285" t="s">
        <v>770</v>
      </c>
      <c r="D20" s="38"/>
      <c r="E20" s="38"/>
      <c r="F20" s="38"/>
      <c r="G20" s="38"/>
      <c r="H20" s="44"/>
    </row>
    <row r="21" s="2" customFormat="1" ht="16.8" customHeight="1">
      <c r="A21" s="38"/>
      <c r="B21" s="44"/>
      <c r="C21" s="283" t="s">
        <v>169</v>
      </c>
      <c r="D21" s="283" t="s">
        <v>773</v>
      </c>
      <c r="E21" s="17" t="s">
        <v>98</v>
      </c>
      <c r="F21" s="284">
        <v>21.446000000000002</v>
      </c>
      <c r="G21" s="38"/>
      <c r="H21" s="44"/>
    </row>
    <row r="22" s="2" customFormat="1" ht="16.8" customHeight="1">
      <c r="A22" s="38"/>
      <c r="B22" s="44"/>
      <c r="C22" s="283" t="s">
        <v>163</v>
      </c>
      <c r="D22" s="283" t="s">
        <v>774</v>
      </c>
      <c r="E22" s="17" t="s">
        <v>98</v>
      </c>
      <c r="F22" s="284">
        <v>28.594999999999999</v>
      </c>
      <c r="G22" s="38"/>
      <c r="H22" s="44"/>
    </row>
    <row r="23" s="2" customFormat="1" ht="16.8" customHeight="1">
      <c r="A23" s="38"/>
      <c r="B23" s="44"/>
      <c r="C23" s="283" t="s">
        <v>177</v>
      </c>
      <c r="D23" s="283" t="s">
        <v>775</v>
      </c>
      <c r="E23" s="17" t="s">
        <v>98</v>
      </c>
      <c r="F23" s="284">
        <v>21.446000000000002</v>
      </c>
      <c r="G23" s="38"/>
      <c r="H23" s="44"/>
    </row>
    <row r="24" s="2" customFormat="1" ht="16.8" customHeight="1">
      <c r="A24" s="38"/>
      <c r="B24" s="44"/>
      <c r="C24" s="283" t="s">
        <v>211</v>
      </c>
      <c r="D24" s="283" t="s">
        <v>776</v>
      </c>
      <c r="E24" s="17" t="s">
        <v>98</v>
      </c>
      <c r="F24" s="284">
        <v>2.109</v>
      </c>
      <c r="G24" s="38"/>
      <c r="H24" s="44"/>
    </row>
    <row r="25" s="2" customFormat="1" ht="16.8" customHeight="1">
      <c r="A25" s="38"/>
      <c r="B25" s="44"/>
      <c r="C25" s="283" t="s">
        <v>218</v>
      </c>
      <c r="D25" s="283" t="s">
        <v>777</v>
      </c>
      <c r="E25" s="17" t="s">
        <v>98</v>
      </c>
      <c r="F25" s="284">
        <v>21.446000000000002</v>
      </c>
      <c r="G25" s="38"/>
      <c r="H25" s="44"/>
    </row>
    <row r="26" s="2" customFormat="1" ht="16.8" customHeight="1">
      <c r="A26" s="38"/>
      <c r="B26" s="44"/>
      <c r="C26" s="283" t="s">
        <v>223</v>
      </c>
      <c r="D26" s="283" t="s">
        <v>778</v>
      </c>
      <c r="E26" s="17" t="s">
        <v>207</v>
      </c>
      <c r="F26" s="284">
        <v>37.688000000000002</v>
      </c>
      <c r="G26" s="38"/>
      <c r="H26" s="44"/>
    </row>
    <row r="27" s="2" customFormat="1" ht="16.8" customHeight="1">
      <c r="A27" s="38"/>
      <c r="B27" s="44"/>
      <c r="C27" s="283" t="s">
        <v>229</v>
      </c>
      <c r="D27" s="283" t="s">
        <v>779</v>
      </c>
      <c r="E27" s="17" t="s">
        <v>98</v>
      </c>
      <c r="F27" s="284">
        <v>47.932000000000002</v>
      </c>
      <c r="G27" s="38"/>
      <c r="H27" s="44"/>
    </row>
    <row r="28" s="2" customFormat="1" ht="16.8" customHeight="1">
      <c r="A28" s="38"/>
      <c r="B28" s="44"/>
      <c r="C28" s="279" t="s">
        <v>101</v>
      </c>
      <c r="D28" s="280" t="s">
        <v>102</v>
      </c>
      <c r="E28" s="281" t="s">
        <v>98</v>
      </c>
      <c r="F28" s="282">
        <v>47.932000000000002</v>
      </c>
      <c r="G28" s="38"/>
      <c r="H28" s="44"/>
    </row>
    <row r="29" s="2" customFormat="1" ht="16.8" customHeight="1">
      <c r="A29" s="38"/>
      <c r="B29" s="44"/>
      <c r="C29" s="283" t="s">
        <v>19</v>
      </c>
      <c r="D29" s="283" t="s">
        <v>49</v>
      </c>
      <c r="E29" s="17" t="s">
        <v>19</v>
      </c>
      <c r="F29" s="284">
        <v>71.486999999999995</v>
      </c>
      <c r="G29" s="38"/>
      <c r="H29" s="44"/>
    </row>
    <row r="30" s="2" customFormat="1" ht="16.8" customHeight="1">
      <c r="A30" s="38"/>
      <c r="B30" s="44"/>
      <c r="C30" s="283" t="s">
        <v>19</v>
      </c>
      <c r="D30" s="283" t="s">
        <v>233</v>
      </c>
      <c r="E30" s="17" t="s">
        <v>19</v>
      </c>
      <c r="F30" s="284">
        <v>-3.0419999999999998</v>
      </c>
      <c r="G30" s="38"/>
      <c r="H30" s="44"/>
    </row>
    <row r="31" s="2" customFormat="1" ht="16.8" customHeight="1">
      <c r="A31" s="38"/>
      <c r="B31" s="44"/>
      <c r="C31" s="283" t="s">
        <v>19</v>
      </c>
      <c r="D31" s="283" t="s">
        <v>234</v>
      </c>
      <c r="E31" s="17" t="s">
        <v>19</v>
      </c>
      <c r="F31" s="284">
        <v>-1.0600000000000001</v>
      </c>
      <c r="G31" s="38"/>
      <c r="H31" s="44"/>
    </row>
    <row r="32" s="2" customFormat="1" ht="16.8" customHeight="1">
      <c r="A32" s="38"/>
      <c r="B32" s="44"/>
      <c r="C32" s="283" t="s">
        <v>19</v>
      </c>
      <c r="D32" s="283" t="s">
        <v>235</v>
      </c>
      <c r="E32" s="17" t="s">
        <v>19</v>
      </c>
      <c r="F32" s="284">
        <v>-19.452999999999999</v>
      </c>
      <c r="G32" s="38"/>
      <c r="H32" s="44"/>
    </row>
    <row r="33" s="2" customFormat="1" ht="16.8" customHeight="1">
      <c r="A33" s="38"/>
      <c r="B33" s="44"/>
      <c r="C33" s="283" t="s">
        <v>101</v>
      </c>
      <c r="D33" s="283" t="s">
        <v>174</v>
      </c>
      <c r="E33" s="17" t="s">
        <v>19</v>
      </c>
      <c r="F33" s="284">
        <v>47.932000000000002</v>
      </c>
      <c r="G33" s="38"/>
      <c r="H33" s="44"/>
    </row>
    <row r="34" s="2" customFormat="1" ht="16.8" customHeight="1">
      <c r="A34" s="38"/>
      <c r="B34" s="44"/>
      <c r="C34" s="285" t="s">
        <v>770</v>
      </c>
      <c r="D34" s="38"/>
      <c r="E34" s="38"/>
      <c r="F34" s="38"/>
      <c r="G34" s="38"/>
      <c r="H34" s="44"/>
    </row>
    <row r="35" s="2" customFormat="1" ht="16.8" customHeight="1">
      <c r="A35" s="38"/>
      <c r="B35" s="44"/>
      <c r="C35" s="283" t="s">
        <v>229</v>
      </c>
      <c r="D35" s="283" t="s">
        <v>779</v>
      </c>
      <c r="E35" s="17" t="s">
        <v>98</v>
      </c>
      <c r="F35" s="284">
        <v>47.932000000000002</v>
      </c>
      <c r="G35" s="38"/>
      <c r="H35" s="44"/>
    </row>
    <row r="36" s="2" customFormat="1" ht="16.8" customHeight="1">
      <c r="A36" s="38"/>
      <c r="B36" s="44"/>
      <c r="C36" s="283" t="s">
        <v>211</v>
      </c>
      <c r="D36" s="283" t="s">
        <v>776</v>
      </c>
      <c r="E36" s="17" t="s">
        <v>98</v>
      </c>
      <c r="F36" s="284">
        <v>2.109</v>
      </c>
      <c r="G36" s="38"/>
      <c r="H36" s="44"/>
    </row>
    <row r="37" s="2" customFormat="1" ht="16.8" customHeight="1">
      <c r="A37" s="38"/>
      <c r="B37" s="44"/>
      <c r="C37" s="283" t="s">
        <v>223</v>
      </c>
      <c r="D37" s="283" t="s">
        <v>778</v>
      </c>
      <c r="E37" s="17" t="s">
        <v>207</v>
      </c>
      <c r="F37" s="284">
        <v>37.688000000000002</v>
      </c>
      <c r="G37" s="38"/>
      <c r="H37" s="44"/>
    </row>
    <row r="38" s="2" customFormat="1" ht="16.8" customHeight="1">
      <c r="A38" s="38"/>
      <c r="B38" s="44"/>
      <c r="C38" s="279" t="s">
        <v>104</v>
      </c>
      <c r="D38" s="280" t="s">
        <v>105</v>
      </c>
      <c r="E38" s="281" t="s">
        <v>106</v>
      </c>
      <c r="F38" s="282">
        <v>54</v>
      </c>
      <c r="G38" s="38"/>
      <c r="H38" s="44"/>
    </row>
    <row r="39" s="2" customFormat="1" ht="16.8" customHeight="1">
      <c r="A39" s="38"/>
      <c r="B39" s="44"/>
      <c r="C39" s="283" t="s">
        <v>19</v>
      </c>
      <c r="D39" s="283" t="s">
        <v>338</v>
      </c>
      <c r="E39" s="17" t="s">
        <v>19</v>
      </c>
      <c r="F39" s="284">
        <v>54</v>
      </c>
      <c r="G39" s="38"/>
      <c r="H39" s="44"/>
    </row>
    <row r="40" s="2" customFormat="1" ht="16.8" customHeight="1">
      <c r="A40" s="38"/>
      <c r="B40" s="44"/>
      <c r="C40" s="283" t="s">
        <v>104</v>
      </c>
      <c r="D40" s="283" t="s">
        <v>174</v>
      </c>
      <c r="E40" s="17" t="s">
        <v>19</v>
      </c>
      <c r="F40" s="284">
        <v>54</v>
      </c>
      <c r="G40" s="38"/>
      <c r="H40" s="44"/>
    </row>
    <row r="41" s="2" customFormat="1" ht="16.8" customHeight="1">
      <c r="A41" s="38"/>
      <c r="B41" s="44"/>
      <c r="C41" s="285" t="s">
        <v>770</v>
      </c>
      <c r="D41" s="38"/>
      <c r="E41" s="38"/>
      <c r="F41" s="38"/>
      <c r="G41" s="38"/>
      <c r="H41" s="44"/>
    </row>
    <row r="42" s="2" customFormat="1" ht="16.8" customHeight="1">
      <c r="A42" s="38"/>
      <c r="B42" s="44"/>
      <c r="C42" s="283" t="s">
        <v>334</v>
      </c>
      <c r="D42" s="283" t="s">
        <v>780</v>
      </c>
      <c r="E42" s="17" t="s">
        <v>106</v>
      </c>
      <c r="F42" s="284">
        <v>54</v>
      </c>
      <c r="G42" s="38"/>
      <c r="H42" s="44"/>
    </row>
    <row r="43" s="2" customFormat="1" ht="16.8" customHeight="1">
      <c r="A43" s="38"/>
      <c r="B43" s="44"/>
      <c r="C43" s="283" t="s">
        <v>158</v>
      </c>
      <c r="D43" s="283" t="s">
        <v>781</v>
      </c>
      <c r="E43" s="17" t="s">
        <v>98</v>
      </c>
      <c r="F43" s="284">
        <v>27</v>
      </c>
      <c r="G43" s="38"/>
      <c r="H43" s="44"/>
    </row>
    <row r="44" s="2" customFormat="1" ht="16.8" customHeight="1">
      <c r="A44" s="38"/>
      <c r="B44" s="44"/>
      <c r="C44" s="283" t="s">
        <v>237</v>
      </c>
      <c r="D44" s="283" t="s">
        <v>782</v>
      </c>
      <c r="E44" s="17" t="s">
        <v>106</v>
      </c>
      <c r="F44" s="284">
        <v>54</v>
      </c>
      <c r="G44" s="38"/>
      <c r="H44" s="44"/>
    </row>
    <row r="45" s="2" customFormat="1" ht="16.8" customHeight="1">
      <c r="A45" s="38"/>
      <c r="B45" s="44"/>
      <c r="C45" s="283" t="s">
        <v>324</v>
      </c>
      <c r="D45" s="283" t="s">
        <v>783</v>
      </c>
      <c r="E45" s="17" t="s">
        <v>106</v>
      </c>
      <c r="F45" s="284">
        <v>54</v>
      </c>
      <c r="G45" s="38"/>
      <c r="H45" s="44"/>
    </row>
    <row r="46" s="2" customFormat="1" ht="16.8" customHeight="1">
      <c r="A46" s="38"/>
      <c r="B46" s="44"/>
      <c r="C46" s="283" t="s">
        <v>329</v>
      </c>
      <c r="D46" s="283" t="s">
        <v>784</v>
      </c>
      <c r="E46" s="17" t="s">
        <v>106</v>
      </c>
      <c r="F46" s="284">
        <v>54</v>
      </c>
      <c r="G46" s="38"/>
      <c r="H46" s="44"/>
    </row>
    <row r="47" s="2" customFormat="1" ht="26.4" customHeight="1">
      <c r="A47" s="38"/>
      <c r="B47" s="44"/>
      <c r="C47" s="278" t="s">
        <v>785</v>
      </c>
      <c r="D47" s="278" t="s">
        <v>87</v>
      </c>
      <c r="E47" s="38"/>
      <c r="F47" s="38"/>
      <c r="G47" s="38"/>
      <c r="H47" s="44"/>
    </row>
    <row r="48" s="2" customFormat="1" ht="16.8" customHeight="1">
      <c r="A48" s="38"/>
      <c r="B48" s="44"/>
      <c r="C48" s="279" t="s">
        <v>467</v>
      </c>
      <c r="D48" s="280" t="s">
        <v>468</v>
      </c>
      <c r="E48" s="281" t="s">
        <v>98</v>
      </c>
      <c r="F48" s="282">
        <v>19.602</v>
      </c>
      <c r="G48" s="38"/>
      <c r="H48" s="44"/>
    </row>
    <row r="49" s="2" customFormat="1" ht="16.8" customHeight="1">
      <c r="A49" s="38"/>
      <c r="B49" s="44"/>
      <c r="C49" s="283" t="s">
        <v>19</v>
      </c>
      <c r="D49" s="283" t="s">
        <v>468</v>
      </c>
      <c r="E49" s="17" t="s">
        <v>19</v>
      </c>
      <c r="F49" s="284">
        <v>0</v>
      </c>
      <c r="G49" s="38"/>
      <c r="H49" s="44"/>
    </row>
    <row r="50" s="2" customFormat="1" ht="16.8" customHeight="1">
      <c r="A50" s="38"/>
      <c r="B50" s="44"/>
      <c r="C50" s="283" t="s">
        <v>19</v>
      </c>
      <c r="D50" s="283" t="s">
        <v>566</v>
      </c>
      <c r="E50" s="17" t="s">
        <v>19</v>
      </c>
      <c r="F50" s="284">
        <v>19.602</v>
      </c>
      <c r="G50" s="38"/>
      <c r="H50" s="44"/>
    </row>
    <row r="51" s="2" customFormat="1" ht="16.8" customHeight="1">
      <c r="A51" s="38"/>
      <c r="B51" s="44"/>
      <c r="C51" s="283" t="s">
        <v>467</v>
      </c>
      <c r="D51" s="283" t="s">
        <v>174</v>
      </c>
      <c r="E51" s="17" t="s">
        <v>19</v>
      </c>
      <c r="F51" s="284">
        <v>19.602</v>
      </c>
      <c r="G51" s="38"/>
      <c r="H51" s="44"/>
    </row>
    <row r="52" s="2" customFormat="1" ht="16.8" customHeight="1">
      <c r="A52" s="38"/>
      <c r="B52" s="44"/>
      <c r="C52" s="285" t="s">
        <v>770</v>
      </c>
      <c r="D52" s="38"/>
      <c r="E52" s="38"/>
      <c r="F52" s="38"/>
      <c r="G52" s="38"/>
      <c r="H52" s="44"/>
    </row>
    <row r="53" s="2" customFormat="1" ht="16.8" customHeight="1">
      <c r="A53" s="38"/>
      <c r="B53" s="44"/>
      <c r="C53" s="283" t="s">
        <v>562</v>
      </c>
      <c r="D53" s="283" t="s">
        <v>786</v>
      </c>
      <c r="E53" s="17" t="s">
        <v>98</v>
      </c>
      <c r="F53" s="284">
        <v>19.602</v>
      </c>
      <c r="G53" s="38"/>
      <c r="H53" s="44"/>
    </row>
    <row r="54" s="2" customFormat="1" ht="16.8" customHeight="1">
      <c r="A54" s="38"/>
      <c r="B54" s="44"/>
      <c r="C54" s="283" t="s">
        <v>229</v>
      </c>
      <c r="D54" s="283" t="s">
        <v>779</v>
      </c>
      <c r="E54" s="17" t="s">
        <v>98</v>
      </c>
      <c r="F54" s="284">
        <v>2242.9259999999999</v>
      </c>
      <c r="G54" s="38"/>
      <c r="H54" s="44"/>
    </row>
    <row r="55" s="2" customFormat="1" ht="16.8" customHeight="1">
      <c r="A55" s="38"/>
      <c r="B55" s="44"/>
      <c r="C55" s="279" t="s">
        <v>470</v>
      </c>
      <c r="D55" s="280" t="s">
        <v>471</v>
      </c>
      <c r="E55" s="281" t="s">
        <v>98</v>
      </c>
      <c r="F55" s="282">
        <v>163.40000000000001</v>
      </c>
      <c r="G55" s="38"/>
      <c r="H55" s="44"/>
    </row>
    <row r="56" s="2" customFormat="1" ht="16.8" customHeight="1">
      <c r="A56" s="38"/>
      <c r="B56" s="44"/>
      <c r="C56" s="283" t="s">
        <v>19</v>
      </c>
      <c r="D56" s="283" t="s">
        <v>571</v>
      </c>
      <c r="E56" s="17" t="s">
        <v>19</v>
      </c>
      <c r="F56" s="284">
        <v>163.40000000000001</v>
      </c>
      <c r="G56" s="38"/>
      <c r="H56" s="44"/>
    </row>
    <row r="57" s="2" customFormat="1" ht="16.8" customHeight="1">
      <c r="A57" s="38"/>
      <c r="B57" s="44"/>
      <c r="C57" s="283" t="s">
        <v>470</v>
      </c>
      <c r="D57" s="283" t="s">
        <v>174</v>
      </c>
      <c r="E57" s="17" t="s">
        <v>19</v>
      </c>
      <c r="F57" s="284">
        <v>163.40000000000001</v>
      </c>
      <c r="G57" s="38"/>
      <c r="H57" s="44"/>
    </row>
    <row r="58" s="2" customFormat="1" ht="16.8" customHeight="1">
      <c r="A58" s="38"/>
      <c r="B58" s="44"/>
      <c r="C58" s="285" t="s">
        <v>770</v>
      </c>
      <c r="D58" s="38"/>
      <c r="E58" s="38"/>
      <c r="F58" s="38"/>
      <c r="G58" s="38"/>
      <c r="H58" s="44"/>
    </row>
    <row r="59" s="2" customFormat="1" ht="16.8" customHeight="1">
      <c r="A59" s="38"/>
      <c r="B59" s="44"/>
      <c r="C59" s="283" t="s">
        <v>567</v>
      </c>
      <c r="D59" s="283" t="s">
        <v>787</v>
      </c>
      <c r="E59" s="17" t="s">
        <v>98</v>
      </c>
      <c r="F59" s="284">
        <v>163.40000000000001</v>
      </c>
      <c r="G59" s="38"/>
      <c r="H59" s="44"/>
    </row>
    <row r="60" s="2" customFormat="1" ht="16.8" customHeight="1">
      <c r="A60" s="38"/>
      <c r="B60" s="44"/>
      <c r="C60" s="283" t="s">
        <v>223</v>
      </c>
      <c r="D60" s="283" t="s">
        <v>778</v>
      </c>
      <c r="E60" s="17" t="s">
        <v>207</v>
      </c>
      <c r="F60" s="284">
        <v>1307.2000000000001</v>
      </c>
      <c r="G60" s="38"/>
      <c r="H60" s="44"/>
    </row>
    <row r="61" s="2" customFormat="1" ht="16.8" customHeight="1">
      <c r="A61" s="38"/>
      <c r="B61" s="44"/>
      <c r="C61" s="283" t="s">
        <v>229</v>
      </c>
      <c r="D61" s="283" t="s">
        <v>779</v>
      </c>
      <c r="E61" s="17" t="s">
        <v>98</v>
      </c>
      <c r="F61" s="284">
        <v>2242.9259999999999</v>
      </c>
      <c r="G61" s="38"/>
      <c r="H61" s="44"/>
    </row>
    <row r="62" s="2" customFormat="1" ht="16.8" customHeight="1">
      <c r="A62" s="38"/>
      <c r="B62" s="44"/>
      <c r="C62" s="279" t="s">
        <v>473</v>
      </c>
      <c r="D62" s="280" t="s">
        <v>474</v>
      </c>
      <c r="E62" s="281" t="s">
        <v>98</v>
      </c>
      <c r="F62" s="282">
        <v>653.60000000000002</v>
      </c>
      <c r="G62" s="38"/>
      <c r="H62" s="44"/>
    </row>
    <row r="63" s="2" customFormat="1" ht="16.8" customHeight="1">
      <c r="A63" s="38"/>
      <c r="B63" s="44"/>
      <c r="C63" s="283" t="s">
        <v>19</v>
      </c>
      <c r="D63" s="283" t="s">
        <v>556</v>
      </c>
      <c r="E63" s="17" t="s">
        <v>19</v>
      </c>
      <c r="F63" s="284">
        <v>653.60000000000002</v>
      </c>
      <c r="G63" s="38"/>
      <c r="H63" s="44"/>
    </row>
    <row r="64" s="2" customFormat="1" ht="16.8" customHeight="1">
      <c r="A64" s="38"/>
      <c r="B64" s="44"/>
      <c r="C64" s="283" t="s">
        <v>473</v>
      </c>
      <c r="D64" s="283" t="s">
        <v>174</v>
      </c>
      <c r="E64" s="17" t="s">
        <v>19</v>
      </c>
      <c r="F64" s="284">
        <v>653.60000000000002</v>
      </c>
      <c r="G64" s="38"/>
      <c r="H64" s="44"/>
    </row>
    <row r="65" s="2" customFormat="1" ht="16.8" customHeight="1">
      <c r="A65" s="38"/>
      <c r="B65" s="44"/>
      <c r="C65" s="285" t="s">
        <v>770</v>
      </c>
      <c r="D65" s="38"/>
      <c r="E65" s="38"/>
      <c r="F65" s="38"/>
      <c r="G65" s="38"/>
      <c r="H65" s="44"/>
    </row>
    <row r="66" s="2" customFormat="1" ht="16.8" customHeight="1">
      <c r="A66" s="38"/>
      <c r="B66" s="44"/>
      <c r="C66" s="283" t="s">
        <v>552</v>
      </c>
      <c r="D66" s="283" t="s">
        <v>788</v>
      </c>
      <c r="E66" s="17" t="s">
        <v>98</v>
      </c>
      <c r="F66" s="284">
        <v>653.60000000000002</v>
      </c>
      <c r="G66" s="38"/>
      <c r="H66" s="44"/>
    </row>
    <row r="67" s="2" customFormat="1" ht="16.8" customHeight="1">
      <c r="A67" s="38"/>
      <c r="B67" s="44"/>
      <c r="C67" s="283" t="s">
        <v>223</v>
      </c>
      <c r="D67" s="283" t="s">
        <v>778</v>
      </c>
      <c r="E67" s="17" t="s">
        <v>207</v>
      </c>
      <c r="F67" s="284">
        <v>1307.2000000000001</v>
      </c>
      <c r="G67" s="38"/>
      <c r="H67" s="44"/>
    </row>
    <row r="68" s="2" customFormat="1" ht="16.8" customHeight="1">
      <c r="A68" s="38"/>
      <c r="B68" s="44"/>
      <c r="C68" s="283" t="s">
        <v>229</v>
      </c>
      <c r="D68" s="283" t="s">
        <v>779</v>
      </c>
      <c r="E68" s="17" t="s">
        <v>98</v>
      </c>
      <c r="F68" s="284">
        <v>2242.9259999999999</v>
      </c>
      <c r="G68" s="38"/>
      <c r="H68" s="44"/>
    </row>
    <row r="69" s="2" customFormat="1" ht="16.8" customHeight="1">
      <c r="A69" s="38"/>
      <c r="B69" s="44"/>
      <c r="C69" s="279" t="s">
        <v>476</v>
      </c>
      <c r="D69" s="280" t="s">
        <v>477</v>
      </c>
      <c r="E69" s="281" t="s">
        <v>95</v>
      </c>
      <c r="F69" s="282">
        <v>1634</v>
      </c>
      <c r="G69" s="38"/>
      <c r="H69" s="44"/>
    </row>
    <row r="70" s="2" customFormat="1" ht="16.8" customHeight="1">
      <c r="A70" s="38"/>
      <c r="B70" s="44"/>
      <c r="C70" s="283" t="s">
        <v>19</v>
      </c>
      <c r="D70" s="283" t="s">
        <v>600</v>
      </c>
      <c r="E70" s="17" t="s">
        <v>19</v>
      </c>
      <c r="F70" s="284">
        <v>1634</v>
      </c>
      <c r="G70" s="38"/>
      <c r="H70" s="44"/>
    </row>
    <row r="71" s="2" customFormat="1" ht="16.8" customHeight="1">
      <c r="A71" s="38"/>
      <c r="B71" s="44"/>
      <c r="C71" s="283" t="s">
        <v>476</v>
      </c>
      <c r="D71" s="283" t="s">
        <v>174</v>
      </c>
      <c r="E71" s="17" t="s">
        <v>19</v>
      </c>
      <c r="F71" s="284">
        <v>1634</v>
      </c>
      <c r="G71" s="38"/>
      <c r="H71" s="44"/>
    </row>
    <row r="72" s="2" customFormat="1" ht="16.8" customHeight="1">
      <c r="A72" s="38"/>
      <c r="B72" s="44"/>
      <c r="C72" s="285" t="s">
        <v>770</v>
      </c>
      <c r="D72" s="38"/>
      <c r="E72" s="38"/>
      <c r="F72" s="38"/>
      <c r="G72" s="38"/>
      <c r="H72" s="44"/>
    </row>
    <row r="73" s="2" customFormat="1" ht="16.8" customHeight="1">
      <c r="A73" s="38"/>
      <c r="B73" s="44"/>
      <c r="C73" s="283" t="s">
        <v>596</v>
      </c>
      <c r="D73" s="283" t="s">
        <v>789</v>
      </c>
      <c r="E73" s="17" t="s">
        <v>95</v>
      </c>
      <c r="F73" s="284">
        <v>1634</v>
      </c>
      <c r="G73" s="38"/>
      <c r="H73" s="44"/>
    </row>
    <row r="74" s="2" customFormat="1" ht="16.8" customHeight="1">
      <c r="A74" s="38"/>
      <c r="B74" s="44"/>
      <c r="C74" s="283" t="s">
        <v>516</v>
      </c>
      <c r="D74" s="283" t="s">
        <v>790</v>
      </c>
      <c r="E74" s="17" t="s">
        <v>98</v>
      </c>
      <c r="F74" s="284">
        <v>937.00999999999999</v>
      </c>
      <c r="G74" s="38"/>
      <c r="H74" s="44"/>
    </row>
    <row r="75" s="2" customFormat="1" ht="16.8" customHeight="1">
      <c r="A75" s="38"/>
      <c r="B75" s="44"/>
      <c r="C75" s="283" t="s">
        <v>529</v>
      </c>
      <c r="D75" s="283" t="s">
        <v>791</v>
      </c>
      <c r="E75" s="17" t="s">
        <v>106</v>
      </c>
      <c r="F75" s="284">
        <v>6224.54</v>
      </c>
      <c r="G75" s="38"/>
      <c r="H75" s="44"/>
    </row>
    <row r="76" s="2" customFormat="1" ht="16.8" customHeight="1">
      <c r="A76" s="38"/>
      <c r="B76" s="44"/>
      <c r="C76" s="283" t="s">
        <v>552</v>
      </c>
      <c r="D76" s="283" t="s">
        <v>788</v>
      </c>
      <c r="E76" s="17" t="s">
        <v>98</v>
      </c>
      <c r="F76" s="284">
        <v>653.60000000000002</v>
      </c>
      <c r="G76" s="38"/>
      <c r="H76" s="44"/>
    </row>
    <row r="77" s="2" customFormat="1" ht="16.8" customHeight="1">
      <c r="A77" s="38"/>
      <c r="B77" s="44"/>
      <c r="C77" s="283" t="s">
        <v>567</v>
      </c>
      <c r="D77" s="283" t="s">
        <v>787</v>
      </c>
      <c r="E77" s="17" t="s">
        <v>98</v>
      </c>
      <c r="F77" s="284">
        <v>163.40000000000001</v>
      </c>
      <c r="G77" s="38"/>
      <c r="H77" s="44"/>
    </row>
    <row r="78" s="2" customFormat="1" ht="16.8" customHeight="1">
      <c r="A78" s="38"/>
      <c r="B78" s="44"/>
      <c r="C78" s="283" t="s">
        <v>658</v>
      </c>
      <c r="D78" s="283" t="s">
        <v>792</v>
      </c>
      <c r="E78" s="17" t="s">
        <v>95</v>
      </c>
      <c r="F78" s="284">
        <v>1634</v>
      </c>
      <c r="G78" s="38"/>
      <c r="H78" s="44"/>
    </row>
    <row r="79" s="2" customFormat="1" ht="16.8" customHeight="1">
      <c r="A79" s="38"/>
      <c r="B79" s="44"/>
      <c r="C79" s="283" t="s">
        <v>663</v>
      </c>
      <c r="D79" s="283" t="s">
        <v>664</v>
      </c>
      <c r="E79" s="17" t="s">
        <v>95</v>
      </c>
      <c r="F79" s="284">
        <v>1634</v>
      </c>
      <c r="G79" s="38"/>
      <c r="H79" s="44"/>
    </row>
    <row r="80" s="2" customFormat="1" ht="16.8" customHeight="1">
      <c r="A80" s="38"/>
      <c r="B80" s="44"/>
      <c r="C80" s="283" t="s">
        <v>709</v>
      </c>
      <c r="D80" s="283" t="s">
        <v>793</v>
      </c>
      <c r="E80" s="17" t="s">
        <v>95</v>
      </c>
      <c r="F80" s="284">
        <v>1634</v>
      </c>
      <c r="G80" s="38"/>
      <c r="H80" s="44"/>
    </row>
    <row r="81" s="2" customFormat="1" ht="16.8" customHeight="1">
      <c r="A81" s="38"/>
      <c r="B81" s="44"/>
      <c r="C81" s="283" t="s">
        <v>715</v>
      </c>
      <c r="D81" s="283" t="s">
        <v>794</v>
      </c>
      <c r="E81" s="17" t="s">
        <v>95</v>
      </c>
      <c r="F81" s="284">
        <v>1634</v>
      </c>
      <c r="G81" s="38"/>
      <c r="H81" s="44"/>
    </row>
    <row r="82" s="2" customFormat="1" ht="16.8" customHeight="1">
      <c r="A82" s="38"/>
      <c r="B82" s="44"/>
      <c r="C82" s="279" t="s">
        <v>479</v>
      </c>
      <c r="D82" s="280" t="s">
        <v>480</v>
      </c>
      <c r="E82" s="281" t="s">
        <v>106</v>
      </c>
      <c r="F82" s="282">
        <v>11</v>
      </c>
      <c r="G82" s="38"/>
      <c r="H82" s="44"/>
    </row>
    <row r="83" s="2" customFormat="1" ht="16.8" customHeight="1">
      <c r="A83" s="38"/>
      <c r="B83" s="44"/>
      <c r="C83" s="283" t="s">
        <v>19</v>
      </c>
      <c r="D83" s="283" t="s">
        <v>480</v>
      </c>
      <c r="E83" s="17" t="s">
        <v>19</v>
      </c>
      <c r="F83" s="284">
        <v>0</v>
      </c>
      <c r="G83" s="38"/>
      <c r="H83" s="44"/>
    </row>
    <row r="84" s="2" customFormat="1" ht="16.8" customHeight="1">
      <c r="A84" s="38"/>
      <c r="B84" s="44"/>
      <c r="C84" s="283" t="s">
        <v>19</v>
      </c>
      <c r="D84" s="283" t="s">
        <v>577</v>
      </c>
      <c r="E84" s="17" t="s">
        <v>19</v>
      </c>
      <c r="F84" s="284">
        <v>11</v>
      </c>
      <c r="G84" s="38"/>
      <c r="H84" s="44"/>
    </row>
    <row r="85" s="2" customFormat="1" ht="16.8" customHeight="1">
      <c r="A85" s="38"/>
      <c r="B85" s="44"/>
      <c r="C85" s="283" t="s">
        <v>479</v>
      </c>
      <c r="D85" s="283" t="s">
        <v>174</v>
      </c>
      <c r="E85" s="17" t="s">
        <v>19</v>
      </c>
      <c r="F85" s="284">
        <v>11</v>
      </c>
      <c r="G85" s="38"/>
      <c r="H85" s="44"/>
    </row>
    <row r="86" s="2" customFormat="1" ht="16.8" customHeight="1">
      <c r="A86" s="38"/>
      <c r="B86" s="44"/>
      <c r="C86" s="285" t="s">
        <v>770</v>
      </c>
      <c r="D86" s="38"/>
      <c r="E86" s="38"/>
      <c r="F86" s="38"/>
      <c r="G86" s="38"/>
      <c r="H86" s="44"/>
    </row>
    <row r="87" s="2" customFormat="1" ht="16.8" customHeight="1">
      <c r="A87" s="38"/>
      <c r="B87" s="44"/>
      <c r="C87" s="283" t="s">
        <v>573</v>
      </c>
      <c r="D87" s="283" t="s">
        <v>795</v>
      </c>
      <c r="E87" s="17" t="s">
        <v>106</v>
      </c>
      <c r="F87" s="284">
        <v>11</v>
      </c>
      <c r="G87" s="38"/>
      <c r="H87" s="44"/>
    </row>
    <row r="88" s="2" customFormat="1" ht="16.8" customHeight="1">
      <c r="A88" s="38"/>
      <c r="B88" s="44"/>
      <c r="C88" s="283" t="s">
        <v>491</v>
      </c>
      <c r="D88" s="283" t="s">
        <v>796</v>
      </c>
      <c r="E88" s="17" t="s">
        <v>106</v>
      </c>
      <c r="F88" s="284">
        <v>11</v>
      </c>
      <c r="G88" s="38"/>
      <c r="H88" s="44"/>
    </row>
    <row r="89" s="2" customFormat="1" ht="16.8" customHeight="1">
      <c r="A89" s="38"/>
      <c r="B89" s="44"/>
      <c r="C89" s="283" t="s">
        <v>516</v>
      </c>
      <c r="D89" s="283" t="s">
        <v>790</v>
      </c>
      <c r="E89" s="17" t="s">
        <v>98</v>
      </c>
      <c r="F89" s="284">
        <v>937.00999999999999</v>
      </c>
      <c r="G89" s="38"/>
      <c r="H89" s="44"/>
    </row>
    <row r="90" s="2" customFormat="1" ht="16.8" customHeight="1">
      <c r="A90" s="38"/>
      <c r="B90" s="44"/>
      <c r="C90" s="279" t="s">
        <v>49</v>
      </c>
      <c r="D90" s="280" t="s">
        <v>481</v>
      </c>
      <c r="E90" s="281" t="s">
        <v>98</v>
      </c>
      <c r="F90" s="282">
        <v>3123.366</v>
      </c>
      <c r="G90" s="38"/>
      <c r="H90" s="44"/>
    </row>
    <row r="91" s="2" customFormat="1" ht="16.8" customHeight="1">
      <c r="A91" s="38"/>
      <c r="B91" s="44"/>
      <c r="C91" s="283" t="s">
        <v>19</v>
      </c>
      <c r="D91" s="283" t="s">
        <v>520</v>
      </c>
      <c r="E91" s="17" t="s">
        <v>19</v>
      </c>
      <c r="F91" s="284">
        <v>3104.5999999999999</v>
      </c>
      <c r="G91" s="38"/>
      <c r="H91" s="44"/>
    </row>
    <row r="92" s="2" customFormat="1" ht="16.8" customHeight="1">
      <c r="A92" s="38"/>
      <c r="B92" s="44"/>
      <c r="C92" s="283" t="s">
        <v>19</v>
      </c>
      <c r="D92" s="283" t="s">
        <v>521</v>
      </c>
      <c r="E92" s="17" t="s">
        <v>19</v>
      </c>
      <c r="F92" s="284">
        <v>-1.1000000000000001</v>
      </c>
      <c r="G92" s="38"/>
      <c r="H92" s="44"/>
    </row>
    <row r="93" s="2" customFormat="1" ht="16.8" customHeight="1">
      <c r="A93" s="38"/>
      <c r="B93" s="44"/>
      <c r="C93" s="283" t="s">
        <v>19</v>
      </c>
      <c r="D93" s="283" t="s">
        <v>522</v>
      </c>
      <c r="E93" s="17" t="s">
        <v>19</v>
      </c>
      <c r="F93" s="284">
        <v>0</v>
      </c>
      <c r="G93" s="38"/>
      <c r="H93" s="44"/>
    </row>
    <row r="94" s="2" customFormat="1" ht="16.8" customHeight="1">
      <c r="A94" s="38"/>
      <c r="B94" s="44"/>
      <c r="C94" s="283" t="s">
        <v>19</v>
      </c>
      <c r="D94" s="283" t="s">
        <v>523</v>
      </c>
      <c r="E94" s="17" t="s">
        <v>19</v>
      </c>
      <c r="F94" s="284">
        <v>14.420999999999999</v>
      </c>
      <c r="G94" s="38"/>
      <c r="H94" s="44"/>
    </row>
    <row r="95" s="2" customFormat="1" ht="16.8" customHeight="1">
      <c r="A95" s="38"/>
      <c r="B95" s="44"/>
      <c r="C95" s="283" t="s">
        <v>19</v>
      </c>
      <c r="D95" s="283" t="s">
        <v>524</v>
      </c>
      <c r="E95" s="17" t="s">
        <v>19</v>
      </c>
      <c r="F95" s="284">
        <v>5.4450000000000003</v>
      </c>
      <c r="G95" s="38"/>
      <c r="H95" s="44"/>
    </row>
    <row r="96" s="2" customFormat="1" ht="16.8" customHeight="1">
      <c r="A96" s="38"/>
      <c r="B96" s="44"/>
      <c r="C96" s="283" t="s">
        <v>49</v>
      </c>
      <c r="D96" s="283" t="s">
        <v>174</v>
      </c>
      <c r="E96" s="17" t="s">
        <v>19</v>
      </c>
      <c r="F96" s="284">
        <v>3123.366</v>
      </c>
      <c r="G96" s="38"/>
      <c r="H96" s="44"/>
    </row>
    <row r="97" s="2" customFormat="1" ht="16.8" customHeight="1">
      <c r="A97" s="38"/>
      <c r="B97" s="44"/>
      <c r="C97" s="285" t="s">
        <v>770</v>
      </c>
      <c r="D97" s="38"/>
      <c r="E97" s="38"/>
      <c r="F97" s="38"/>
      <c r="G97" s="38"/>
      <c r="H97" s="44"/>
    </row>
    <row r="98" s="2" customFormat="1" ht="16.8" customHeight="1">
      <c r="A98" s="38"/>
      <c r="B98" s="44"/>
      <c r="C98" s="283" t="s">
        <v>516</v>
      </c>
      <c r="D98" s="283" t="s">
        <v>790</v>
      </c>
      <c r="E98" s="17" t="s">
        <v>98</v>
      </c>
      <c r="F98" s="284">
        <v>937.00999999999999</v>
      </c>
      <c r="G98" s="38"/>
      <c r="H98" s="44"/>
    </row>
    <row r="99" s="2" customFormat="1" ht="16.8" customHeight="1">
      <c r="A99" s="38"/>
      <c r="B99" s="44"/>
      <c r="C99" s="283" t="s">
        <v>512</v>
      </c>
      <c r="D99" s="283" t="s">
        <v>797</v>
      </c>
      <c r="E99" s="17" t="s">
        <v>98</v>
      </c>
      <c r="F99" s="284">
        <v>1249.346</v>
      </c>
      <c r="G99" s="38"/>
      <c r="H99" s="44"/>
    </row>
    <row r="100" s="2" customFormat="1" ht="16.8" customHeight="1">
      <c r="A100" s="38"/>
      <c r="B100" s="44"/>
      <c r="C100" s="283" t="s">
        <v>525</v>
      </c>
      <c r="D100" s="283" t="s">
        <v>798</v>
      </c>
      <c r="E100" s="17" t="s">
        <v>98</v>
      </c>
      <c r="F100" s="284">
        <v>937.00999999999999</v>
      </c>
      <c r="G100" s="38"/>
      <c r="H100" s="44"/>
    </row>
    <row r="101" s="2" customFormat="1" ht="16.8" customHeight="1">
      <c r="A101" s="38"/>
      <c r="B101" s="44"/>
      <c r="C101" s="283" t="s">
        <v>218</v>
      </c>
      <c r="D101" s="283" t="s">
        <v>777</v>
      </c>
      <c r="E101" s="17" t="s">
        <v>98</v>
      </c>
      <c r="F101" s="284">
        <v>880.44000000000005</v>
      </c>
      <c r="G101" s="38"/>
      <c r="H101" s="44"/>
    </row>
    <row r="102" s="2" customFormat="1" ht="16.8" customHeight="1">
      <c r="A102" s="38"/>
      <c r="B102" s="44"/>
      <c r="C102" s="283" t="s">
        <v>229</v>
      </c>
      <c r="D102" s="283" t="s">
        <v>779</v>
      </c>
      <c r="E102" s="17" t="s">
        <v>98</v>
      </c>
      <c r="F102" s="284">
        <v>2242.9259999999999</v>
      </c>
      <c r="G102" s="38"/>
      <c r="H102" s="44"/>
    </row>
    <row r="103" s="2" customFormat="1" ht="16.8" customHeight="1">
      <c r="A103" s="38"/>
      <c r="B103" s="44"/>
      <c r="C103" s="279" t="s">
        <v>101</v>
      </c>
      <c r="D103" s="280" t="s">
        <v>483</v>
      </c>
      <c r="E103" s="281" t="s">
        <v>98</v>
      </c>
      <c r="F103" s="282">
        <v>2242.9259999999999</v>
      </c>
      <c r="G103" s="38"/>
      <c r="H103" s="44"/>
    </row>
    <row r="104" s="2" customFormat="1" ht="16.8" customHeight="1">
      <c r="A104" s="38"/>
      <c r="B104" s="44"/>
      <c r="C104" s="283" t="s">
        <v>19</v>
      </c>
      <c r="D104" s="283" t="s">
        <v>49</v>
      </c>
      <c r="E104" s="17" t="s">
        <v>19</v>
      </c>
      <c r="F104" s="284">
        <v>3123.366</v>
      </c>
      <c r="G104" s="38"/>
      <c r="H104" s="44"/>
    </row>
    <row r="105" s="2" customFormat="1" ht="16.8" customHeight="1">
      <c r="A105" s="38"/>
      <c r="B105" s="44"/>
      <c r="C105" s="283" t="s">
        <v>19</v>
      </c>
      <c r="D105" s="283" t="s">
        <v>549</v>
      </c>
      <c r="E105" s="17" t="s">
        <v>19</v>
      </c>
      <c r="F105" s="284">
        <v>-817</v>
      </c>
      <c r="G105" s="38"/>
      <c r="H105" s="44"/>
    </row>
    <row r="106" s="2" customFormat="1" ht="16.8" customHeight="1">
      <c r="A106" s="38"/>
      <c r="B106" s="44"/>
      <c r="C106" s="283" t="s">
        <v>19</v>
      </c>
      <c r="D106" s="283" t="s">
        <v>550</v>
      </c>
      <c r="E106" s="17" t="s">
        <v>19</v>
      </c>
      <c r="F106" s="284">
        <v>-43.838000000000001</v>
      </c>
      <c r="G106" s="38"/>
      <c r="H106" s="44"/>
    </row>
    <row r="107" s="2" customFormat="1" ht="16.8" customHeight="1">
      <c r="A107" s="38"/>
      <c r="B107" s="44"/>
      <c r="C107" s="283" t="s">
        <v>19</v>
      </c>
      <c r="D107" s="283" t="s">
        <v>551</v>
      </c>
      <c r="E107" s="17" t="s">
        <v>19</v>
      </c>
      <c r="F107" s="284">
        <v>-19.602</v>
      </c>
      <c r="G107" s="38"/>
      <c r="H107" s="44"/>
    </row>
    <row r="108" s="2" customFormat="1" ht="16.8" customHeight="1">
      <c r="A108" s="38"/>
      <c r="B108" s="44"/>
      <c r="C108" s="283" t="s">
        <v>101</v>
      </c>
      <c r="D108" s="283" t="s">
        <v>174</v>
      </c>
      <c r="E108" s="17" t="s">
        <v>19</v>
      </c>
      <c r="F108" s="284">
        <v>2242.9259999999999</v>
      </c>
      <c r="G108" s="38"/>
      <c r="H108" s="44"/>
    </row>
    <row r="109" s="2" customFormat="1" ht="16.8" customHeight="1">
      <c r="A109" s="38"/>
      <c r="B109" s="44"/>
      <c r="C109" s="285" t="s">
        <v>770</v>
      </c>
      <c r="D109" s="38"/>
      <c r="E109" s="38"/>
      <c r="F109" s="38"/>
      <c r="G109" s="38"/>
      <c r="H109" s="44"/>
    </row>
    <row r="110" s="2" customFormat="1" ht="16.8" customHeight="1">
      <c r="A110" s="38"/>
      <c r="B110" s="44"/>
      <c r="C110" s="283" t="s">
        <v>229</v>
      </c>
      <c r="D110" s="283" t="s">
        <v>779</v>
      </c>
      <c r="E110" s="17" t="s">
        <v>98</v>
      </c>
      <c r="F110" s="284">
        <v>2242.9259999999999</v>
      </c>
      <c r="G110" s="38"/>
      <c r="H110" s="44"/>
    </row>
    <row r="111" s="2" customFormat="1" ht="16.8" customHeight="1">
      <c r="A111" s="38"/>
      <c r="B111" s="44"/>
      <c r="C111" s="283" t="s">
        <v>218</v>
      </c>
      <c r="D111" s="283" t="s">
        <v>777</v>
      </c>
      <c r="E111" s="17" t="s">
        <v>98</v>
      </c>
      <c r="F111" s="284">
        <v>880.44000000000005</v>
      </c>
      <c r="G111" s="38"/>
      <c r="H111" s="44"/>
    </row>
    <row r="112" s="2" customFormat="1" ht="7.44" customHeight="1">
      <c r="A112" s="38"/>
      <c r="B112" s="157"/>
      <c r="C112" s="158"/>
      <c r="D112" s="158"/>
      <c r="E112" s="158"/>
      <c r="F112" s="158"/>
      <c r="G112" s="158"/>
      <c r="H112" s="44"/>
    </row>
    <row r="113" s="2" customFormat="1">
      <c r="A113" s="38"/>
      <c r="B113" s="38"/>
      <c r="C113" s="38"/>
      <c r="D113" s="38"/>
      <c r="E113" s="38"/>
      <c r="F113" s="38"/>
      <c r="G113" s="38"/>
      <c r="H113" s="38"/>
    </row>
  </sheetData>
  <sheetProtection sheet="1" formatColumns="0" formatRows="0" objects="1" scenarios="1" spinCount="100000" saltValue="Yb4jHUGnCAMIlRNqoLrEL2Xpe2Zt34SQmngOcLzhjgobI+1ZVGaTlDYuPMybVWZflzf7TMFPbtQeJGai2N3goQ==" hashValue="KoK2IjfdqYONgTadvEgApQjnyT8NeWVeehDY//L9SHOvV6UaSDjPFBj3zVTkuF9jHWFKQUJKpbiWwNfU2DLOWQ==" algorithmName="SHA-512" password="CA2F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EVA-LENOVO\Eva</dc:creator>
  <cp:lastModifiedBy>EVA-LENOVO\Eva</cp:lastModifiedBy>
  <dcterms:created xsi:type="dcterms:W3CDTF">2022-03-21T08:45:25Z</dcterms:created>
  <dcterms:modified xsi:type="dcterms:W3CDTF">2022-03-21T08:45:30Z</dcterms:modified>
</cp:coreProperties>
</file>