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/>
  <bookViews>
    <workbookView xWindow="270" yWindow="600" windowWidth="20775" windowHeight="11190" activeTab="0"/>
  </bookViews>
  <sheets>
    <sheet name="Rekapitulace stavby" sheetId="1" r:id="rId1"/>
    <sheet name="SO 01 - NA VANDROVCE, ..." sheetId="2" r:id="rId2"/>
    <sheet name="SO 03 - BEZRUČOVA 2022" sheetId="4" r:id="rId3"/>
    <sheet name="REKAPITULACE OBJEKTŮ" sheetId="5" r:id="rId4"/>
  </sheets>
  <definedNames>
    <definedName name="_xlnm._FilterDatabase" localSheetId="1" hidden="1">'SO 01 - NA VANDROVCE, ...'!$C$92:$K$545</definedName>
    <definedName name="_xlnm._FilterDatabase" localSheetId="2" hidden="1">'SO 03 - BEZRUČOVA 2022'!$C$92:$K$451</definedName>
    <definedName name="_xlnm.Print_Area" localSheetId="0">'Rekapitulace stavby'!$D$4:$AO$36,'Rekapitulace stavby'!$C$42:$AQ$57</definedName>
    <definedName name="_xlnm.Print_Area" localSheetId="1">'SO 01 - NA VANDROVCE, ...'!$C$4:$J$39,'SO 01 - NA VANDROVCE, ...'!$C$45:$J$74,'SO 01 - NA VANDROVCE, ...'!$C$80:$K$545</definedName>
    <definedName name="_xlnm.Print_Area" localSheetId="2">'SO 03 - BEZRUČOVA 2022'!$C$4:$J$39,'SO 03 - BEZRUČOVA 2022'!$C$45:$J$74,'SO 03 - BEZRUČOVA 2022'!$C$80:$K$451</definedName>
    <definedName name="_xlnm.Print_Titles" localSheetId="0">'Rekapitulace stavby'!$52:$52</definedName>
    <definedName name="_xlnm.Print_Titles" localSheetId="2">'SO 03 - BEZRUČOVA 2022'!$92:$92</definedName>
  </definedNames>
  <calcPr calcId="191029"/>
</workbook>
</file>

<file path=xl/sharedStrings.xml><?xml version="1.0" encoding="utf-8"?>
<sst xmlns="http://schemas.openxmlformats.org/spreadsheetml/2006/main" count="9283" uniqueCount="1149">
  <si>
    <t>Export Komplet</t>
  </si>
  <si>
    <t/>
  </si>
  <si>
    <t>2.0</t>
  </si>
  <si>
    <t>False</t>
  </si>
  <si>
    <t>{c17b479c-f6ed-4318-934d-e8fb15c0013d}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</si>
  <si>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</si>
  <si>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</si>
  <si>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</si>
  <si>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</si>
  <si>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</si>
  <si>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</si>
  <si>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</si>
  <si>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</si>
  <si>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</si>
  <si>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2020-35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</si>
  <si>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</si>
  <si>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</si>
  <si>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MLADÁ BOLESLAV - NA VANDROVCE - OPRAVA VODOVODU</t>
  </si>
  <si>
    <t>KSO:</t>
  </si>
  <si>
    <t>CC-CZ:</t>
  </si>
  <si>
    <t>Místo:</t>
  </si>
  <si>
    <t>MLADÁ BOLESLAV - NA VANDROVCE</t>
  </si>
  <si>
    <t>Datum:</t>
  </si>
  <si>
    <t>Zadavatel:</t>
  </si>
  <si>
    <t>IČ:</t>
  </si>
  <si>
    <t>VaK Mladá Boleslav a.s., Čechova 1151, 293 22</t>
  </si>
  <si>
    <t>DIČ:</t>
  </si>
  <si>
    <t>Uchazeč:</t>
  </si>
  <si>
    <t>Vyplň údaj</t>
  </si>
  <si>
    <t>Projektant:</t>
  </si>
  <si>
    <t>Ing. Jan Čížek, Vodohospodářská kancelář Trutnov</t>
  </si>
  <si>
    <t>True</t>
  </si>
  <si>
    <t>Zpracovatel:</t>
  </si>
  <si>
    <t>Lenka Benešová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</si>
  <si>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</si>
  <si>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</si>
  <si>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</si>
  <si>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</si>
  <si>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</si>
  <si>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</si>
  <si>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</si>
  <si>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</si>
  <si>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</si>
  <si>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</si>
  <si>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</si>
  <si>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</si>
  <si>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</si>
  <si>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</si>
  <si>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</si>
  <si>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</si>
  <si>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</si>
  <si>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</si>
  <si>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</si>
  <si>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</si>
  <si>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</si>
  <si>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</si>
  <si>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</si>
  <si>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</si>
  <si>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</si>
  <si>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</si>
  <si>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</si>
  <si>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</si>
  <si>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</si>
  <si>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</si>
  <si>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</si>
  <si>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</si>
  <si>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</si>
  <si>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</si>
  <si>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</si>
  <si>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</si>
  <si>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</si>
  <si>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</si>
  <si>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</si>
  <si>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</si>
  <si>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</si>
  <si>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</si>
  <si>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</si>
  <si>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{589752d7-2ca9-4be6-b28e-b24a9c4e32a8}</t>
  </si>
  <si>
    <t>2</t>
  </si>
  <si>
    <t>SO 03</t>
  </si>
  <si>
    <t>{e3cccc7f-1654-4285-be46-8c6a7d9b9382}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</si>
  <si>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</si>
  <si>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</si>
  <si>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</si>
  <si>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</si>
  <si>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</si>
  <si>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</si>
  <si>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</si>
  <si>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</si>
  <si>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</si>
  <si>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</si>
  <si>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</si>
  <si>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</si>
  <si>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</si>
  <si>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</si>
  <si>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</si>
  <si>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</si>
  <si>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</si>
  <si>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</si>
  <si>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</si>
  <si>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</si>
  <si>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</si>
  <si>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</si>
  <si>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</si>
  <si>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</si>
  <si>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</si>
  <si>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</si>
  <si>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</si>
  <si>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</si>
  <si>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</si>
  <si>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</si>
  <si>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</si>
  <si>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</si>
  <si>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</si>
  <si>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</si>
  <si>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</si>
  <si>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</si>
  <si>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</si>
  <si>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</si>
  <si>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</si>
  <si>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111000001</t>
  </si>
  <si>
    <t>Výpočet kubatury výkopů celkem - položka bez ceny, pouze výpočet</t>
  </si>
  <si>
    <t>4</t>
  </si>
  <si>
    <t>-608341122</t>
  </si>
  <si>
    <t>VV</t>
  </si>
  <si>
    <t>" řad B TLT DN 100 - dl. 111 m "</t>
  </si>
  <si>
    <t>(1,7+1,68)/2*3,1*0,8</t>
  </si>
  <si>
    <t>(1,68+1,63)/2*5,43*0,8</t>
  </si>
  <si>
    <t>(1,63+1,65)/2*9,97*0,8</t>
  </si>
  <si>
    <t>(1,65+1,63)/2*9,84*0,8</t>
  </si>
  <si>
    <t>(1,63+1,7)/2*13,16*0,8</t>
  </si>
  <si>
    <t>(1,7+1,78)/2*8,5*0,8</t>
  </si>
  <si>
    <t>(1,78+1,81)/2*16,2*0,8</t>
  </si>
  <si>
    <t>(1,81+1,79)/2*9,7*0,8</t>
  </si>
  <si>
    <t>(1,79+1,75)/2*13,61*0,8</t>
  </si>
  <si>
    <t>(1,75+1,7)/2*14,49*0,8</t>
  </si>
  <si>
    <t>(1,7+1,7)/2*7*0,8</t>
  </si>
  <si>
    <t>" řad O TLT DN 80 - dl. 407,5 m "</t>
  </si>
  <si>
    <t>(1,6+1,77)/2*10,07*0,8</t>
  </si>
  <si>
    <t>(1,77+1,84)/2*19,06*0,8</t>
  </si>
  <si>
    <t>(1,84+1,77)/2*11,87*0,8</t>
  </si>
  <si>
    <t>(1,77+1,72)/2*7,42*0,8</t>
  </si>
  <si>
    <t>(1,72+1,7)/2*14,58*0,8</t>
  </si>
  <si>
    <t>(1,7+1,69)/2*6,39*0,8</t>
  </si>
  <si>
    <t>(1,69+1,7)/2*23,12*0,8</t>
  </si>
  <si>
    <t>(1,7+1,7)/2*11,26*0,8</t>
  </si>
  <si>
    <t>(1,7+1,8)/2*6,83*0,8</t>
  </si>
  <si>
    <t>(1,8+1,7)/2*19,4*0,8</t>
  </si>
  <si>
    <t>(1,7+1,71)/2*2,6*0,8</t>
  </si>
  <si>
    <t>(1,71+1,83)/2*23,5*0,8</t>
  </si>
  <si>
    <t>(1,83+1,88)/2*9,41*0,8</t>
  </si>
  <si>
    <t>(1,88+1,86)/2*25,45*0,8</t>
  </si>
  <si>
    <t>(1,86+1,93)/2*13,15*0,8</t>
  </si>
  <si>
    <t>(1,93+2,04)/2*17,89*0,8</t>
  </si>
  <si>
    <t>(2,04+2,12)/2*8,5*0,8</t>
  </si>
  <si>
    <t>(2,12+2,11)/2*4,3*0,8</t>
  </si>
  <si>
    <t>(2,11+1,72)/2*20,23*0,8</t>
  </si>
  <si>
    <t>(1,72+1,67)/2*14,27*0,8</t>
  </si>
  <si>
    <t>(1,67+1,7)/2*13,2*0,8</t>
  </si>
  <si>
    <t>(1,7+1,69)/2*13,05*0,8</t>
  </si>
  <si>
    <t>(1,69+1,7)/2*22,39*0,8</t>
  </si>
  <si>
    <t>(1,7+1,75)/2*21,76*0,8</t>
  </si>
  <si>
    <t>(1,75+1,81)/2*15,28*0,8</t>
  </si>
  <si>
    <t>(1,81+1,87)/2*21,12*0,8</t>
  </si>
  <si>
    <t>(1,87+1,9)/2*11,55*0,8</t>
  </si>
  <si>
    <t>(1,9+1,7)/2*19,85*0,8</t>
  </si>
  <si>
    <t>" řad V - TLT DN 80 - dl. 102,5 m "</t>
  </si>
  <si>
    <t>(1,7+1,69)/2*7,05*0,8</t>
  </si>
  <si>
    <t>(1,69+1,93)/2*14,78*0,8</t>
  </si>
  <si>
    <t>(1,93+2,1)/2*12,17*0,8</t>
  </si>
  <si>
    <t>(2,1+2,2)/2*19,5*0,8</t>
  </si>
  <si>
    <t>(2,2+2,16)/2*18*0,8</t>
  </si>
  <si>
    <t>(2,16+2,07)/2*8,5*0,8</t>
  </si>
  <si>
    <t>(2,07+1,94)/2*12,29*0,8</t>
  </si>
  <si>
    <t>(1,94+1,77)/2*10,21*0,8</t>
  </si>
  <si>
    <t>" + přípojky  "</t>
  </si>
  <si>
    <t>96*0,8*1,8</t>
  </si>
  <si>
    <t>Mezisoučet</t>
  </si>
  <si>
    <t>3</t>
  </si>
  <si>
    <t>" - kubatura již odstraněných zpevněných ploch "</t>
  </si>
  <si>
    <t>" vč. podkladních vrstev "</t>
  </si>
  <si>
    <t>-334,16</t>
  </si>
  <si>
    <t>Součet</t>
  </si>
  <si>
    <t>113107525</t>
  </si>
  <si>
    <t>Odstranění podkladu z kameniva drceného tl 500 mm při překopech strojně pl přes 15 m2</t>
  </si>
  <si>
    <t>m2</t>
  </si>
  <si>
    <t>CS ÚRS 2019 01</t>
  </si>
  <si>
    <t>-550738750</t>
  </si>
  <si>
    <t>" podkladní štěrkové vrstvy "</t>
  </si>
  <si>
    <t>" řad B, řad O, řad V , přípojky a dopojení "</t>
  </si>
  <si>
    <t>(111+407,5+102,5+96)*0,8</t>
  </si>
  <si>
    <t>113154254</t>
  </si>
  <si>
    <t>Frézování živičného krytu tl 100 mm pruh š 1 m pl do 1000 m2 s překážkami v trase</t>
  </si>
  <si>
    <t>-1285947870</t>
  </si>
  <si>
    <t>113154353</t>
  </si>
  <si>
    <t>Frézování živičného krytu tl 50 mm pruh š 1 m pl do 10000 m2 s překážkami v trase</t>
  </si>
  <si>
    <t>-2142234574</t>
  </si>
  <si>
    <t>" výměra převzata z podkladů projektanta "</t>
  </si>
  <si>
    <t>2813</t>
  </si>
  <si>
    <t>5</t>
  </si>
  <si>
    <t>115101201</t>
  </si>
  <si>
    <t>Čerpání vody na dopravní výšku do 10 m průměrný přítok do 500 l/min</t>
  </si>
  <si>
    <t>hod</t>
  </si>
  <si>
    <t>-977121808</t>
  </si>
  <si>
    <t>" čerpání případné podzemní, nebo "</t>
  </si>
  <si>
    <t>" dešťové vody z výkopů "</t>
  </si>
  <si>
    <t>" odhad "</t>
  </si>
  <si>
    <t>" 20 dnÍ 5 hodin denně "</t>
  </si>
  <si>
    <t>20*5</t>
  </si>
  <si>
    <t>6</t>
  </si>
  <si>
    <t>115101301</t>
  </si>
  <si>
    <t>Pohotovost čerpací soupravy pro dopravní výšku do 10 m přítok do 500 l/min</t>
  </si>
  <si>
    <t>den</t>
  </si>
  <si>
    <t>1394541052</t>
  </si>
  <si>
    <t>" 4 ČERPADLA "</t>
  </si>
  <si>
    <t>20*4</t>
  </si>
  <si>
    <t>7</t>
  </si>
  <si>
    <t>119001401</t>
  </si>
  <si>
    <t>Dočasné zajištění potrubí ocelového nebo litinového DN do 200 mm</t>
  </si>
  <si>
    <t>m</t>
  </si>
  <si>
    <t>634727406</t>
  </si>
  <si>
    <t>0,8*33</t>
  </si>
  <si>
    <t>8</t>
  </si>
  <si>
    <t>119001405</t>
  </si>
  <si>
    <t>Dočasné zajištění potrubí z PE DN do 200 mm</t>
  </si>
  <si>
    <t>1115711782</t>
  </si>
  <si>
    <t>0,8*42</t>
  </si>
  <si>
    <t>9</t>
  </si>
  <si>
    <t>119001411</t>
  </si>
  <si>
    <t>Dočasné zajištění potrubí betonového, ŽB nebo kameninového DN do 200 mm</t>
  </si>
  <si>
    <t>-49872610</t>
  </si>
  <si>
    <t>0,8*11</t>
  </si>
  <si>
    <t>10</t>
  </si>
  <si>
    <t>119001412</t>
  </si>
  <si>
    <t>Dočasné zajištění potrubí betonového, ŽB nebo kameninového DN do 500 mm</t>
  </si>
  <si>
    <t>-1748719001</t>
  </si>
  <si>
    <t>0,8*6</t>
  </si>
  <si>
    <t>11</t>
  </si>
  <si>
    <t>119001423</t>
  </si>
  <si>
    <t>Dočasné zajištění kabelů a kabelových tratí z více než 6 volně ložených kabelů</t>
  </si>
  <si>
    <t>-701225521</t>
  </si>
  <si>
    <t>0,8*20</t>
  </si>
  <si>
    <t>12</t>
  </si>
  <si>
    <t>130001101</t>
  </si>
  <si>
    <t>Příplatek za ztížení vykopávky v blízkosti podzemního vedení</t>
  </si>
  <si>
    <t>m3</t>
  </si>
  <si>
    <t>-1702875586</t>
  </si>
  <si>
    <t>0,8*1*1,8*112</t>
  </si>
  <si>
    <t>13</t>
  </si>
  <si>
    <t>132201202</t>
  </si>
  <si>
    <t>Hloubení rýh š do 2000 mm v hornině tř. 3 objemu do 1000 m3 vč. naložení na dopravní prostředek</t>
  </si>
  <si>
    <t>920587153</t>
  </si>
  <si>
    <t>" hornina 3 = 50% "</t>
  </si>
  <si>
    <t>705,875*0,5</t>
  </si>
  <si>
    <t>14</t>
  </si>
  <si>
    <t>132201209</t>
  </si>
  <si>
    <t>Příplatek za lepivost k hloubení rýh š do 2000 mm v hornině tř. 3</t>
  </si>
  <si>
    <t>242054327</t>
  </si>
  <si>
    <t>132301202</t>
  </si>
  <si>
    <t>Hloubení rýh š do 2000 mm v hornině tř. 4 objemu do 1000 m3 vč. naložení na dopravní prostředek</t>
  </si>
  <si>
    <t>-941292667</t>
  </si>
  <si>
    <t>" hornina 4 = 25% "</t>
  </si>
  <si>
    <t>705,875*0,25</t>
  </si>
  <si>
    <t>16</t>
  </si>
  <si>
    <t>132301209</t>
  </si>
  <si>
    <t>Příplatek za lepivost k hloubení rýh š do 2000 mm v hornině tř. 4</t>
  </si>
  <si>
    <t>729715590</t>
  </si>
  <si>
    <t>17</t>
  </si>
  <si>
    <t>132401201</t>
  </si>
  <si>
    <t>Hloubení rýh š do 2000 mm v hornině tř. 5 vč. naložení na dopravní prostředek</t>
  </si>
  <si>
    <t>884494104</t>
  </si>
  <si>
    <t>" hornina 5 = 25% "</t>
  </si>
  <si>
    <t>18</t>
  </si>
  <si>
    <t>151101101</t>
  </si>
  <si>
    <t>Zřízení příložného pažení a rozepření stěn rýh hl do 2 m</t>
  </si>
  <si>
    <t>25317305</t>
  </si>
  <si>
    <t>(1,7+1,68)/2*3,1*2</t>
  </si>
  <si>
    <t>(1,68+1,63)/2*5,43*2</t>
  </si>
  <si>
    <t>(1,63+1,65)/2*9,97*2</t>
  </si>
  <si>
    <t>(1,65+1,63)/2*9,84*2</t>
  </si>
  <si>
    <t>(1,63+1,7)/2*13,16*2</t>
  </si>
  <si>
    <t>(1,7+1,78)/2*8,5*2</t>
  </si>
  <si>
    <t>(1,78+1,81)/2*16,2*2</t>
  </si>
  <si>
    <t>(1,81+1,79)/2*9,7*2</t>
  </si>
  <si>
    <t>(1,79+1,75)/2*13,61*2</t>
  </si>
  <si>
    <t>(1,75+1,7)/2*14,49*2</t>
  </si>
  <si>
    <t>(1,7+1,7)/2*7*2</t>
  </si>
  <si>
    <t>(1,6+1,77)/2*10,07*2</t>
  </si>
  <si>
    <t>(1,77+1,84)/2*19,06*2</t>
  </si>
  <si>
    <t>(1,84+1,77)/2*11,87*2</t>
  </si>
  <si>
    <t>(1,77+1,72)/2*7,42*2</t>
  </si>
  <si>
    <t>(1,72+1,7)/2*14,58*2</t>
  </si>
  <si>
    <t>(1,7+1,69)/2*6,39*2</t>
  </si>
  <si>
    <t>(1,69+1,7)/2*23,12*2</t>
  </si>
  <si>
    <t>(1,7+1,7)/2*11,26*2</t>
  </si>
  <si>
    <t>(1,7+1,8)/2*6,83*2</t>
  </si>
  <si>
    <t>(1,8+1,7)/2*19,4*2</t>
  </si>
  <si>
    <t>(1,7+1,71)/2*2,6*2</t>
  </si>
  <si>
    <t>(1,71+1,83)/2*23,5*2</t>
  </si>
  <si>
    <t>(1,83+1,88)/2*9,41*2</t>
  </si>
  <si>
    <t>(1,88+1,86)/2*25,45*2</t>
  </si>
  <si>
    <t>(1,86+1,93)/2*13,15*2</t>
  </si>
  <si>
    <t>(1,93+2,04)/2*17,89*2</t>
  </si>
  <si>
    <t>(2,11+1,72)/2*20,23*2</t>
  </si>
  <si>
    <t>(1,72+1,67)/2*14,27*2</t>
  </si>
  <si>
    <t>(1,67+1,7)/2*13,2*2</t>
  </si>
  <si>
    <t>(1,7+1,69)/2*13,05*2</t>
  </si>
  <si>
    <t>(1,69+1,7)/2*22,39*2</t>
  </si>
  <si>
    <t>(1,7+1,75)/2*21,76*2</t>
  </si>
  <si>
    <t>(1,75+1,81)/2*15,28*2</t>
  </si>
  <si>
    <t>(1,81+1,87)/2*21,12*2</t>
  </si>
  <si>
    <t>(1,87+1,9)/2*11,55*2</t>
  </si>
  <si>
    <t>(1,9+1,7)/2*19,85*2</t>
  </si>
  <si>
    <t>(1,7+1,69)/2*7,05*2</t>
  </si>
  <si>
    <t>(1,69+1,93)/2*14,78*2</t>
  </si>
  <si>
    <t>(1,94+1,77)/2*10,21*2</t>
  </si>
  <si>
    <t>96*1,8*2</t>
  </si>
  <si>
    <t>19</t>
  </si>
  <si>
    <t>151101102</t>
  </si>
  <si>
    <t>Zřízení příložného pažení a rozepření stěn rýh hl do 4 m</t>
  </si>
  <si>
    <t>2078070034</t>
  </si>
  <si>
    <t>(2,04+2,12)/2*8,5*2</t>
  </si>
  <si>
    <t>(2,12+2,11)/2*4,3*2</t>
  </si>
  <si>
    <t>(1,93+2,1)/2*12,17*2</t>
  </si>
  <si>
    <t>(2,1+2,2)/2*19,5*2</t>
  </si>
  <si>
    <t>(2,2+2,16)/2*18*2</t>
  </si>
  <si>
    <t>(2,16+2,07)/2*8,5*2</t>
  </si>
  <si>
    <t>(2,07+1,94)/2*12,29*2</t>
  </si>
  <si>
    <t>20</t>
  </si>
  <si>
    <t>151101111</t>
  </si>
  <si>
    <t>Odstranění příložného pažení a rozepření stěn rýh hl do 2 m</t>
  </si>
  <si>
    <t>1142093832</t>
  </si>
  <si>
    <t>151101112</t>
  </si>
  <si>
    <t>Odstranění příložného pažení a rozepření stěn rýh hl do 4 m</t>
  </si>
  <si>
    <t>672727736</t>
  </si>
  <si>
    <t>22</t>
  </si>
  <si>
    <t>161101101</t>
  </si>
  <si>
    <t>Svislé přemístění výkopku z horniny tř. 1 až 4 hl výkopu do 2,5 m</t>
  </si>
  <si>
    <t>1291869095</t>
  </si>
  <si>
    <t>" hornina 3 a 4 = 75% "</t>
  </si>
  <si>
    <t>" % svislého přemístění = 50% "</t>
  </si>
  <si>
    <t>705,875*0,75*0,5</t>
  </si>
  <si>
    <t>23</t>
  </si>
  <si>
    <t>161101151</t>
  </si>
  <si>
    <t>Svislé přemístění výkopku z horniny tř. 5 až 7 hl výkopu do 2,5 m</t>
  </si>
  <si>
    <t>-1799397635</t>
  </si>
  <si>
    <t>705,875*0,25*0,5</t>
  </si>
  <si>
    <t>24</t>
  </si>
  <si>
    <t>162301102</t>
  </si>
  <si>
    <t>Vodorovné přemístění do 1000 m výkopku/sypaniny z horniny tř. 1 až 4</t>
  </si>
  <si>
    <t>-1589843119</t>
  </si>
  <si>
    <t>" odvoz zeminy určené ke zpětným zásypům na meziskládku "</t>
  </si>
  <si>
    <t>" zhotovitele "</t>
  </si>
  <si>
    <t>" hornina 1 až 4 = 75% "</t>
  </si>
  <si>
    <t>442,155/2*0,75</t>
  </si>
  <si>
    <t>" dovoz z meziskládky zpět k zásypům rýhy "</t>
  </si>
  <si>
    <t>165,808</t>
  </si>
  <si>
    <t>25</t>
  </si>
  <si>
    <t>162301152</t>
  </si>
  <si>
    <t>Vodorovné přemístění výkopku/sypaniny z hornin tř. 5 až 7 do 1000 m</t>
  </si>
  <si>
    <t>38807295</t>
  </si>
  <si>
    <t>442,155/2*0,25</t>
  </si>
  <si>
    <t>55,078</t>
  </si>
  <si>
    <t>26</t>
  </si>
  <si>
    <t>162701105</t>
  </si>
  <si>
    <t>Vodorovné přemístění do 10000 m výkopku/sypaniny z horniny tř. 1 až 4</t>
  </si>
  <si>
    <t>792727436</t>
  </si>
  <si>
    <t>" odvoz přebytečné vykopané zeminy na skládku "</t>
  </si>
  <si>
    <t xml:space="preserve">" do 10-ti km " </t>
  </si>
  <si>
    <t>484,798*0,75</t>
  </si>
  <si>
    <t>27</t>
  </si>
  <si>
    <t>162701155</t>
  </si>
  <si>
    <t>Vodorovné přemístění do 10000 m výkopku/sypaniny z horniny tř. 5 až 7</t>
  </si>
  <si>
    <t>1013696164</t>
  </si>
  <si>
    <t>484,798*0,25</t>
  </si>
  <si>
    <t>28</t>
  </si>
  <si>
    <t>167101102</t>
  </si>
  <si>
    <t>Nakládání výkopku z hornin tř. 1 až 4 přes 100 m3</t>
  </si>
  <si>
    <t>-675547551</t>
  </si>
  <si>
    <t>" nakládání zeminy určené ke zpětným zásypům "</t>
  </si>
  <si>
    <t>" na meziskládce zhotovitele "</t>
  </si>
  <si>
    <t>221,078*0,75</t>
  </si>
  <si>
    <t>29</t>
  </si>
  <si>
    <t>167101152</t>
  </si>
  <si>
    <t>Nakládání výkopku z hornin tř. 5 až 7 přes 100 m3</t>
  </si>
  <si>
    <t>1613270684</t>
  </si>
  <si>
    <t>221,078*0,25</t>
  </si>
  <si>
    <t>30</t>
  </si>
  <si>
    <t>171201201r</t>
  </si>
  <si>
    <t>Uložení sypaniny na meziskládce zhotovitele (zemina určená ke zpětným zásypům)</t>
  </si>
  <si>
    <t>-1130440598</t>
  </si>
  <si>
    <t>442,155/2</t>
  </si>
  <si>
    <t>31</t>
  </si>
  <si>
    <t>171201211</t>
  </si>
  <si>
    <t>Poplatek za uložení stavebního odpadu - zeminy na skládce</t>
  </si>
  <si>
    <t>t</t>
  </si>
  <si>
    <t>-1729330917</t>
  </si>
  <si>
    <t>" počítáme že 1m3 = 1,5t "</t>
  </si>
  <si>
    <t>" přebytečná zemina "</t>
  </si>
  <si>
    <t>484,798*1,5</t>
  </si>
  <si>
    <t>32</t>
  </si>
  <si>
    <t>174101101</t>
  </si>
  <si>
    <t>Zásyp jam, šachet rýh nebo kolem objektů sypaninou se zhutněním</t>
  </si>
  <si>
    <t>1505555678</t>
  </si>
  <si>
    <t>" zpětný zásyp rýhy "</t>
  </si>
  <si>
    <t>" 50% vykopaná zemina "</t>
  </si>
  <si>
    <t>" 50% štěrkodrť  - výměna zeminy za štěrk "</t>
  </si>
  <si>
    <t>" výkopek celkem "</t>
  </si>
  <si>
    <t>705,875</t>
  </si>
  <si>
    <t>" - kubatura lože a obsypu "</t>
  </si>
  <si>
    <t>-254,687</t>
  </si>
  <si>
    <t>" - objem potrubí "</t>
  </si>
  <si>
    <t>-3,433</t>
  </si>
  <si>
    <t>" - zajišťovací bloky "</t>
  </si>
  <si>
    <t>-5,6</t>
  </si>
  <si>
    <t>33</t>
  </si>
  <si>
    <t>M</t>
  </si>
  <si>
    <t>58344178r</t>
  </si>
  <si>
    <t xml:space="preserve">štěrkodrť na zpětný  zásyp rýhy </t>
  </si>
  <si>
    <t>38141473</t>
  </si>
  <si>
    <t>" cena vč. dopravy štěrku na místno stavby "</t>
  </si>
  <si>
    <t>" 50% zásypu ze štěrkodrti "</t>
  </si>
  <si>
    <t>" počítáno, že 1 m3 = 1,8 t "</t>
  </si>
  <si>
    <t>442,155/2*1,8</t>
  </si>
  <si>
    <t>Zakládání</t>
  </si>
  <si>
    <t>34</t>
  </si>
  <si>
    <t>212752213</t>
  </si>
  <si>
    <t>Trativod z drenážních trubek plastových flexibilních D do 160 mm včetně lože otevřený výkop</t>
  </si>
  <si>
    <t>-1744340693</t>
  </si>
  <si>
    <t>" pro případné čerpání vody z výkopů "</t>
  </si>
  <si>
    <t>100</t>
  </si>
  <si>
    <t>35</t>
  </si>
  <si>
    <t>212752222r</t>
  </si>
  <si>
    <t>Dod+Mtž+Dmtž dočasná plastová jímka pro jímání případné podzemní, či dešťové vody z výkopů jímka z trub DN 400 až DN 500</t>
  </si>
  <si>
    <t>kus</t>
  </si>
  <si>
    <t>-2080345744</t>
  </si>
  <si>
    <t>Vodorovné konstrukce</t>
  </si>
  <si>
    <t>36</t>
  </si>
  <si>
    <t>451573111</t>
  </si>
  <si>
    <t>Lože pod potrubí otevřený výkop ze štěrkopísku fr. 0-4</t>
  </si>
  <si>
    <t>1235492682</t>
  </si>
  <si>
    <t>" lože a obsyp potrubí "</t>
  </si>
  <si>
    <t>(111+407,5+102,5+96)*0,8*0,45</t>
  </si>
  <si>
    <t>-(3,14*0,05*0,05)*111</t>
  </si>
  <si>
    <t>-(3,14*0,04*0,04)*510</t>
  </si>
  <si>
    <t>37</t>
  </si>
  <si>
    <t>452313151</t>
  </si>
  <si>
    <t>Podkladní bloky z betonu prostého tř. C 20/25 otevřený výkop</t>
  </si>
  <si>
    <t>121901776</t>
  </si>
  <si>
    <t>" opěrné a podkladní bloky pro tvarovky a armatury "</t>
  </si>
  <si>
    <t>5,6</t>
  </si>
  <si>
    <t>38</t>
  </si>
  <si>
    <t>452353101</t>
  </si>
  <si>
    <t>Bednění podkladních bloků otevřený výkop</t>
  </si>
  <si>
    <t>-565594651</t>
  </si>
  <si>
    <t>Komunikace pozemní</t>
  </si>
  <si>
    <t>39</t>
  </si>
  <si>
    <t>566901242</t>
  </si>
  <si>
    <t>Vyspravení podkladu po překopech ing sítí plochy přes 15 m2 kamenivem fr 32/63 mm tl. 150 mm</t>
  </si>
  <si>
    <t>-1627946138</t>
  </si>
  <si>
    <t>40</t>
  </si>
  <si>
    <t>566901244r</t>
  </si>
  <si>
    <t>Vyspravení podkladu po překopech ing sítí plochy přes 15 m2 kamenivem fr. 0/63  tl. 300 mm (2x150 mm)</t>
  </si>
  <si>
    <t>-640161584</t>
  </si>
  <si>
    <t>41</t>
  </si>
  <si>
    <t>566901261</t>
  </si>
  <si>
    <t>Vyspravení podkladu po překopech ing sítí plochy přes 15 m2 obalovaným kamenivem ACP 16+ (OK) tl. 100 mm (2x 50 mm)</t>
  </si>
  <si>
    <t>-1979347142</t>
  </si>
  <si>
    <t>42</t>
  </si>
  <si>
    <t>572341111</t>
  </si>
  <si>
    <t>Vyspravení krytu komunikací po překopech plochy přes 15 m2 asfalt betonem ACO 11+ (AB) tl 50 mm</t>
  </si>
  <si>
    <t>-983907786</t>
  </si>
  <si>
    <t>43</t>
  </si>
  <si>
    <t>573111113</t>
  </si>
  <si>
    <t>Postřik živičný infiltrační s posypem z asfaltu množství 1,5 kg/m2</t>
  </si>
  <si>
    <t>1866982919</t>
  </si>
  <si>
    <t>44</t>
  </si>
  <si>
    <t>573231112</t>
  </si>
  <si>
    <t>Postřik živičný spojovací ze silniční emulze v množství 0,80 kg/m2</t>
  </si>
  <si>
    <t>1100314227</t>
  </si>
  <si>
    <t>573,6+2813</t>
  </si>
  <si>
    <t>45</t>
  </si>
  <si>
    <t>599142111</t>
  </si>
  <si>
    <t>Úprava zálivky dilatačních nebo pracovních spár v asfaltobetonovém krytu hl do 40 mm š do 40 mm</t>
  </si>
  <si>
    <t>1899359184</t>
  </si>
  <si>
    <t>1501,2+1472,4</t>
  </si>
  <si>
    <t>Trubní vedení</t>
  </si>
  <si>
    <t>46</t>
  </si>
  <si>
    <t>851241131</t>
  </si>
  <si>
    <t>Montáž potrubí z trub litinových hrdlových s integrovaným těsněním otevřený výkop DN 80</t>
  </si>
  <si>
    <t>990603581</t>
  </si>
  <si>
    <t>407,5+102,5</t>
  </si>
  <si>
    <t>47</t>
  </si>
  <si>
    <t>55253000</t>
  </si>
  <si>
    <t>trouba vodovodní litinová hrdlová min. třídy Class 100 s vnitřní cementací dl 6m DN 80</t>
  </si>
  <si>
    <t>1824714958</t>
  </si>
  <si>
    <t>48</t>
  </si>
  <si>
    <t>851261131</t>
  </si>
  <si>
    <t>Montáž potrubí z trub litinových hrdlových s integrovaným těsněním otevřený výkop DN 100</t>
  </si>
  <si>
    <t>1848300089</t>
  </si>
  <si>
    <t>111</t>
  </si>
  <si>
    <t>49</t>
  </si>
  <si>
    <t>55253001</t>
  </si>
  <si>
    <t>trouba vodovodní litinová hrdlová min. třídy Class 100 s vnitřní cementací  dl 6m DN 100</t>
  </si>
  <si>
    <t>156595387</t>
  </si>
  <si>
    <t>50</t>
  </si>
  <si>
    <t>857241131</t>
  </si>
  <si>
    <t>Montáž litinových tvarovek jednoosých hrdlových otevřený výkop s integrovaným těsněním DN 80</t>
  </si>
  <si>
    <t>-132948922</t>
  </si>
  <si>
    <t>3+4+2</t>
  </si>
  <si>
    <t>51</t>
  </si>
  <si>
    <t>55259470</t>
  </si>
  <si>
    <t>koleno hrdlové z tvárné litiny MMK-kus DN 80-45°</t>
  </si>
  <si>
    <t>-1959302243</t>
  </si>
  <si>
    <t>52</t>
  </si>
  <si>
    <t>55253928</t>
  </si>
  <si>
    <t xml:space="preserve">koleno hrdlové z tvárné litiny,práškový epoxid tl 250µm MMK-kus DN 80-30° </t>
  </si>
  <si>
    <t>429461152</t>
  </si>
  <si>
    <t>53</t>
  </si>
  <si>
    <t>55253940</t>
  </si>
  <si>
    <t>koleno hrdlové z tvárné litiny,práškový epoxid tl 250µm MMK-kus DN 80-45° jedno hrdlový oblouk</t>
  </si>
  <si>
    <t>-45440179</t>
  </si>
  <si>
    <t>54</t>
  </si>
  <si>
    <t>857242122</t>
  </si>
  <si>
    <t>Montáž litinových tvarovek jednoosých přírubových otevřený výkop DN 80</t>
  </si>
  <si>
    <t>-47343255</t>
  </si>
  <si>
    <t>1+1+1+1+4+2</t>
  </si>
  <si>
    <t>55</t>
  </si>
  <si>
    <t>55254047r</t>
  </si>
  <si>
    <t>koleno 90° s patkou přírubové litinové vodovodní  DN 80 prodloužené</t>
  </si>
  <si>
    <t>1171021794</t>
  </si>
  <si>
    <t>56</t>
  </si>
  <si>
    <t>55254011</t>
  </si>
  <si>
    <t>koleno přírubové z tvárné litiny,práškový epoxid tl 250µm FFK-kus DN 80- 45°</t>
  </si>
  <si>
    <t>1731815533</t>
  </si>
  <si>
    <t>57</t>
  </si>
  <si>
    <t>55252230</t>
  </si>
  <si>
    <t>trouba přírubová přírubový krátký kus DN 80 - dl. dle potřeby</t>
  </si>
  <si>
    <t>-1788574951</t>
  </si>
  <si>
    <t>58</t>
  </si>
  <si>
    <t>55253892</t>
  </si>
  <si>
    <t xml:space="preserve">tvarovka přírubová s hrdlem z tvárné litiny,práškový epoxid tl 250µm EU-kus DN 80 </t>
  </si>
  <si>
    <t>-1300396980</t>
  </si>
  <si>
    <t>59</t>
  </si>
  <si>
    <t>55253489</t>
  </si>
  <si>
    <t>tvarovka přírubová litinová s hladkým koncem,práškový epoxid tl 250µm F-kus DN 80</t>
  </si>
  <si>
    <t>-93539875</t>
  </si>
  <si>
    <t>60</t>
  </si>
  <si>
    <t>857244122</t>
  </si>
  <si>
    <t>Montáž litinových tvarovek odbočných přírubových otevřený výkop DN 80</t>
  </si>
  <si>
    <t>609971220</t>
  </si>
  <si>
    <t>61</t>
  </si>
  <si>
    <t>55250713</t>
  </si>
  <si>
    <t>tvarovka přírubová s přírubovou odbočkou T-DN 80x80 PN</t>
  </si>
  <si>
    <t>182503098</t>
  </si>
  <si>
    <t>62</t>
  </si>
  <si>
    <t>857261131</t>
  </si>
  <si>
    <t>Montáž litinových tvarovek jednoosých hrdlových otevřený výkop s integrovaným těsněním DN 100</t>
  </si>
  <si>
    <t>-755257287</t>
  </si>
  <si>
    <t>63</t>
  </si>
  <si>
    <t>55253941</t>
  </si>
  <si>
    <t>koleno hrdlové z tvárné litiny,práškový epoxid tl 250µm MMK-kus DN 100-45°</t>
  </si>
  <si>
    <t>173265973</t>
  </si>
  <si>
    <t>64</t>
  </si>
  <si>
    <t>857262122</t>
  </si>
  <si>
    <t>Montáž litinových tvarovek jednoosých přírubových otevřený výkop DN 100</t>
  </si>
  <si>
    <t>-1789367748</t>
  </si>
  <si>
    <t>1+1</t>
  </si>
  <si>
    <t>65</t>
  </si>
  <si>
    <t>55253893</t>
  </si>
  <si>
    <t>tvarovka přírubová s hrdlem z tvárné litiny,práškový epoxid tl 250µm EU-kus DN 100 L130mm</t>
  </si>
  <si>
    <t>-1261053562</t>
  </si>
  <si>
    <t>66</t>
  </si>
  <si>
    <t>55253490</t>
  </si>
  <si>
    <t>tvarovka přírubová litinová s hladkým koncem,práškový epoxid tl 250µm F-kus DN 100</t>
  </si>
  <si>
    <t>947190848</t>
  </si>
  <si>
    <t>67</t>
  </si>
  <si>
    <t>857263131</t>
  </si>
  <si>
    <t>Montáž litinových tvarovek odbočných hrdlových otevřený výkop s integrovaným těsněním DN 100</t>
  </si>
  <si>
    <t>-1722036811</t>
  </si>
  <si>
    <t>68</t>
  </si>
  <si>
    <t>PAM.NSB10UD1E</t>
  </si>
  <si>
    <t>tvarovka hrdlová s přírubovou odbočkou,A MMA tvárná litina DN100/80</t>
  </si>
  <si>
    <t>-84996985</t>
  </si>
  <si>
    <t>69</t>
  </si>
  <si>
    <t>857264122</t>
  </si>
  <si>
    <t>Montáž litinových tvarovek odbočných přírubových otevřený výkop DN 100</t>
  </si>
  <si>
    <t>1488679593</t>
  </si>
  <si>
    <t>70</t>
  </si>
  <si>
    <t>55253515</t>
  </si>
  <si>
    <t>tvarovka přírubová litinová s přírubovou odbočkou,práškový epoxid tl 250µm T-kus DN 100/80</t>
  </si>
  <si>
    <t>-627280834</t>
  </si>
  <si>
    <t>71</t>
  </si>
  <si>
    <t>871181211</t>
  </si>
  <si>
    <t>Montáž potrubí z polyetylenu otevřený výkop DN 25 (1")</t>
  </si>
  <si>
    <t>-2054194464</t>
  </si>
  <si>
    <t>72</t>
  </si>
  <si>
    <t>28613597</t>
  </si>
  <si>
    <t>potrubí vodovodní z polyetylenu DN 25 (1")</t>
  </si>
  <si>
    <t>-815556529</t>
  </si>
  <si>
    <t>96*1,015 'Přepočtené koeficientem množství</t>
  </si>
  <si>
    <t>73</t>
  </si>
  <si>
    <t>891181112</t>
  </si>
  <si>
    <t>Montáž vodovodních šoupátek otevřený výkop DN 25 (1")</t>
  </si>
  <si>
    <t>-1180972477</t>
  </si>
  <si>
    <t>10+28+4</t>
  </si>
  <si>
    <t>74</t>
  </si>
  <si>
    <t>42221333r</t>
  </si>
  <si>
    <t>šoupátko přípojkové DN 25 (1") dodá VaK MB, dodavatel zabezpečí dopravu ze skladu VaK MB a montáž</t>
  </si>
  <si>
    <t>182268094</t>
  </si>
  <si>
    <t>75</t>
  </si>
  <si>
    <t>42291099r</t>
  </si>
  <si>
    <t>zemní souprava pro šoupátko DN 25 dodá VaK MB, dodavatel zabezpečí dopravu ze skladu VaK MB a montáž</t>
  </si>
  <si>
    <t>-1207737176</t>
  </si>
  <si>
    <t>76</t>
  </si>
  <si>
    <t>891241112</t>
  </si>
  <si>
    <t>Montáž vodovodních šoupátek otevřený výkop DN 80</t>
  </si>
  <si>
    <t>919435186</t>
  </si>
  <si>
    <t>1+6+1</t>
  </si>
  <si>
    <t>77</t>
  </si>
  <si>
    <t>42221303</t>
  </si>
  <si>
    <t>šoupátko pitná voda  přírubové DN 80 dodá VaK MB, dodavatel zabezpečí dopravu ze skladu VaK MB a montáž</t>
  </si>
  <si>
    <t>-1697207090</t>
  </si>
  <si>
    <t>78</t>
  </si>
  <si>
    <t>42291079r</t>
  </si>
  <si>
    <t>souprava zemní pro šoupátka DN 80 dodá VaK MB, dodavatel zabezpečí dopravu ze skladu VaK MB a montáž</t>
  </si>
  <si>
    <t>-409636938</t>
  </si>
  <si>
    <t>79</t>
  </si>
  <si>
    <t>891241222</t>
  </si>
  <si>
    <t>Montáž vodovodních šoupátek s ručním kolečkem v šachtách DN 80</t>
  </si>
  <si>
    <t>-1478544408</t>
  </si>
  <si>
    <t>80</t>
  </si>
  <si>
    <t>42221303r</t>
  </si>
  <si>
    <t>šoupátko přírubové pitná voda DN80 s ručním kolem dodá VaK MB, dodavatel zabezpečí dopravu ze skladu VaK MB a montáž</t>
  </si>
  <si>
    <t>68874312</t>
  </si>
  <si>
    <t>81</t>
  </si>
  <si>
    <t>891247111</t>
  </si>
  <si>
    <t>Montáž hydrantů podzemních DN 80</t>
  </si>
  <si>
    <t>-598213851</t>
  </si>
  <si>
    <t>82</t>
  </si>
  <si>
    <t>42273590</t>
  </si>
  <si>
    <t>hydrant podzemní DN 80 PN 16 jednoduchý uzávěr krycí v 1250mm, včetně drenáže, dodá VaK MB, dodavatel zabezpečí dopravu ze skladu VaK MB a montáž</t>
  </si>
  <si>
    <t>671218257</t>
  </si>
  <si>
    <t>83</t>
  </si>
  <si>
    <t>891249111</t>
  </si>
  <si>
    <t>Montáž navrtávacích pasů na potrubí z jakýchkoli trub DN 80</t>
  </si>
  <si>
    <t>-1629757493</t>
  </si>
  <si>
    <t>28+4</t>
  </si>
  <si>
    <t>84</t>
  </si>
  <si>
    <t>42271412</t>
  </si>
  <si>
    <t>pás navrtávací z tvárné litiny DN 80mm, rozsah (88-99), odbočky 1",5/4",6/4",2", dodá VaK MB dodavatel zabezpečí dopravu ze skladu VaK MB a montáž</t>
  </si>
  <si>
    <t>1306288689</t>
  </si>
  <si>
    <t>85</t>
  </si>
  <si>
    <t>891261112</t>
  </si>
  <si>
    <t>Montáž vodovodních šoupátek otevřený výkop DN 100</t>
  </si>
  <si>
    <t>1863841571</t>
  </si>
  <si>
    <t>86</t>
  </si>
  <si>
    <t>42221304r</t>
  </si>
  <si>
    <t>šoupátko pitná voda přírubové DN 100 dodá VaK MB, dodavatel zabezpečí dopravu ze skladu VaK MB a montáž</t>
  </si>
  <si>
    <t>-1276378596</t>
  </si>
  <si>
    <t>87</t>
  </si>
  <si>
    <t>42291080r</t>
  </si>
  <si>
    <t>souprava zemní pro šoupátka DN 100 dodá VaK MB, dodavatel zabezpečí dopravu ze skladu VaK MB a montáž</t>
  </si>
  <si>
    <t>-437447121</t>
  </si>
  <si>
    <t>88</t>
  </si>
  <si>
    <t>891261222</t>
  </si>
  <si>
    <t>Montáž vodovodních šoupátek s ručním kolečkem v šachtách DN 100</t>
  </si>
  <si>
    <t>769067897</t>
  </si>
  <si>
    <t>89</t>
  </si>
  <si>
    <t>42221288r</t>
  </si>
  <si>
    <t>šoupátko přírubové DN 100 s ručním kolem dodá VaK MB, dodavatel zabezpečí dopravu ze skladu VaK MB a montáž</t>
  </si>
  <si>
    <t>-39700082</t>
  </si>
  <si>
    <t>90</t>
  </si>
  <si>
    <t>891269111</t>
  </si>
  <si>
    <t>Montáž navrtávacích pasů na potrubí z jakýchkoli trub DN 100</t>
  </si>
  <si>
    <t>-778936225</t>
  </si>
  <si>
    <t>91</t>
  </si>
  <si>
    <t>42271414</t>
  </si>
  <si>
    <t>pás navrtávací z tvárné litiny DN 100mm, rozsah (114-119), odbočky 1",5/4",6/4",2", dodá VaK MB, dodavatel zabezpečí dopravu ze skladu VaK MB a montáž</t>
  </si>
  <si>
    <t>1174071109</t>
  </si>
  <si>
    <t>92</t>
  </si>
  <si>
    <t>892233122</t>
  </si>
  <si>
    <t>Proplach a dezinfekce vodovodního potrubí DN do 70</t>
  </si>
  <si>
    <t>181425870</t>
  </si>
  <si>
    <t>93</t>
  </si>
  <si>
    <t>892241111</t>
  </si>
  <si>
    <t>Tlaková zkouška vodou potrubí do DN 80</t>
  </si>
  <si>
    <t>1522669320</t>
  </si>
  <si>
    <t>510+96</t>
  </si>
  <si>
    <t>94</t>
  </si>
  <si>
    <t>892271111</t>
  </si>
  <si>
    <t>Tlaková zkouška vodou potrubí DN 100 nebo 125</t>
  </si>
  <si>
    <t>1484300610</t>
  </si>
  <si>
    <t>95</t>
  </si>
  <si>
    <t>892273122</t>
  </si>
  <si>
    <t>Proplach a dezinfekce vodovodního potrubí DN od 80 do 125</t>
  </si>
  <si>
    <t>-631320890</t>
  </si>
  <si>
    <t>111+407,5+102,5</t>
  </si>
  <si>
    <t>96</t>
  </si>
  <si>
    <t>892312222</t>
  </si>
  <si>
    <t>Zkouška průchodnosti potrubí</t>
  </si>
  <si>
    <t>mb</t>
  </si>
  <si>
    <t>-1755467419</t>
  </si>
  <si>
    <t>111+407,5+102,5+96</t>
  </si>
  <si>
    <t>97</t>
  </si>
  <si>
    <t>892360200r</t>
  </si>
  <si>
    <t>D+M Spojovací adaptér pro PE potrubí DN 100 Waga 100-PE</t>
  </si>
  <si>
    <t>1221248831</t>
  </si>
  <si>
    <t>98</t>
  </si>
  <si>
    <t>892360201r</t>
  </si>
  <si>
    <t>D+M Spojovací adaptér pro pro LT potrubí redukovaný 100/80 WAGA 100/80-LT</t>
  </si>
  <si>
    <t>-453104300</t>
  </si>
  <si>
    <t>99</t>
  </si>
  <si>
    <t>892360202r</t>
  </si>
  <si>
    <t xml:space="preserve">D+M Spojovací adaptér pro PVC potrubí DN 80 Waga 80-PVC </t>
  </si>
  <si>
    <t>-218688023</t>
  </si>
  <si>
    <t>892360203r</t>
  </si>
  <si>
    <t>D+M Spojovací adaptér pro LT potrubí DN 80 WAGA 80-LT</t>
  </si>
  <si>
    <t>-2055749233</t>
  </si>
  <si>
    <t>101</t>
  </si>
  <si>
    <t>892360204r</t>
  </si>
  <si>
    <t>D+M Speciální příruba pro TLT potrubí DN 80 (jištěná)</t>
  </si>
  <si>
    <t>-1469120499</t>
  </si>
  <si>
    <t>102</t>
  </si>
  <si>
    <t>892360205r</t>
  </si>
  <si>
    <t>D+M Speciální příruba pro TLT potrubí DN 100 (jištěná)</t>
  </si>
  <si>
    <t>-574351717</t>
  </si>
  <si>
    <t>103</t>
  </si>
  <si>
    <t>722262668r</t>
  </si>
  <si>
    <t xml:space="preserve">D+M ISIFLO spojka DN 1" </t>
  </si>
  <si>
    <t>24259134</t>
  </si>
  <si>
    <t>104</t>
  </si>
  <si>
    <t>722269668r</t>
  </si>
  <si>
    <t xml:space="preserve">D+M ISIFLO koleno DN 1"  45° </t>
  </si>
  <si>
    <t>2074540071</t>
  </si>
  <si>
    <t>105</t>
  </si>
  <si>
    <t>722269669r</t>
  </si>
  <si>
    <t xml:space="preserve">D+M ISIFLO koleno DN 1"  30° </t>
  </si>
  <si>
    <t>136445127</t>
  </si>
  <si>
    <t>106</t>
  </si>
  <si>
    <t>899401112</t>
  </si>
  <si>
    <t>Osazení poklopů litinových šoupátkových</t>
  </si>
  <si>
    <t>-1625123450</t>
  </si>
  <si>
    <t>42+8+2</t>
  </si>
  <si>
    <t>107</t>
  </si>
  <si>
    <t>56230644r</t>
  </si>
  <si>
    <t>poklop uliční šoupátkový dodá VaK MB, dodavatel zabezpečí dopravu ze skladu VaK MB a montáž</t>
  </si>
  <si>
    <t>-366492243</t>
  </si>
  <si>
    <t>108</t>
  </si>
  <si>
    <t>56230666r</t>
  </si>
  <si>
    <t>univerzální deska podkladová šoupátková</t>
  </si>
  <si>
    <t>-1277727886</t>
  </si>
  <si>
    <t>109</t>
  </si>
  <si>
    <t>899401113</t>
  </si>
  <si>
    <t>Osazení poklopů litinových hydrantových</t>
  </si>
  <si>
    <t>-1337089754</t>
  </si>
  <si>
    <t>110</t>
  </si>
  <si>
    <t>42291452</t>
  </si>
  <si>
    <t>poklop litinový hydrantový DN 80 dodá VaK MB, dodavatel zabezpečí dopravu ze skladu VaK MB a montáž</t>
  </si>
  <si>
    <t>1011928589</t>
  </si>
  <si>
    <t>56230638</t>
  </si>
  <si>
    <t xml:space="preserve">deska podkladová hydrantová </t>
  </si>
  <si>
    <t>168149827</t>
  </si>
  <si>
    <t>112</t>
  </si>
  <si>
    <t>899722114</t>
  </si>
  <si>
    <t>Krytí potrubí z plastů výstražnou fólií z PVC 40 cm</t>
  </si>
  <si>
    <t>918578447</t>
  </si>
  <si>
    <t>113</t>
  </si>
  <si>
    <t>899722555r</t>
  </si>
  <si>
    <t>D+M Ostatní pomocný, montážní a spojovací materiál</t>
  </si>
  <si>
    <t>soub</t>
  </si>
  <si>
    <t>1402131367</t>
  </si>
  <si>
    <t>114</t>
  </si>
  <si>
    <t>899722566r</t>
  </si>
  <si>
    <t>D+M Napojení nových řadů na stávající řady (řad B - začátek a konec)</t>
  </si>
  <si>
    <t>1317216298</t>
  </si>
  <si>
    <t>115</t>
  </si>
  <si>
    <t>899722577r</t>
  </si>
  <si>
    <t>D+M Provizorní povrchové potrubí HDPE DN 50 pro zajištění dodávky pitné vody</t>
  </si>
  <si>
    <t>861744128</t>
  </si>
  <si>
    <t>Ostatní konstrukce a práce, bourání</t>
  </si>
  <si>
    <t>116</t>
  </si>
  <si>
    <t>919735111</t>
  </si>
  <si>
    <t>Řezání stávajícího živičného krytu hl do 50 mm</t>
  </si>
  <si>
    <t>1534666089</t>
  </si>
  <si>
    <t>(111+407,5+102,5+96)*2</t>
  </si>
  <si>
    <t>1,4*48</t>
  </si>
  <si>
    <t>117</t>
  </si>
  <si>
    <t>919735112</t>
  </si>
  <si>
    <t>Řezání stávajícího živičného krytu hl do 100 mm</t>
  </si>
  <si>
    <t>-511830958</t>
  </si>
  <si>
    <t>0,8*48</t>
  </si>
  <si>
    <t>118</t>
  </si>
  <si>
    <t>938909445r</t>
  </si>
  <si>
    <t>Obnovení vodorovného dopravního značení - vodící čára (č. V4) 0,125</t>
  </si>
  <si>
    <t>1059685574</t>
  </si>
  <si>
    <t>119</t>
  </si>
  <si>
    <t>969011144r</t>
  </si>
  <si>
    <t>Zdemontování stávajícího vodovodního potrubí  vč. likvidace suti</t>
  </si>
  <si>
    <t>1275179268</t>
  </si>
  <si>
    <t>" odstranění starého vodovodu "</t>
  </si>
  <si>
    <t>120</t>
  </si>
  <si>
    <t>969011155r</t>
  </si>
  <si>
    <t>Zrušení stávajících armaturních šachet A372 a A374. Odstr. vstupních komínků, překrytí otvorů želbet. prefabrikáty, zatěsnění fólií,  vč. odvozu a likvidace na skládce</t>
  </si>
  <si>
    <t>1539973804</t>
  </si>
  <si>
    <t>121</t>
  </si>
  <si>
    <t>969011156r</t>
  </si>
  <si>
    <t>Oprava stávajících armaturních šachet A555 a A556. Vyčištění, zatěsnění prostupů, doplnění stupaděl (nové vystrojení viz. samostatné položky dle kladečského schématu)</t>
  </si>
  <si>
    <t>2084018908</t>
  </si>
  <si>
    <t>997</t>
  </si>
  <si>
    <t>Přesun sutě</t>
  </si>
  <si>
    <t>122</t>
  </si>
  <si>
    <t>997221551</t>
  </si>
  <si>
    <t>Vodorovná doprava suti ze sypkých a kusových materiálů do 1 km</t>
  </si>
  <si>
    <t>-108525735</t>
  </si>
  <si>
    <t>976,229</t>
  </si>
  <si>
    <t>123</t>
  </si>
  <si>
    <t>997221559</t>
  </si>
  <si>
    <t>Příplatek ZKD 1 km u vodorovné dopravy suti ze sypkých a kusových materiálů</t>
  </si>
  <si>
    <t>-89598219</t>
  </si>
  <si>
    <t>976,229*9</t>
  </si>
  <si>
    <t>998</t>
  </si>
  <si>
    <t>Přesun hmot</t>
  </si>
  <si>
    <t>124</t>
  </si>
  <si>
    <t>998273102</t>
  </si>
  <si>
    <t>Přesun hmot pro trubní vedení z trub litinových otevřený výkop</t>
  </si>
  <si>
    <t>1899065872</t>
  </si>
  <si>
    <t>VRN</t>
  </si>
  <si>
    <t>Vedlejší rozpočtové náklady</t>
  </si>
  <si>
    <t>VRN1</t>
  </si>
  <si>
    <t>Průzkumné, geodetické a projektové práce</t>
  </si>
  <si>
    <t>125</t>
  </si>
  <si>
    <t>012103000</t>
  </si>
  <si>
    <t>Geodetické práce před výstavbou - směrové a výškové vytýčení veškerých stávajících podzemních vedení a zařízení + zajištění geodetického podkladu v trase</t>
  </si>
  <si>
    <t>1024</t>
  </si>
  <si>
    <t>1755661605</t>
  </si>
  <si>
    <t>126</t>
  </si>
  <si>
    <t>012203000</t>
  </si>
  <si>
    <t>Geodetické práce při provádění stavby - vytýčení stavby a zaměření skutečného provedení nového vodovodu oprávněným geodetem</t>
  </si>
  <si>
    <t>-1484742856</t>
  </si>
  <si>
    <t>127</t>
  </si>
  <si>
    <t>012203022</t>
  </si>
  <si>
    <t>Geodetické zaměření nové obrusné asfaltové vrstvy (ACO) komunikace se zpracováním výkresu a výpočtem plochy</t>
  </si>
  <si>
    <t>-539406832</t>
  </si>
  <si>
    <t>128</t>
  </si>
  <si>
    <t>013254044</t>
  </si>
  <si>
    <t>Fotodokumentace stavby č. 1.3. - TP v.1.9.</t>
  </si>
  <si>
    <t>133170353</t>
  </si>
  <si>
    <t>129</t>
  </si>
  <si>
    <t>013254045</t>
  </si>
  <si>
    <t>Vypracování GP pro zřízení věcného břemene v rozsahu budovaných potrubí, potřebný počet vyhotovení 5ks na 1 právnickou osobu</t>
  </si>
  <si>
    <t>1164909315</t>
  </si>
  <si>
    <t>" Počet a velikost výkresů závisí na "</t>
  </si>
  <si>
    <t>" velikosti zobrazované plochy "</t>
  </si>
  <si>
    <t>130</t>
  </si>
  <si>
    <t>013254066</t>
  </si>
  <si>
    <t>Dokumentace skutečného provedení stavby</t>
  </si>
  <si>
    <t>291750918</t>
  </si>
  <si>
    <t>131</t>
  </si>
  <si>
    <t>013540046</t>
  </si>
  <si>
    <t>Pasportizace přilehlých objektů, vč. monitoringu čl. 1. 11-TP v 1.9</t>
  </si>
  <si>
    <t>671247151</t>
  </si>
  <si>
    <t>132</t>
  </si>
  <si>
    <t>013540047</t>
  </si>
  <si>
    <t>Soubor sond pro identifikaci podzemních zařízení čl. 1.12-TP v 1.9</t>
  </si>
  <si>
    <t>2108392522</t>
  </si>
  <si>
    <t>VRN3</t>
  </si>
  <si>
    <t>Zařízení staveniště</t>
  </si>
  <si>
    <t>133</t>
  </si>
  <si>
    <t>032103000</t>
  </si>
  <si>
    <t xml:space="preserve">Náklady na zařízení staveniště (buňky, chemické WC, skládky materiálů, označení stavby, apod.) </t>
  </si>
  <si>
    <t>-1170411727</t>
  </si>
  <si>
    <t>134</t>
  </si>
  <si>
    <t>034403000</t>
  </si>
  <si>
    <t>Zabezpečení výkopů proti pádu osob a zvířat - pevné oplocení výšky 2 m, tabulky, případné noční osvětlení</t>
  </si>
  <si>
    <t>1671946933</t>
  </si>
  <si>
    <t>VRN4</t>
  </si>
  <si>
    <t>Inženýrská činnost</t>
  </si>
  <si>
    <t>135</t>
  </si>
  <si>
    <t>0430020001</t>
  </si>
  <si>
    <t>Posouzení hygienické nezávadnosti vodní náplně potrubí akredit. pracovištěm - odběr, krácený rozbor vody, vypracování protokolu - dle Vyhl. č. 376/2000 Sb., čl. 2.1.3-TP v 1.9</t>
  </si>
  <si>
    <t>-554951880</t>
  </si>
  <si>
    <t>136</t>
  </si>
  <si>
    <t>0430020002</t>
  </si>
  <si>
    <t>Statická hutnící zkouška - provedení akredit. subjektem se stanovením modulu přetvárnosti Edef2 a poměru Edef2/Edef1, vč. vyprac. protokolu</t>
  </si>
  <si>
    <t>161899717</t>
  </si>
  <si>
    <t>VRN7</t>
  </si>
  <si>
    <t>Provozní vlivy</t>
  </si>
  <si>
    <t>137</t>
  </si>
  <si>
    <t>072002000r</t>
  </si>
  <si>
    <t>Náklady na zajištění DIO (dopravně-inženýrské opatření) vč. projednání s dotčenými orgány</t>
  </si>
  <si>
    <t>-2076279795</t>
  </si>
  <si>
    <t>138</t>
  </si>
  <si>
    <t>072002033r</t>
  </si>
  <si>
    <t xml:space="preserve">Doklady k předání a převzetí díla ve dvojím vyhotovení </t>
  </si>
  <si>
    <t>960985256</t>
  </si>
  <si>
    <t>" přípojky "</t>
  </si>
  <si>
    <t>113154114</t>
  </si>
  <si>
    <t>Frézování živičného krytu tl 100 mm pruh š 0,5 m pl do 500 m2 bez překážek v trase</t>
  </si>
  <si>
    <t>0,8*15</t>
  </si>
  <si>
    <t>0,8</t>
  </si>
  <si>
    <t>58344177r</t>
  </si>
  <si>
    <t xml:space="preserve">štěrkodrť na zpětný zásyp rýhy </t>
  </si>
  <si>
    <t>" 50% zásypu je ze štěrkodrti "</t>
  </si>
  <si>
    <t>šoupátko přípojkové DN 25 (1") dodá VaK MB dodavatel zabezpečí dopravu ze skladu VaK MB a montáž</t>
  </si>
  <si>
    <t>šoupátko přírubové pitná voda DN80 s ručním kolem, dodá VaK MB, dodavatel zabezpečí dopravu ze skladu VaK MB a montáž</t>
  </si>
  <si>
    <t>pás navrtávací z tvárné litiny DN 80mm, rozsah (88-99), odbočky 1",5/4",6/4",2", dodá VaK MB, dodavatel zabezpečí dopravu ze skladu VaK MB a montáž</t>
  </si>
  <si>
    <t>2047725266</t>
  </si>
  <si>
    <t>" řad P TLT DN 80 - dl. 379 m "</t>
  </si>
  <si>
    <t>(1,7+1,69)/2*15*0,8</t>
  </si>
  <si>
    <t>(1,69+1,68)/2*7,37*0,8</t>
  </si>
  <si>
    <t>(1,68+1,7)/2*14,53*0,8</t>
  </si>
  <si>
    <t>(1,7+1,65)/2*17,6*0,8</t>
  </si>
  <si>
    <t>(1,65+1,65)/2*26,5*0,8</t>
  </si>
  <si>
    <t>(1,65+1,58)/2*16,57*0,8</t>
  </si>
  <si>
    <t>(1,58+1,65)/2*15,07*0,8</t>
  </si>
  <si>
    <t>(1,65+1,69)/2*17,36*0,8</t>
  </si>
  <si>
    <t>(1,69+1,75)/2*29*0,8</t>
  </si>
  <si>
    <t>(1,75+1,94)/2*25*0,8</t>
  </si>
  <si>
    <t>(1,94+2,22)/2*28*0,8</t>
  </si>
  <si>
    <t>(2,22+2,14)/2*20,5*0,8</t>
  </si>
  <si>
    <t>(2,14+1,91)/2*15*0,8</t>
  </si>
  <si>
    <t>(1,91+1,7)/2*20,1*0,8</t>
  </si>
  <si>
    <t>(1,7+1,73)/2*18,3*0,8</t>
  </si>
  <si>
    <t>(1,73+1,8)/2*15,85*0,8</t>
  </si>
  <si>
    <t>(1,8+1,75)/2*15,6*0,8</t>
  </si>
  <si>
    <t>(1,75+1,62)/2*17,15*0,8</t>
  </si>
  <si>
    <t>(1,62+1,6)/2*18*0,8</t>
  </si>
  <si>
    <t>(1,6+1,59)/2*16*0,8</t>
  </si>
  <si>
    <t>(1,59+1,65)/2*10,5*0,8</t>
  </si>
  <si>
    <t>40,5*0,8*1,8</t>
  </si>
  <si>
    <t>-201,36</t>
  </si>
  <si>
    <t>113106071</t>
  </si>
  <si>
    <t>Rozebrání dlažeb při překopech vozovek ze zámkové dlažby s ložem z kameniva ručně</t>
  </si>
  <si>
    <t>-1790243108</t>
  </si>
  <si>
    <t>534234656</t>
  </si>
  <si>
    <t>" řad P , přípojky a dopojení "</t>
  </si>
  <si>
    <t>(379+40,5)*0,8</t>
  </si>
  <si>
    <t xml:space="preserve">Součet                                                            </t>
  </si>
  <si>
    <t>502278603</t>
  </si>
  <si>
    <t>536725155</t>
  </si>
  <si>
    <t>1325</t>
  </si>
  <si>
    <t>205095105</t>
  </si>
  <si>
    <t>1339661115</t>
  </si>
  <si>
    <t>" 3 čerpadla "</t>
  </si>
  <si>
    <t>20*3</t>
  </si>
  <si>
    <t>-409958043</t>
  </si>
  <si>
    <t>0,8*25</t>
  </si>
  <si>
    <t>-2035440519</t>
  </si>
  <si>
    <t>0,8*31</t>
  </si>
  <si>
    <t>-272324510</t>
  </si>
  <si>
    <t>1072316637</t>
  </si>
  <si>
    <t>1434741700</t>
  </si>
  <si>
    <t>-1947556219</t>
  </si>
  <si>
    <t>0,8*1*1,8*83</t>
  </si>
  <si>
    <t>-1824207564</t>
  </si>
  <si>
    <t>391,953*0,5</t>
  </si>
  <si>
    <t>-1151137295</t>
  </si>
  <si>
    <t>869287245</t>
  </si>
  <si>
    <t>391,953*0,25</t>
  </si>
  <si>
    <t>-454951332</t>
  </si>
  <si>
    <t>1238181743</t>
  </si>
  <si>
    <t>-418347028</t>
  </si>
  <si>
    <t>(1,7+1,69)/2*15*2</t>
  </si>
  <si>
    <t>(1,69+1,68)/2*7,37*2</t>
  </si>
  <si>
    <t>(1,68+1,7)/2*14,53*2</t>
  </si>
  <si>
    <t>(1,7+1,65)/2*17,6*2</t>
  </si>
  <si>
    <t>(1,65+1,65)/2*26,5*2</t>
  </si>
  <si>
    <t>(1,65+1,58)/2*16,57*2</t>
  </si>
  <si>
    <t>(1,58+1,65)/2*15,07*2</t>
  </si>
  <si>
    <t>(1,65+1,69)/2*17,36*2</t>
  </si>
  <si>
    <t>(1,69+1,75)/2*29*2</t>
  </si>
  <si>
    <t>(1,75+1,94)/2*25*2</t>
  </si>
  <si>
    <t>(1,91+1,7)/2*20,1*2</t>
  </si>
  <si>
    <t>(1,7+1,73)/2*18,3*2</t>
  </si>
  <si>
    <t>(1,73+1,8)/2*15,85*2</t>
  </si>
  <si>
    <t>(1,8+1,75)/2*15,6*2</t>
  </si>
  <si>
    <t>(1,75+1,62)/2*17,15*2</t>
  </si>
  <si>
    <t>(1,62+1,6)/2*18*2</t>
  </si>
  <si>
    <t>(1,6+1,59)/2*16*2</t>
  </si>
  <si>
    <t>(1,59+1,65)/2*10,5*2</t>
  </si>
  <si>
    <t>40,5*1,8*2</t>
  </si>
  <si>
    <t>-104136164</t>
  </si>
  <si>
    <t>(1,94+2,22)/2*28*2</t>
  </si>
  <si>
    <t>(2,22+2,14)/2*20,5*2</t>
  </si>
  <si>
    <t>(2,14+1,91)/2*15*2</t>
  </si>
  <si>
    <t>-1571542393</t>
  </si>
  <si>
    <t>-1421975976</t>
  </si>
  <si>
    <t>-918696859</t>
  </si>
  <si>
    <t>391,953*0,75*0,5</t>
  </si>
  <si>
    <t>1599360017</t>
  </si>
  <si>
    <t>391,953*0,25*0,5</t>
  </si>
  <si>
    <t>1995455483</t>
  </si>
  <si>
    <t>236,933/2*0,75</t>
  </si>
  <si>
    <t>88,85</t>
  </si>
  <si>
    <t>1910645029</t>
  </si>
  <si>
    <t>236,933/2*0,25</t>
  </si>
  <si>
    <t>29,617</t>
  </si>
  <si>
    <t>-1440965406</t>
  </si>
  <si>
    <t>" do 10-ti km "</t>
  </si>
  <si>
    <t>273,487*0,75</t>
  </si>
  <si>
    <t>-135891322</t>
  </si>
  <si>
    <t>273,487*0,25</t>
  </si>
  <si>
    <t>162308028</t>
  </si>
  <si>
    <t>118,467*0,75</t>
  </si>
  <si>
    <t>-228222013</t>
  </si>
  <si>
    <t>118,467*0,25</t>
  </si>
  <si>
    <t>271759644</t>
  </si>
  <si>
    <t>236,933/2</t>
  </si>
  <si>
    <t>Poplatek za uložení stavebního odpadu - zeminy a kameniva na skládce</t>
  </si>
  <si>
    <t>111516946</t>
  </si>
  <si>
    <t>273,487*1,5</t>
  </si>
  <si>
    <t>766108853</t>
  </si>
  <si>
    <t>" 50% štěrkodrť - výměna zeminy za štěrkodrť "</t>
  </si>
  <si>
    <t>391,953</t>
  </si>
  <si>
    <t>-149,116</t>
  </si>
  <si>
    <t>-1,904</t>
  </si>
  <si>
    <t>-4</t>
  </si>
  <si>
    <t>1219512606</t>
  </si>
  <si>
    <t>236,933/2*1,8</t>
  </si>
  <si>
    <t>-645993017</t>
  </si>
  <si>
    <t>2021345313</t>
  </si>
  <si>
    <t>769801608</t>
  </si>
  <si>
    <t>(379+40,5)*0,8*0,45</t>
  </si>
  <si>
    <t>-(3,14*0,04*0,04)*379</t>
  </si>
  <si>
    <t>2109060756</t>
  </si>
  <si>
    <t>-1464760163</t>
  </si>
  <si>
    <t>763886280</t>
  </si>
  <si>
    <t>-627973337</t>
  </si>
  <si>
    <t>-2101263315</t>
  </si>
  <si>
    <t>-2009875338</t>
  </si>
  <si>
    <t>-644259325</t>
  </si>
  <si>
    <t>344118814</t>
  </si>
  <si>
    <t>335,6+1325</t>
  </si>
  <si>
    <t>596212210</t>
  </si>
  <si>
    <t>Kladení zámkové dlažby pozemních komunikací tl 80 mm skupiny A pl do 50 m2</t>
  </si>
  <si>
    <t>-462705685</t>
  </si>
  <si>
    <t>59245292</t>
  </si>
  <si>
    <t>dlažba zámková tl. 80mm přírodní</t>
  </si>
  <si>
    <t>-715774465</t>
  </si>
  <si>
    <t>19*1,05 'Přepočtené koeficientem množství</t>
  </si>
  <si>
    <t>1911441422</t>
  </si>
  <si>
    <t>-1969770008</t>
  </si>
  <si>
    <t>-1753638823</t>
  </si>
  <si>
    <t>188391184</t>
  </si>
  <si>
    <t>-1637162051</t>
  </si>
  <si>
    <t>55253904</t>
  </si>
  <si>
    <t>koleno hrdlové z tvárné litiny,práškový epoxid tl 250µm MMK-kus DN 80-11°</t>
  </si>
  <si>
    <t>851474298</t>
  </si>
  <si>
    <t>55253916</t>
  </si>
  <si>
    <t>koleno hrdlové z tvárné litiny,práškový epoxid tl 250µm MMK-kus DN 80-22°</t>
  </si>
  <si>
    <t>1494315074</t>
  </si>
  <si>
    <t>55254210</t>
  </si>
  <si>
    <t>přesuvka hrdlová U DN 80</t>
  </si>
  <si>
    <t>-1773475747</t>
  </si>
  <si>
    <t>-1888695438</t>
  </si>
  <si>
    <t>554993968</t>
  </si>
  <si>
    <t>-1375249542</t>
  </si>
  <si>
    <t>-1332318889</t>
  </si>
  <si>
    <t>1146617020</t>
  </si>
  <si>
    <t>-299417990</t>
  </si>
  <si>
    <t>-1637022875</t>
  </si>
  <si>
    <t>2006818476</t>
  </si>
  <si>
    <t>1730423301</t>
  </si>
  <si>
    <t>DKT.FFR125</t>
  </si>
  <si>
    <t>přírubová redukce DN100 na DN 80</t>
  </si>
  <si>
    <t>846443289</t>
  </si>
  <si>
    <t>-1804269811</t>
  </si>
  <si>
    <t>-86860216</t>
  </si>
  <si>
    <t>40,5*1,015 'Přepočtené koeficientem množství</t>
  </si>
  <si>
    <t>-278358362</t>
  </si>
  <si>
    <t>-62637766</t>
  </si>
  <si>
    <t>-1815799034</t>
  </si>
  <si>
    <t>891181222r</t>
  </si>
  <si>
    <t>Montáž vodovodních šoupátek s ručním kolečkem v šachtách DN 25</t>
  </si>
  <si>
    <t>-908824761</t>
  </si>
  <si>
    <t>42221300r</t>
  </si>
  <si>
    <t>šoupátko pitná voda přípojkové DN 25 s ručním kolem, dodá VaK MB, dodavatel zabezpečí dopravu ze skladu VaK MB a montáž</t>
  </si>
  <si>
    <t>1154788348</t>
  </si>
  <si>
    <t>285011015</t>
  </si>
  <si>
    <t>šoupátko pitná voda  přírubové DN 80, dodá Vak MB, dodavatel zabezpečí dopravu ze skladu VaK MB a montáž</t>
  </si>
  <si>
    <t>-2081153550</t>
  </si>
  <si>
    <t>-1924377451</t>
  </si>
  <si>
    <t>677414487</t>
  </si>
  <si>
    <t>-891636863</t>
  </si>
  <si>
    <t>315319651</t>
  </si>
  <si>
    <t>-1568450629</t>
  </si>
  <si>
    <t>1117900003</t>
  </si>
  <si>
    <t>-606255140</t>
  </si>
  <si>
    <t>426314836</t>
  </si>
  <si>
    <t>-566759921</t>
  </si>
  <si>
    <t>374335517</t>
  </si>
  <si>
    <t>-1698325499</t>
  </si>
  <si>
    <t>975912113</t>
  </si>
  <si>
    <t>-1882826958</t>
  </si>
  <si>
    <t>-670892631</t>
  </si>
  <si>
    <t>506525678</t>
  </si>
  <si>
    <t>826467104</t>
  </si>
  <si>
    <t>-1346486617</t>
  </si>
  <si>
    <t>-537337410</t>
  </si>
  <si>
    <t>405721771</t>
  </si>
  <si>
    <t>2089227243</t>
  </si>
  <si>
    <t>-228666912</t>
  </si>
  <si>
    <t>-2120478400</t>
  </si>
  <si>
    <t>-1260876626</t>
  </si>
  <si>
    <t>D+M Napojení nového řadu na stávající řady (řad P - začátek a konec)</t>
  </si>
  <si>
    <t>-1474435616</t>
  </si>
  <si>
    <t>915345527</t>
  </si>
  <si>
    <t>691352721</t>
  </si>
  <si>
    <t>1,4*32</t>
  </si>
  <si>
    <t>808200961</t>
  </si>
  <si>
    <t>0,8*32</t>
  </si>
  <si>
    <t>-1522829496</t>
  </si>
  <si>
    <t>379</t>
  </si>
  <si>
    <t>-647730823</t>
  </si>
  <si>
    <t>2038690661</t>
  </si>
  <si>
    <t>536,696</t>
  </si>
  <si>
    <t>-1450692001</t>
  </si>
  <si>
    <t>536,696*9</t>
  </si>
  <si>
    <t>413240233</t>
  </si>
  <si>
    <t>278213824</t>
  </si>
  <si>
    <t>1230914874</t>
  </si>
  <si>
    <t>-378099857</t>
  </si>
  <si>
    <t>-1380850338</t>
  </si>
  <si>
    <t>1970359958</t>
  </si>
  <si>
    <t>-587492056</t>
  </si>
  <si>
    <t>44758152</t>
  </si>
  <si>
    <t>200799060</t>
  </si>
  <si>
    <t>429732946</t>
  </si>
  <si>
    <t>-1517056622</t>
  </si>
  <si>
    <t>91875127</t>
  </si>
  <si>
    <t>-1121232529</t>
  </si>
  <si>
    <t>1736386499</t>
  </si>
  <si>
    <t>-1159614978</t>
  </si>
  <si>
    <t>REKAPITULACE SOUPISU PRACÍ PO OBJEKTECH</t>
  </si>
  <si>
    <t>CELKEM</t>
  </si>
  <si>
    <r>
      <rPr>
        <b/>
        <sz val="11"/>
        <rFont val="Arial"/>
        <family val="2"/>
      </rPr>
      <t xml:space="preserve">Případné </t>
    </r>
    <r>
      <rPr>
        <b/>
        <sz val="11"/>
        <color rgb="FFFF0000"/>
        <rFont val="Arial"/>
        <family val="2"/>
      </rPr>
      <t xml:space="preserve">Ostatní náklady dle TP 1.9 VaK MB jinde neoceněné / viz VTP 1.1 až 1.18, </t>
    </r>
    <r>
      <rPr>
        <b/>
        <sz val="11"/>
        <rFont val="Arial"/>
        <family val="2"/>
      </rPr>
      <t>je nezbytné v této tabulce jednoznačně a srozumitelně popsat, oddůvodnit a ocenit.</t>
    </r>
  </si>
  <si>
    <t>SO 03 - ULICE BEZRUČOVA</t>
  </si>
  <si>
    <t>SO 01 - ULICE NA VANDROVCE - OKRUŽNÍ - BEZRUČOVA</t>
  </si>
  <si>
    <t>ULICE NA VANDROVCE - OKRUŽNÍ - BEZRUČOVA</t>
  </si>
  <si>
    <t>ULICE BEZRUČOVA</t>
  </si>
  <si>
    <t xml:space="preserve"> </t>
  </si>
  <si>
    <t>15+4</t>
  </si>
  <si>
    <t>(262+40,5)*2</t>
  </si>
  <si>
    <t>Horká asfaltová zálivka dilatačních nebo pracovních spár v asfaltobetonovém krytu</t>
  </si>
  <si>
    <t>popřípadě budou recyklovány a použita po dohodě s objednatelem do podsypů, …</t>
  </si>
  <si>
    <t>"odvoz veškerých asfaltů a podkladních vrstev komunikací (štěrky) na skládku"</t>
  </si>
  <si>
    <t>"bez poplatku za uložení"</t>
  </si>
  <si>
    <r>
      <t>"odvoz suti do vzdálenosti</t>
    </r>
    <r>
      <rPr>
        <b/>
        <sz val="8"/>
        <color rgb="FF800080"/>
        <rFont val="Arial CE"/>
        <family val="2"/>
      </rPr>
      <t xml:space="preserve"> celkem 10 km</t>
    </r>
    <r>
      <rPr>
        <sz val="8"/>
        <color rgb="FF800080"/>
        <rFont val="Arial CE"/>
        <family val="2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</si>
</sst>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3"/>
      <color rgb="FF800000"/>
      <name val="Arial CE"/>
      <family val="2"/>
    </font>
    <font>
      <sz val="13"/>
      <name val="Arial CE"/>
      <family val="2"/>
    </font>
    <font>
      <b/>
      <sz val="13"/>
      <color rgb="FF960000"/>
      <name val="Arial CE"/>
      <family val="2"/>
    </font>
    <font>
      <sz val="13"/>
      <color rgb="FF003366"/>
      <name val="Arial CE"/>
      <family val="2"/>
    </font>
    <font>
      <b/>
      <sz val="13"/>
      <color theme="3"/>
      <name val="Arial CE"/>
      <family val="2"/>
    </font>
    <font>
      <sz val="12"/>
      <color theme="3"/>
      <name val="Arial CE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2"/>
      <color rgb="FF1F497D"/>
      <name val="Arial CE"/>
      <family val="2"/>
    </font>
    <font>
      <sz val="8"/>
      <color theme="0" tint="-0.1499900072813034"/>
      <name val="Arial CE"/>
      <family val="2"/>
    </font>
    <font>
      <b/>
      <sz val="8"/>
      <color rgb="FF800080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1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3" borderId="0" xfId="0" applyFont="1" applyFill="1" applyAlignment="1">
      <alignment horizontal="left" vertical="center"/>
    </xf>
    <xf numFmtId="0" fontId="0" fillId="3" borderId="0" xfId="0" applyFont="1" applyFill="1" applyAlignment="1" applyProtection="1">
      <alignment vertical="center"/>
      <protection locked="0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  <protection locked="0"/>
    </xf>
    <xf numFmtId="0" fontId="21" fillId="3" borderId="10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6" xfId="0" applyNumberFormat="1" applyFont="1" applyBorder="1" applyAlignment="1">
      <alignment/>
    </xf>
    <xf numFmtId="166" fontId="30" fillId="0" borderId="15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2" fillId="0" borderId="18" xfId="0" applyFont="1" applyBorder="1" applyAlignment="1" applyProtection="1">
      <alignment horizontal="center" vertical="center"/>
      <protection locked="0"/>
    </xf>
    <xf numFmtId="49" fontId="32" fillId="0" borderId="18" xfId="0" applyNumberFormat="1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left" vertical="center" wrapText="1"/>
      <protection locked="0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4" fontId="32" fillId="2" borderId="18" xfId="0" applyNumberFormat="1" applyFont="1" applyFill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2" fillId="2" borderId="16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0" fontId="0" fillId="0" borderId="0" xfId="0" applyBorder="1"/>
    <xf numFmtId="4" fontId="32" fillId="4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167" fontId="43" fillId="0" borderId="0" xfId="0" applyNumberFormat="1" applyFont="1"/>
    <xf numFmtId="0" fontId="43" fillId="0" borderId="0" xfId="0" applyFont="1"/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21" xfId="0" applyBorder="1" applyProtection="1"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0" fillId="5" borderId="7" xfId="0" applyFont="1" applyFill="1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20" fillId="0" borderId="16" xfId="0" applyNumberFormat="1" applyFont="1" applyBorder="1" applyAlignment="1" applyProtection="1">
      <alignment vertical="center"/>
      <protection locked="0"/>
    </xf>
    <xf numFmtId="4" fontId="20" fillId="0" borderId="0" xfId="0" applyNumberFormat="1" applyFont="1" applyBorder="1" applyAlignment="1" applyProtection="1">
      <alignment vertical="center"/>
      <protection locked="0"/>
    </xf>
    <xf numFmtId="166" fontId="20" fillId="0" borderId="0" xfId="0" applyNumberFormat="1" applyFont="1" applyBorder="1" applyAlignment="1" applyProtection="1">
      <alignment vertical="center"/>
      <protection locked="0"/>
    </xf>
    <xf numFmtId="4" fontId="20" fillId="0" borderId="17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28" fillId="0" borderId="16" xfId="0" applyNumberFormat="1" applyFont="1" applyBorder="1" applyAlignment="1" applyProtection="1">
      <alignment vertical="center"/>
      <protection locked="0"/>
    </xf>
    <xf numFmtId="4" fontId="28" fillId="0" borderId="0" xfId="0" applyNumberFormat="1" applyFont="1" applyBorder="1" applyAlignment="1" applyProtection="1">
      <alignment vertical="center"/>
      <protection locked="0"/>
    </xf>
    <xf numFmtId="166" fontId="28" fillId="0" borderId="0" xfId="0" applyNumberFormat="1" applyFont="1" applyBorder="1" applyAlignment="1" applyProtection="1">
      <alignment vertical="center"/>
      <protection locked="0"/>
    </xf>
    <xf numFmtId="4" fontId="28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4" fontId="28" fillId="0" borderId="19" xfId="0" applyNumberFormat="1" applyFont="1" applyBorder="1" applyAlignment="1" applyProtection="1">
      <alignment vertical="center"/>
      <protection locked="0"/>
    </xf>
    <xf numFmtId="4" fontId="28" fillId="0" borderId="14" xfId="0" applyNumberFormat="1" applyFont="1" applyBorder="1" applyAlignment="1" applyProtection="1">
      <alignment vertical="center"/>
      <protection locked="0"/>
    </xf>
    <xf numFmtId="166" fontId="28" fillId="0" borderId="14" xfId="0" applyNumberFormat="1" applyFont="1" applyBorder="1" applyAlignment="1" applyProtection="1">
      <alignment vertical="center"/>
      <protection locked="0"/>
    </xf>
    <xf numFmtId="4" fontId="28" fillId="0" borderId="2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4" fontId="6" fillId="0" borderId="14" xfId="0" applyNumberFormat="1" applyFont="1" applyBorder="1" applyAlignment="1" applyProtection="1">
      <alignment vertical="center"/>
      <protection/>
    </xf>
    <xf numFmtId="4" fontId="7" fillId="0" borderId="14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1" fillId="3" borderId="0" xfId="0" applyFont="1" applyFill="1" applyAlignment="1" applyProtection="1">
      <alignment horizontal="right" vertical="center"/>
      <protection/>
    </xf>
    <xf numFmtId="4" fontId="36" fillId="0" borderId="23" xfId="0" applyNumberFormat="1" applyFont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38" fillId="0" borderId="25" xfId="0" applyNumberFormat="1" applyFont="1" applyBorder="1" applyAlignment="1" applyProtection="1">
      <alignment vertical="center"/>
      <protection/>
    </xf>
    <xf numFmtId="4" fontId="38" fillId="0" borderId="26" xfId="0" applyNumberFormat="1" applyFont="1" applyBorder="1" applyAlignment="1" applyProtection="1">
      <alignment vertical="center"/>
      <protection/>
    </xf>
    <xf numFmtId="4" fontId="39" fillId="0" borderId="27" xfId="0" applyNumberFormat="1" applyFont="1" applyBorder="1" applyAlignment="1" applyProtection="1">
      <alignment vertical="center"/>
      <protection/>
    </xf>
    <xf numFmtId="4" fontId="39" fillId="0" borderId="28" xfId="0" applyNumberFormat="1" applyFont="1" applyBorder="1" applyAlignment="1" applyProtection="1">
      <alignment vertical="center"/>
      <protection/>
    </xf>
    <xf numFmtId="4" fontId="39" fillId="0" borderId="25" xfId="0" applyNumberFormat="1" applyFont="1" applyBorder="1" applyAlignment="1" applyProtection="1">
      <alignment vertical="center"/>
      <protection/>
    </xf>
    <xf numFmtId="4" fontId="39" fillId="0" borderId="26" xfId="0" applyNumberFormat="1" applyFont="1" applyBorder="1" applyAlignment="1" applyProtection="1">
      <alignment vertical="center"/>
      <protection/>
    </xf>
    <xf numFmtId="4" fontId="42" fillId="0" borderId="25" xfId="0" applyNumberFormat="1" applyFont="1" applyBorder="1" applyAlignment="1" applyProtection="1">
      <alignment vertical="center"/>
      <protection/>
    </xf>
    <xf numFmtId="4" fontId="38" fillId="0" borderId="27" xfId="0" applyNumberFormat="1" applyFont="1" applyBorder="1" applyAlignment="1" applyProtection="1">
      <alignment vertical="center"/>
      <protection/>
    </xf>
    <xf numFmtId="4" fontId="38" fillId="0" borderId="28" xfId="0" applyNumberFormat="1" applyFont="1" applyBorder="1" applyAlignment="1" applyProtection="1">
      <alignment vertical="center"/>
      <protection/>
    </xf>
    <xf numFmtId="4" fontId="39" fillId="0" borderId="29" xfId="0" applyNumberFormat="1" applyFont="1" applyBorder="1" applyAlignment="1" applyProtection="1">
      <alignment vertical="center"/>
      <protection/>
    </xf>
    <xf numFmtId="4" fontId="39" fillId="0" borderId="30" xfId="0" applyNumberFormat="1" applyFont="1" applyBorder="1" applyAlignment="1" applyProtection="1">
      <alignment vertical="center"/>
      <protection/>
    </xf>
    <xf numFmtId="4" fontId="23" fillId="0" borderId="0" xfId="0" applyNumberFormat="1" applyFont="1" applyAlignment="1" applyProtection="1">
      <alignment/>
      <protection/>
    </xf>
    <xf numFmtId="167" fontId="0" fillId="0" borderId="18" xfId="0" applyNumberFormat="1" applyFont="1" applyBorder="1" applyAlignment="1" applyProtection="1">
      <alignment vertical="center"/>
      <protection/>
    </xf>
    <xf numFmtId="167" fontId="32" fillId="0" borderId="18" xfId="0" applyNumberFormat="1" applyFont="1" applyBorder="1" applyAlignment="1" applyProtection="1">
      <alignment vertical="center"/>
      <protection/>
    </xf>
    <xf numFmtId="0" fontId="21" fillId="3" borderId="10" xfId="0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Border="1" applyAlignment="1" applyProtection="1">
      <alignment vertical="center"/>
      <protection/>
    </xf>
    <xf numFmtId="4" fontId="32" fillId="0" borderId="18" xfId="0" applyNumberFormat="1" applyFont="1" applyBorder="1" applyAlignment="1" applyProtection="1">
      <alignment vertical="center"/>
      <protection/>
    </xf>
    <xf numFmtId="0" fontId="15" fillId="0" borderId="31" xfId="0" applyFont="1" applyBorder="1" applyProtection="1">
      <protection/>
    </xf>
    <xf numFmtId="0" fontId="0" fillId="0" borderId="32" xfId="0" applyBorder="1" applyProtection="1"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 horizontal="center"/>
      <protection/>
    </xf>
    <xf numFmtId="0" fontId="34" fillId="0" borderId="35" xfId="0" applyFont="1" applyBorder="1" applyAlignment="1" applyProtection="1">
      <alignment horizontal="left" vertical="center"/>
      <protection/>
    </xf>
    <xf numFmtId="0" fontId="35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7" fillId="0" borderId="38" xfId="0" applyFont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37" fillId="0" borderId="39" xfId="0" applyFont="1" applyBorder="1" applyAlignment="1" applyProtection="1">
      <alignment horizontal="left" vertical="center"/>
      <protection/>
    </xf>
    <xf numFmtId="0" fontId="7" fillId="0" borderId="4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42" fillId="0" borderId="42" xfId="0" applyFont="1" applyBorder="1" applyAlignment="1" applyProtection="1">
      <alignment vertical="center"/>
      <protection locked="0"/>
    </xf>
    <xf numFmtId="4" fontId="42" fillId="0" borderId="42" xfId="0" applyNumberFormat="1" applyFont="1" applyBorder="1" applyAlignment="1" applyProtection="1">
      <alignment vertical="center"/>
      <protection locked="0"/>
    </xf>
    <xf numFmtId="14" fontId="0" fillId="6" borderId="0" xfId="0" applyNumberFormat="1" applyFont="1" applyFill="1" applyAlignment="1" applyProtection="1">
      <alignment horizontal="left" vertical="center"/>
      <protection locked="0"/>
    </xf>
    <xf numFmtId="0" fontId="0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8" fillId="6" borderId="0" xfId="0" applyFont="1" applyFill="1" applyAlignment="1">
      <alignment/>
    </xf>
    <xf numFmtId="0" fontId="9" fillId="6" borderId="0" xfId="0" applyFont="1" applyFill="1" applyAlignment="1">
      <alignment vertical="center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167" fontId="0" fillId="0" borderId="18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16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167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44" fillId="0" borderId="0" xfId="0" applyFont="1" applyFill="1" applyAlignment="1" applyProtection="1">
      <alignment horizontal="left" vertical="center" wrapText="1"/>
      <protection/>
    </xf>
    <xf numFmtId="0" fontId="8" fillId="0" borderId="3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 locked="0"/>
    </xf>
    <xf numFmtId="4" fontId="7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" fontId="17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4" fontId="23" fillId="0" borderId="0" xfId="0" applyNumberFormat="1" applyFont="1" applyAlignment="1" applyProtection="1">
      <alignment vertical="center"/>
      <protection/>
    </xf>
    <xf numFmtId="0" fontId="14" fillId="7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21" fillId="3" borderId="13" xfId="0" applyFont="1" applyFill="1" applyBorder="1" applyAlignment="1" applyProtection="1">
      <alignment horizontal="left" vertical="center"/>
      <protection locked="0"/>
    </xf>
    <xf numFmtId="0" fontId="21" fillId="3" borderId="7" xfId="0" applyFont="1" applyFill="1" applyBorder="1" applyAlignment="1" applyProtection="1">
      <alignment horizontal="righ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 applyProtection="1">
      <alignment vertical="center"/>
      <protection locked="0"/>
    </xf>
    <xf numFmtId="0" fontId="0" fillId="5" borderId="13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4" fontId="23" fillId="0" borderId="0" xfId="0" applyNumberFormat="1" applyFont="1" applyAlignment="1" applyProtection="1">
      <alignment horizontal="right" vertical="center"/>
      <protection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0" fillId="0" borderId="0" xfId="0"/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selection activeCell="AI72" sqref="AI72"/>
    </sheetView>
  </sheetViews>
  <sheetFormatPr defaultColWidth="9.140625" defaultRowHeight="12"/>
  <cols>
    <col min="1" max="1" width="8.28125" style="35" customWidth="1"/>
    <col min="2" max="2" width="1.7109375" style="35" customWidth="1"/>
    <col min="3" max="3" width="4.140625" style="35" customWidth="1"/>
    <col min="4" max="33" width="2.7109375" style="35" customWidth="1"/>
    <col min="34" max="34" width="3.28125" style="35" customWidth="1"/>
    <col min="35" max="35" width="31.7109375" style="35" customWidth="1"/>
    <col min="36" max="37" width="2.421875" style="35" customWidth="1"/>
    <col min="38" max="38" width="8.28125" style="35" customWidth="1"/>
    <col min="39" max="39" width="3.28125" style="35" customWidth="1"/>
    <col min="40" max="40" width="13.28125" style="35" customWidth="1"/>
    <col min="41" max="41" width="7.421875" style="35" customWidth="1"/>
    <col min="42" max="42" width="4.140625" style="35" customWidth="1"/>
    <col min="43" max="43" width="15.7109375" style="35" hidden="1" customWidth="1"/>
    <col min="44" max="44" width="13.7109375" style="35" customWidth="1"/>
    <col min="45" max="47" width="25.8515625" style="35" hidden="1" customWidth="1"/>
    <col min="48" max="49" width="21.7109375" style="35" hidden="1" customWidth="1"/>
    <col min="50" max="51" width="25.00390625" style="35" hidden="1" customWidth="1"/>
    <col min="52" max="52" width="21.7109375" style="35" hidden="1" customWidth="1"/>
    <col min="53" max="53" width="19.140625" style="35" hidden="1" customWidth="1"/>
    <col min="54" max="54" width="25.00390625" style="35" hidden="1" customWidth="1"/>
    <col min="55" max="55" width="21.7109375" style="35" hidden="1" customWidth="1"/>
    <col min="56" max="56" width="19.140625" style="35" hidden="1" customWidth="1"/>
    <col min="57" max="57" width="66.421875" style="35" customWidth="1"/>
    <col min="58" max="70" width="9.28125" style="35" customWidth="1"/>
    <col min="71" max="91" width="9.28125" style="35" hidden="1" customWidth="1"/>
    <col min="92" max="16384" width="9.28125" style="35" customWidth="1"/>
  </cols>
  <sheetData>
    <row r="1" spans="1:74" ht="12">
      <c r="A1" s="154" t="s">
        <v>0</v>
      </c>
      <c r="AZ1" s="154" t="s">
        <v>1</v>
      </c>
      <c r="BA1" s="154" t="s">
        <v>2</v>
      </c>
      <c r="BB1" s="154" t="s">
        <v>1</v>
      </c>
      <c r="BT1" s="154" t="s">
        <v>3</v>
      </c>
      <c r="BU1" s="154" t="s">
        <v>3</v>
      </c>
      <c r="BV1" s="154" t="s">
        <v>4</v>
      </c>
    </row>
    <row r="2" spans="44:72" ht="36.95" customHeight="1">
      <c r="AR2" s="370" t="s">
        <v>5</v>
      </c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S2" s="156" t="s">
        <v>6</v>
      </c>
      <c r="BT2" s="156" t="s">
        <v>7</v>
      </c>
    </row>
    <row r="3" spans="2:72" ht="6.95" customHeight="1">
      <c r="B3" s="15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158"/>
      <c r="BS3" s="156" t="s">
        <v>6</v>
      </c>
      <c r="BT3" s="156" t="s">
        <v>8</v>
      </c>
    </row>
    <row r="4" spans="2:71" ht="24.95" customHeight="1">
      <c r="B4" s="158"/>
      <c r="D4" s="159" t="s">
        <v>9</v>
      </c>
      <c r="AR4" s="158"/>
      <c r="AS4" s="160" t="s">
        <v>10</v>
      </c>
      <c r="BE4" s="161" t="s">
        <v>11</v>
      </c>
      <c r="BS4" s="156" t="s">
        <v>12</v>
      </c>
    </row>
    <row r="5" spans="2:71" ht="12" customHeight="1">
      <c r="B5" s="158"/>
      <c r="D5" s="162" t="s">
        <v>13</v>
      </c>
      <c r="K5" s="381" t="s">
        <v>14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R5" s="158"/>
      <c r="BE5" s="363" t="s">
        <v>15</v>
      </c>
      <c r="BS5" s="156" t="s">
        <v>6</v>
      </c>
    </row>
    <row r="6" spans="2:71" ht="36.95" customHeight="1">
      <c r="B6" s="158"/>
      <c r="D6" s="163" t="s">
        <v>16</v>
      </c>
      <c r="K6" s="382" t="s">
        <v>17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R6" s="158"/>
      <c r="BE6" s="364"/>
      <c r="BS6" s="156" t="s">
        <v>6</v>
      </c>
    </row>
    <row r="7" spans="2:71" ht="12" customHeight="1">
      <c r="B7" s="158"/>
      <c r="D7" s="38" t="s">
        <v>18</v>
      </c>
      <c r="K7" s="156" t="s">
        <v>1</v>
      </c>
      <c r="AK7" s="38" t="s">
        <v>19</v>
      </c>
      <c r="AN7" s="156" t="s">
        <v>1</v>
      </c>
      <c r="AR7" s="158"/>
      <c r="BE7" s="364"/>
      <c r="BS7" s="156" t="s">
        <v>6</v>
      </c>
    </row>
    <row r="8" spans="2:71" ht="12" customHeight="1">
      <c r="B8" s="158"/>
      <c r="D8" s="38" t="s">
        <v>20</v>
      </c>
      <c r="K8" s="156" t="s">
        <v>21</v>
      </c>
      <c r="AK8" s="38" t="s">
        <v>22</v>
      </c>
      <c r="AN8" s="280">
        <v>44522</v>
      </c>
      <c r="AR8" s="158"/>
      <c r="BE8" s="364"/>
      <c r="BS8" s="156" t="s">
        <v>6</v>
      </c>
    </row>
    <row r="9" spans="2:71" ht="14.45" customHeight="1">
      <c r="B9" s="158"/>
      <c r="AR9" s="158"/>
      <c r="BE9" s="364"/>
      <c r="BS9" s="156" t="s">
        <v>6</v>
      </c>
    </row>
    <row r="10" spans="2:71" ht="12" customHeight="1">
      <c r="B10" s="158"/>
      <c r="D10" s="38" t="s">
        <v>23</v>
      </c>
      <c r="AK10" s="38" t="s">
        <v>24</v>
      </c>
      <c r="AN10" s="156" t="s">
        <v>1</v>
      </c>
      <c r="AR10" s="158"/>
      <c r="BE10" s="364"/>
      <c r="BS10" s="156" t="s">
        <v>6</v>
      </c>
    </row>
    <row r="11" spans="2:71" ht="18.4" customHeight="1">
      <c r="B11" s="158"/>
      <c r="E11" s="156" t="s">
        <v>25</v>
      </c>
      <c r="AK11" s="38" t="s">
        <v>26</v>
      </c>
      <c r="AN11" s="156" t="s">
        <v>1</v>
      </c>
      <c r="AR11" s="158"/>
      <c r="BE11" s="364"/>
      <c r="BS11" s="156" t="s">
        <v>6</v>
      </c>
    </row>
    <row r="12" spans="2:71" ht="6.95" customHeight="1">
      <c r="B12" s="158"/>
      <c r="AR12" s="158"/>
      <c r="BE12" s="364"/>
      <c r="BS12" s="156" t="s">
        <v>6</v>
      </c>
    </row>
    <row r="13" spans="2:71" ht="12" customHeight="1">
      <c r="B13" s="158"/>
      <c r="D13" s="38" t="s">
        <v>27</v>
      </c>
      <c r="AK13" s="38" t="s">
        <v>24</v>
      </c>
      <c r="AN13" s="146" t="s">
        <v>28</v>
      </c>
      <c r="AR13" s="158"/>
      <c r="BE13" s="364"/>
      <c r="BS13" s="156" t="s">
        <v>6</v>
      </c>
    </row>
    <row r="14" spans="2:71" ht="12">
      <c r="B14" s="158"/>
      <c r="E14" s="383" t="s">
        <v>28</v>
      </c>
      <c r="F14" s="384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" t="s">
        <v>26</v>
      </c>
      <c r="AN14" s="146" t="s">
        <v>28</v>
      </c>
      <c r="AR14" s="158"/>
      <c r="BE14" s="364"/>
      <c r="BS14" s="156" t="s">
        <v>6</v>
      </c>
    </row>
    <row r="15" spans="2:71" ht="6.95" customHeight="1">
      <c r="B15" s="158"/>
      <c r="AR15" s="158"/>
      <c r="BE15" s="364"/>
      <c r="BS15" s="156" t="s">
        <v>3</v>
      </c>
    </row>
    <row r="16" spans="2:71" ht="12" customHeight="1">
      <c r="B16" s="158"/>
      <c r="D16" s="38" t="s">
        <v>29</v>
      </c>
      <c r="AK16" s="38" t="s">
        <v>24</v>
      </c>
      <c r="AN16" s="156" t="s">
        <v>1</v>
      </c>
      <c r="AR16" s="158"/>
      <c r="BE16" s="364"/>
      <c r="BS16" s="156" t="s">
        <v>3</v>
      </c>
    </row>
    <row r="17" spans="2:71" ht="18.4" customHeight="1">
      <c r="B17" s="158"/>
      <c r="E17" s="156" t="s">
        <v>30</v>
      </c>
      <c r="AK17" s="38" t="s">
        <v>26</v>
      </c>
      <c r="AN17" s="156" t="s">
        <v>1</v>
      </c>
      <c r="AR17" s="158"/>
      <c r="BE17" s="364"/>
      <c r="BS17" s="156" t="s">
        <v>31</v>
      </c>
    </row>
    <row r="18" spans="2:71" ht="6.95" customHeight="1">
      <c r="B18" s="158"/>
      <c r="AR18" s="158"/>
      <c r="BE18" s="364"/>
      <c r="BS18" s="156" t="s">
        <v>6</v>
      </c>
    </row>
    <row r="19" spans="2:71" ht="12" customHeight="1">
      <c r="B19" s="158"/>
      <c r="D19" s="38" t="s">
        <v>32</v>
      </c>
      <c r="AK19" s="38" t="s">
        <v>24</v>
      </c>
      <c r="AN19" s="156" t="s">
        <v>1</v>
      </c>
      <c r="AR19" s="158"/>
      <c r="BE19" s="364"/>
      <c r="BS19" s="156" t="s">
        <v>6</v>
      </c>
    </row>
    <row r="20" spans="2:71" ht="18.4" customHeight="1">
      <c r="B20" s="158"/>
      <c r="E20" s="156" t="s">
        <v>33</v>
      </c>
      <c r="AK20" s="38" t="s">
        <v>26</v>
      </c>
      <c r="AN20" s="156" t="s">
        <v>1</v>
      </c>
      <c r="AR20" s="158"/>
      <c r="BE20" s="364"/>
      <c r="BS20" s="156" t="s">
        <v>31</v>
      </c>
    </row>
    <row r="21" spans="2:57" ht="6.95" customHeight="1">
      <c r="B21" s="158"/>
      <c r="AR21" s="158"/>
      <c r="BE21" s="364"/>
    </row>
    <row r="22" spans="2:57" ht="12" customHeight="1">
      <c r="B22" s="158"/>
      <c r="D22" s="38" t="s">
        <v>34</v>
      </c>
      <c r="AR22" s="158"/>
      <c r="BE22" s="364"/>
    </row>
    <row r="23" spans="2:57" ht="16.5" customHeight="1">
      <c r="B23" s="158"/>
      <c r="E23" s="385" t="s">
        <v>1</v>
      </c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5"/>
      <c r="AR23" s="158"/>
      <c r="BE23" s="364"/>
    </row>
    <row r="24" spans="2:57" ht="6.95" customHeight="1">
      <c r="B24" s="158"/>
      <c r="AR24" s="158"/>
      <c r="BE24" s="364"/>
    </row>
    <row r="25" spans="2:57" ht="6.95" customHeight="1">
      <c r="B25" s="158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R25" s="158"/>
      <c r="BE25" s="364"/>
    </row>
    <row r="26" spans="2:57" s="37" customFormat="1" ht="25.9" customHeight="1">
      <c r="B26" s="88"/>
      <c r="D26" s="165" t="s">
        <v>35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367">
        <f>ROUND(AG54,2)</f>
        <v>0</v>
      </c>
      <c r="AL26" s="368"/>
      <c r="AM26" s="368"/>
      <c r="AN26" s="368"/>
      <c r="AO26" s="368"/>
      <c r="AR26" s="88"/>
      <c r="BE26" s="364"/>
    </row>
    <row r="27" spans="2:57" s="37" customFormat="1" ht="6.95" customHeight="1">
      <c r="B27" s="88"/>
      <c r="AR27" s="88"/>
      <c r="BE27" s="364"/>
    </row>
    <row r="28" spans="2:57" s="37" customFormat="1" ht="12">
      <c r="B28" s="88"/>
      <c r="L28" s="386" t="s">
        <v>36</v>
      </c>
      <c r="M28" s="386"/>
      <c r="N28" s="386"/>
      <c r="O28" s="386"/>
      <c r="P28" s="386"/>
      <c r="W28" s="386" t="s">
        <v>37</v>
      </c>
      <c r="X28" s="386"/>
      <c r="Y28" s="386"/>
      <c r="Z28" s="386"/>
      <c r="AA28" s="386"/>
      <c r="AB28" s="386"/>
      <c r="AC28" s="386"/>
      <c r="AD28" s="386"/>
      <c r="AE28" s="386"/>
      <c r="AK28" s="386" t="s">
        <v>38</v>
      </c>
      <c r="AL28" s="386"/>
      <c r="AM28" s="386"/>
      <c r="AN28" s="386"/>
      <c r="AO28" s="386"/>
      <c r="AR28" s="88"/>
      <c r="BE28" s="364"/>
    </row>
    <row r="29" spans="2:57" s="168" customFormat="1" ht="14.45" customHeight="1">
      <c r="B29" s="167"/>
      <c r="D29" s="38" t="s">
        <v>39</v>
      </c>
      <c r="F29" s="38" t="s">
        <v>40</v>
      </c>
      <c r="L29" s="387">
        <v>0.21</v>
      </c>
      <c r="M29" s="366"/>
      <c r="N29" s="366"/>
      <c r="O29" s="366"/>
      <c r="P29" s="366"/>
      <c r="W29" s="365">
        <f>ROUND(AZ54,2)</f>
        <v>0</v>
      </c>
      <c r="X29" s="366"/>
      <c r="Y29" s="366"/>
      <c r="Z29" s="366"/>
      <c r="AA29" s="366"/>
      <c r="AB29" s="366"/>
      <c r="AC29" s="366"/>
      <c r="AD29" s="366"/>
      <c r="AE29" s="366"/>
      <c r="AK29" s="365">
        <f>ROUND(AV54,2)</f>
        <v>0</v>
      </c>
      <c r="AL29" s="366"/>
      <c r="AM29" s="366"/>
      <c r="AN29" s="366"/>
      <c r="AO29" s="366"/>
      <c r="AR29" s="167"/>
      <c r="BE29" s="364"/>
    </row>
    <row r="30" spans="2:57" s="168" customFormat="1" ht="14.45" customHeight="1">
      <c r="B30" s="167"/>
      <c r="F30" s="38" t="s">
        <v>41</v>
      </c>
      <c r="L30" s="387">
        <v>0.15</v>
      </c>
      <c r="M30" s="366"/>
      <c r="N30" s="366"/>
      <c r="O30" s="366"/>
      <c r="P30" s="366"/>
      <c r="W30" s="365">
        <f>ROUND(BA54,2)</f>
        <v>0</v>
      </c>
      <c r="X30" s="366"/>
      <c r="Y30" s="366"/>
      <c r="Z30" s="366"/>
      <c r="AA30" s="366"/>
      <c r="AB30" s="366"/>
      <c r="AC30" s="366"/>
      <c r="AD30" s="366"/>
      <c r="AE30" s="366"/>
      <c r="AK30" s="365">
        <f>ROUND(AW54,2)</f>
        <v>0</v>
      </c>
      <c r="AL30" s="366"/>
      <c r="AM30" s="366"/>
      <c r="AN30" s="366"/>
      <c r="AO30" s="366"/>
      <c r="AR30" s="167"/>
      <c r="BE30" s="364"/>
    </row>
    <row r="31" spans="2:57" s="168" customFormat="1" ht="14.45" customHeight="1" hidden="1">
      <c r="B31" s="167"/>
      <c r="F31" s="38" t="s">
        <v>42</v>
      </c>
      <c r="L31" s="387">
        <v>0.21</v>
      </c>
      <c r="M31" s="366"/>
      <c r="N31" s="366"/>
      <c r="O31" s="366"/>
      <c r="P31" s="366"/>
      <c r="W31" s="365">
        <f>ROUND(BB54,2)</f>
        <v>0</v>
      </c>
      <c r="X31" s="366"/>
      <c r="Y31" s="366"/>
      <c r="Z31" s="366"/>
      <c r="AA31" s="366"/>
      <c r="AB31" s="366"/>
      <c r="AC31" s="366"/>
      <c r="AD31" s="366"/>
      <c r="AE31" s="366"/>
      <c r="AK31" s="365">
        <v>0</v>
      </c>
      <c r="AL31" s="366"/>
      <c r="AM31" s="366"/>
      <c r="AN31" s="366"/>
      <c r="AO31" s="366"/>
      <c r="AR31" s="167"/>
      <c r="BE31" s="364"/>
    </row>
    <row r="32" spans="2:57" s="168" customFormat="1" ht="14.45" customHeight="1" hidden="1">
      <c r="B32" s="167"/>
      <c r="F32" s="38" t="s">
        <v>43</v>
      </c>
      <c r="L32" s="387">
        <v>0.15</v>
      </c>
      <c r="M32" s="366"/>
      <c r="N32" s="366"/>
      <c r="O32" s="366"/>
      <c r="P32" s="366"/>
      <c r="W32" s="365">
        <f>ROUND(BC54,2)</f>
        <v>0</v>
      </c>
      <c r="X32" s="366"/>
      <c r="Y32" s="366"/>
      <c r="Z32" s="366"/>
      <c r="AA32" s="366"/>
      <c r="AB32" s="366"/>
      <c r="AC32" s="366"/>
      <c r="AD32" s="366"/>
      <c r="AE32" s="366"/>
      <c r="AK32" s="365">
        <v>0</v>
      </c>
      <c r="AL32" s="366"/>
      <c r="AM32" s="366"/>
      <c r="AN32" s="366"/>
      <c r="AO32" s="366"/>
      <c r="AR32" s="167"/>
      <c r="BE32" s="364"/>
    </row>
    <row r="33" spans="2:57" s="168" customFormat="1" ht="14.45" customHeight="1" hidden="1">
      <c r="B33" s="167"/>
      <c r="F33" s="38" t="s">
        <v>44</v>
      </c>
      <c r="L33" s="387">
        <v>0</v>
      </c>
      <c r="M33" s="366"/>
      <c r="N33" s="366"/>
      <c r="O33" s="366"/>
      <c r="P33" s="366"/>
      <c r="W33" s="365">
        <f>ROUND(BD54,2)</f>
        <v>0</v>
      </c>
      <c r="X33" s="366"/>
      <c r="Y33" s="366"/>
      <c r="Z33" s="366"/>
      <c r="AA33" s="366"/>
      <c r="AB33" s="366"/>
      <c r="AC33" s="366"/>
      <c r="AD33" s="366"/>
      <c r="AE33" s="366"/>
      <c r="AK33" s="365">
        <v>0</v>
      </c>
      <c r="AL33" s="366"/>
      <c r="AM33" s="366"/>
      <c r="AN33" s="366"/>
      <c r="AO33" s="366"/>
      <c r="AR33" s="167"/>
      <c r="BE33" s="364"/>
    </row>
    <row r="34" spans="2:57" s="37" customFormat="1" ht="6.95" customHeight="1">
      <c r="B34" s="88"/>
      <c r="AR34" s="88"/>
      <c r="BE34" s="364"/>
    </row>
    <row r="35" spans="2:44" s="37" customFormat="1" ht="25.9" customHeight="1">
      <c r="B35" s="88"/>
      <c r="C35" s="169"/>
      <c r="D35" s="170" t="s">
        <v>45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2" t="s">
        <v>46</v>
      </c>
      <c r="U35" s="171"/>
      <c r="V35" s="171"/>
      <c r="W35" s="171"/>
      <c r="X35" s="394" t="s">
        <v>47</v>
      </c>
      <c r="Y35" s="395"/>
      <c r="Z35" s="395"/>
      <c r="AA35" s="395"/>
      <c r="AB35" s="395"/>
      <c r="AC35" s="171"/>
      <c r="AD35" s="171"/>
      <c r="AE35" s="171"/>
      <c r="AF35" s="171"/>
      <c r="AG35" s="171"/>
      <c r="AH35" s="171"/>
      <c r="AI35" s="171"/>
      <c r="AJ35" s="171"/>
      <c r="AK35" s="396">
        <f>SUM(AK26:AK33)</f>
        <v>0</v>
      </c>
      <c r="AL35" s="395"/>
      <c r="AM35" s="395"/>
      <c r="AN35" s="395"/>
      <c r="AO35" s="397"/>
      <c r="AP35" s="169"/>
      <c r="AQ35" s="169"/>
      <c r="AR35" s="88"/>
    </row>
    <row r="36" spans="2:44" s="37" customFormat="1" ht="6.95" customHeight="1">
      <c r="B36" s="88"/>
      <c r="AR36" s="88"/>
    </row>
    <row r="37" spans="2:44" s="37" customFormat="1" ht="6.95" customHeight="1">
      <c r="B37" s="17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88"/>
    </row>
    <row r="41" spans="2:44" s="37" customFormat="1" ht="6.95" customHeight="1">
      <c r="B41" s="174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88"/>
    </row>
    <row r="42" spans="2:44" s="37" customFormat="1" ht="24.95" customHeight="1">
      <c r="B42" s="88"/>
      <c r="C42" s="159" t="s">
        <v>48</v>
      </c>
      <c r="AR42" s="88"/>
    </row>
    <row r="43" spans="2:44" s="37" customFormat="1" ht="6.95" customHeight="1">
      <c r="B43" s="88"/>
      <c r="AR43" s="88"/>
    </row>
    <row r="44" spans="2:44" s="37" customFormat="1" ht="12" customHeight="1">
      <c r="B44" s="88"/>
      <c r="C44" s="38" t="s">
        <v>13</v>
      </c>
      <c r="L44" s="37" t="str">
        <f>K5</f>
        <v>2020-35</v>
      </c>
      <c r="AR44" s="88"/>
    </row>
    <row r="45" spans="2:44" s="177" customFormat="1" ht="36.95" customHeight="1">
      <c r="B45" s="175"/>
      <c r="C45" s="176" t="s">
        <v>16</v>
      </c>
      <c r="L45" s="378" t="str">
        <f>K6</f>
        <v>MLADÁ BOLESLAV - NA VANDROVCE - OPRAVA VODOVODU</v>
      </c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R45" s="175"/>
    </row>
    <row r="46" spans="2:44" s="37" customFormat="1" ht="6.95" customHeight="1">
      <c r="B46" s="88"/>
      <c r="AR46" s="88"/>
    </row>
    <row r="47" spans="2:44" s="37" customFormat="1" ht="12" customHeight="1">
      <c r="B47" s="88"/>
      <c r="C47" s="38" t="s">
        <v>20</v>
      </c>
      <c r="L47" s="178" t="str">
        <f>IF(K8="","",K8)</f>
        <v>MLADÁ BOLESLAV - NA VANDROVCE</v>
      </c>
      <c r="AI47" s="38" t="s">
        <v>22</v>
      </c>
      <c r="AM47" s="380">
        <f>IF(AN8="","",AN8)</f>
        <v>44522</v>
      </c>
      <c r="AN47" s="380"/>
      <c r="AR47" s="88"/>
    </row>
    <row r="48" spans="2:44" s="37" customFormat="1" ht="6.95" customHeight="1">
      <c r="B48" s="88"/>
      <c r="AR48" s="88"/>
    </row>
    <row r="49" spans="2:56" s="37" customFormat="1" ht="24.95" customHeight="1">
      <c r="B49" s="88"/>
      <c r="C49" s="38" t="s">
        <v>23</v>
      </c>
      <c r="L49" s="37" t="str">
        <f>IF(E11="","",E11)</f>
        <v>VaK Mladá Boleslav a.s., Čechova 1151, 293 22</v>
      </c>
      <c r="AI49" s="38" t="s">
        <v>29</v>
      </c>
      <c r="AM49" s="376" t="str">
        <f>IF(E17="","",E17)</f>
        <v>Ing. Jan Čížek, Vodohospodářská kancelář Trutnov</v>
      </c>
      <c r="AN49" s="377"/>
      <c r="AO49" s="377"/>
      <c r="AP49" s="377"/>
      <c r="AR49" s="88"/>
      <c r="AS49" s="372" t="s">
        <v>49</v>
      </c>
      <c r="AT49" s="373"/>
      <c r="AU49" s="41"/>
      <c r="AV49" s="41"/>
      <c r="AW49" s="41"/>
      <c r="AX49" s="41"/>
      <c r="AY49" s="41"/>
      <c r="AZ49" s="41"/>
      <c r="BA49" s="41"/>
      <c r="BB49" s="41"/>
      <c r="BC49" s="41"/>
      <c r="BD49" s="179"/>
    </row>
    <row r="50" spans="2:56" s="37" customFormat="1" ht="13.7" customHeight="1">
      <c r="B50" s="88"/>
      <c r="C50" s="38" t="s">
        <v>27</v>
      </c>
      <c r="L50" s="37" t="str">
        <f>IF(E14="Vyplň údaj","",E14)</f>
        <v/>
      </c>
      <c r="AI50" s="38" t="s">
        <v>32</v>
      </c>
      <c r="AM50" s="376" t="str">
        <f>IF(E20="","",E20)</f>
        <v>Lenka Benešová</v>
      </c>
      <c r="AN50" s="377"/>
      <c r="AO50" s="377"/>
      <c r="AP50" s="377"/>
      <c r="AR50" s="88"/>
      <c r="AS50" s="374"/>
      <c r="AT50" s="375"/>
      <c r="AU50" s="180"/>
      <c r="AV50" s="180"/>
      <c r="AW50" s="180"/>
      <c r="AX50" s="180"/>
      <c r="AY50" s="180"/>
      <c r="AZ50" s="180"/>
      <c r="BA50" s="180"/>
      <c r="BB50" s="180"/>
      <c r="BC50" s="180"/>
      <c r="BD50" s="181"/>
    </row>
    <row r="51" spans="2:56" s="37" customFormat="1" ht="10.9" customHeight="1">
      <c r="B51" s="88"/>
      <c r="AR51" s="88"/>
      <c r="AS51" s="374"/>
      <c r="AT51" s="375"/>
      <c r="AU51" s="180"/>
      <c r="AV51" s="180"/>
      <c r="AW51" s="180"/>
      <c r="AX51" s="180"/>
      <c r="AY51" s="180"/>
      <c r="AZ51" s="180"/>
      <c r="BA51" s="180"/>
      <c r="BB51" s="180"/>
      <c r="BC51" s="180"/>
      <c r="BD51" s="181"/>
    </row>
    <row r="52" spans="2:56" s="37" customFormat="1" ht="29.25" customHeight="1">
      <c r="B52" s="88"/>
      <c r="C52" s="400" t="s">
        <v>50</v>
      </c>
      <c r="D52" s="391"/>
      <c r="E52" s="391"/>
      <c r="F52" s="391"/>
      <c r="G52" s="391"/>
      <c r="H52" s="50"/>
      <c r="I52" s="390" t="s">
        <v>51</v>
      </c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3" t="s">
        <v>52</v>
      </c>
      <c r="AH52" s="391"/>
      <c r="AI52" s="391"/>
      <c r="AJ52" s="391"/>
      <c r="AK52" s="391"/>
      <c r="AL52" s="391"/>
      <c r="AM52" s="391"/>
      <c r="AN52" s="390" t="s">
        <v>53</v>
      </c>
      <c r="AO52" s="391"/>
      <c r="AP52" s="392"/>
      <c r="AQ52" s="182" t="s">
        <v>54</v>
      </c>
      <c r="AR52" s="88"/>
      <c r="AS52" s="183" t="s">
        <v>55</v>
      </c>
      <c r="AT52" s="184" t="s">
        <v>56</v>
      </c>
      <c r="AU52" s="184" t="s">
        <v>57</v>
      </c>
      <c r="AV52" s="184" t="s">
        <v>58</v>
      </c>
      <c r="AW52" s="184" t="s">
        <v>59</v>
      </c>
      <c r="AX52" s="184" t="s">
        <v>60</v>
      </c>
      <c r="AY52" s="184" t="s">
        <v>61</v>
      </c>
      <c r="AZ52" s="184" t="s">
        <v>62</v>
      </c>
      <c r="BA52" s="184" t="s">
        <v>63</v>
      </c>
      <c r="BB52" s="184" t="s">
        <v>64</v>
      </c>
      <c r="BC52" s="184" t="s">
        <v>65</v>
      </c>
      <c r="BD52" s="185" t="s">
        <v>66</v>
      </c>
    </row>
    <row r="53" spans="2:56" s="37" customFormat="1" ht="10.9" customHeight="1">
      <c r="B53" s="88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R53" s="88"/>
      <c r="AS53" s="186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179"/>
    </row>
    <row r="54" spans="2:90" s="187" customFormat="1" ht="32.45" customHeight="1">
      <c r="B54" s="188"/>
      <c r="C54" s="189" t="s">
        <v>67</v>
      </c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399">
        <f>ROUND(SUM(AG55:AG56),2)</f>
        <v>0</v>
      </c>
      <c r="AH54" s="399"/>
      <c r="AI54" s="399"/>
      <c r="AJ54" s="399"/>
      <c r="AK54" s="399"/>
      <c r="AL54" s="399"/>
      <c r="AM54" s="399"/>
      <c r="AN54" s="369">
        <f>SUM(AG54,AT54)</f>
        <v>0</v>
      </c>
      <c r="AO54" s="369"/>
      <c r="AP54" s="369"/>
      <c r="AQ54" s="191" t="s">
        <v>1</v>
      </c>
      <c r="AR54" s="188"/>
      <c r="AS54" s="192">
        <f>ROUND(SUM(AS55:AS56),2)</f>
        <v>0</v>
      </c>
      <c r="AT54" s="193">
        <f>ROUND(SUM(AV54:AW54),2)</f>
        <v>0</v>
      </c>
      <c r="AU54" s="194">
        <f>ROUND(SUM(AU55:AU56),5)</f>
        <v>0</v>
      </c>
      <c r="AV54" s="193">
        <f>ROUND(AZ54*L29,2)</f>
        <v>0</v>
      </c>
      <c r="AW54" s="193">
        <f>ROUND(BA54*L30,2)</f>
        <v>0</v>
      </c>
      <c r="AX54" s="193">
        <f>ROUND(BB54*L29,2)</f>
        <v>0</v>
      </c>
      <c r="AY54" s="193">
        <f>ROUND(BC54*L30,2)</f>
        <v>0</v>
      </c>
      <c r="AZ54" s="193">
        <f>ROUND(SUM(AZ55:AZ56),2)</f>
        <v>0</v>
      </c>
      <c r="BA54" s="193">
        <f>ROUND(SUM(BA55:BA56),2)</f>
        <v>0</v>
      </c>
      <c r="BB54" s="193">
        <f>ROUND(SUM(BB55:BB56),2)</f>
        <v>0</v>
      </c>
      <c r="BC54" s="193">
        <f>ROUND(SUM(BC55:BC56),2)</f>
        <v>0</v>
      </c>
      <c r="BD54" s="195">
        <f>ROUND(SUM(BD55:BD56),2)</f>
        <v>0</v>
      </c>
      <c r="BS54" s="196" t="s">
        <v>68</v>
      </c>
      <c r="BT54" s="196" t="s">
        <v>69</v>
      </c>
      <c r="BU54" s="197" t="s">
        <v>70</v>
      </c>
      <c r="BV54" s="196" t="s">
        <v>71</v>
      </c>
      <c r="BW54" s="196" t="s">
        <v>4</v>
      </c>
      <c r="BX54" s="196" t="s">
        <v>72</v>
      </c>
      <c r="CL54" s="196" t="s">
        <v>1</v>
      </c>
    </row>
    <row r="55" spans="1:91" s="207" customFormat="1" ht="27" customHeight="1">
      <c r="A55" s="198" t="s">
        <v>73</v>
      </c>
      <c r="B55" s="199"/>
      <c r="C55" s="200"/>
      <c r="D55" s="398" t="s">
        <v>74</v>
      </c>
      <c r="E55" s="398"/>
      <c r="F55" s="398"/>
      <c r="G55" s="398"/>
      <c r="H55" s="398"/>
      <c r="I55" s="201"/>
      <c r="J55" s="398" t="s">
        <v>1139</v>
      </c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88">
        <f>'SO 01 - NA VANDROVCE, ...'!J30</f>
        <v>0</v>
      </c>
      <c r="AH55" s="389"/>
      <c r="AI55" s="389"/>
      <c r="AJ55" s="389"/>
      <c r="AK55" s="389"/>
      <c r="AL55" s="389"/>
      <c r="AM55" s="389"/>
      <c r="AN55" s="388">
        <f>SUM(AG55,AT55)</f>
        <v>0</v>
      </c>
      <c r="AO55" s="389"/>
      <c r="AP55" s="389"/>
      <c r="AQ55" s="202" t="s">
        <v>75</v>
      </c>
      <c r="AR55" s="199"/>
      <c r="AS55" s="203">
        <v>0</v>
      </c>
      <c r="AT55" s="204">
        <f>ROUND(SUM(AV55:AW55),2)</f>
        <v>0</v>
      </c>
      <c r="AU55" s="205">
        <f>'SO 01 - NA VANDROVCE, ...'!P93</f>
        <v>0</v>
      </c>
      <c r="AV55" s="204">
        <f>'SO 01 - NA VANDROVCE, ...'!J33</f>
        <v>0</v>
      </c>
      <c r="AW55" s="204">
        <f>'SO 01 - NA VANDROVCE, ...'!J34</f>
        <v>0</v>
      </c>
      <c r="AX55" s="204">
        <f>'SO 01 - NA VANDROVCE, ...'!J35</f>
        <v>0</v>
      </c>
      <c r="AY55" s="204">
        <f>'SO 01 - NA VANDROVCE, ...'!J36</f>
        <v>0</v>
      </c>
      <c r="AZ55" s="204">
        <f>'SO 01 - NA VANDROVCE, ...'!F33</f>
        <v>0</v>
      </c>
      <c r="BA55" s="204">
        <f>'SO 01 - NA VANDROVCE, ...'!F34</f>
        <v>0</v>
      </c>
      <c r="BB55" s="204">
        <f>'SO 01 - NA VANDROVCE, ...'!F35</f>
        <v>0</v>
      </c>
      <c r="BC55" s="204">
        <f>'SO 01 - NA VANDROVCE, ...'!F36</f>
        <v>0</v>
      </c>
      <c r="BD55" s="206">
        <f>'SO 01 - NA VANDROVCE, ...'!F37</f>
        <v>0</v>
      </c>
      <c r="BT55" s="208" t="s">
        <v>76</v>
      </c>
      <c r="BV55" s="208" t="s">
        <v>71</v>
      </c>
      <c r="BW55" s="208" t="s">
        <v>77</v>
      </c>
      <c r="BX55" s="208" t="s">
        <v>4</v>
      </c>
      <c r="CL55" s="208" t="s">
        <v>1</v>
      </c>
      <c r="CM55" s="208" t="s">
        <v>78</v>
      </c>
    </row>
    <row r="56" spans="1:91" s="207" customFormat="1" ht="16.5" customHeight="1">
      <c r="A56" s="198" t="s">
        <v>73</v>
      </c>
      <c r="B56" s="199"/>
      <c r="C56" s="200"/>
      <c r="D56" s="398" t="s">
        <v>79</v>
      </c>
      <c r="E56" s="398"/>
      <c r="F56" s="398"/>
      <c r="G56" s="398"/>
      <c r="H56" s="398"/>
      <c r="I56" s="201"/>
      <c r="J56" s="398" t="s">
        <v>1140</v>
      </c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88">
        <f>'SO 03 - BEZRUČOVA 2022'!J30</f>
        <v>0</v>
      </c>
      <c r="AH56" s="389"/>
      <c r="AI56" s="389"/>
      <c r="AJ56" s="389"/>
      <c r="AK56" s="389"/>
      <c r="AL56" s="389"/>
      <c r="AM56" s="389"/>
      <c r="AN56" s="388">
        <f>SUM(AG56,AT56)</f>
        <v>0</v>
      </c>
      <c r="AO56" s="389"/>
      <c r="AP56" s="389"/>
      <c r="AQ56" s="202" t="s">
        <v>75</v>
      </c>
      <c r="AR56" s="199"/>
      <c r="AS56" s="209">
        <v>0</v>
      </c>
      <c r="AT56" s="210">
        <f>ROUND(SUM(AV56:AW56),2)</f>
        <v>0</v>
      </c>
      <c r="AU56" s="211">
        <f>'SO 03 - BEZRUČOVA 2022'!P93</f>
        <v>0</v>
      </c>
      <c r="AV56" s="210">
        <f>'SO 03 - BEZRUČOVA 2022'!J33</f>
        <v>0</v>
      </c>
      <c r="AW56" s="210">
        <f>'SO 03 - BEZRUČOVA 2022'!J34</f>
        <v>0</v>
      </c>
      <c r="AX56" s="210">
        <f>'SO 03 - BEZRUČOVA 2022'!J35</f>
        <v>0</v>
      </c>
      <c r="AY56" s="210">
        <f>'SO 03 - BEZRUČOVA 2022'!J36</f>
        <v>0</v>
      </c>
      <c r="AZ56" s="210">
        <f>'SO 03 - BEZRUČOVA 2022'!F33</f>
        <v>0</v>
      </c>
      <c r="BA56" s="210">
        <f>'SO 03 - BEZRUČOVA 2022'!F34</f>
        <v>0</v>
      </c>
      <c r="BB56" s="210">
        <f>'SO 03 - BEZRUČOVA 2022'!F35</f>
        <v>0</v>
      </c>
      <c r="BC56" s="210">
        <f>'SO 03 - BEZRUČOVA 2022'!F36</f>
        <v>0</v>
      </c>
      <c r="BD56" s="212">
        <f>'SO 03 - BEZRUČOVA 2022'!F37</f>
        <v>0</v>
      </c>
      <c r="BT56" s="208" t="s">
        <v>76</v>
      </c>
      <c r="BV56" s="208" t="s">
        <v>71</v>
      </c>
      <c r="BW56" s="208" t="s">
        <v>80</v>
      </c>
      <c r="BX56" s="208" t="s">
        <v>4</v>
      </c>
      <c r="CL56" s="208" t="s">
        <v>1</v>
      </c>
      <c r="CM56" s="208" t="s">
        <v>78</v>
      </c>
    </row>
    <row r="57" spans="1:44" s="37" customFormat="1" ht="30" customHeight="1">
      <c r="A57" s="287"/>
      <c r="B57" s="88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R57" s="88"/>
    </row>
    <row r="58" spans="1:44" s="37" customFormat="1" ht="6.95" customHeight="1">
      <c r="A58" s="287"/>
      <c r="B58" s="17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88"/>
    </row>
  </sheetData>
  <sheetProtection algorithmName="SHA-512" hashValue="Ga+/7DUtmaxMJkArB739/eAJJVr2golxHQ+y2L1WNO6ejifG9f8JwErkSIZ6enxqszHvDTSX+xwHj5ZvfBwweg==" saltValue="a7sHGs+LDtj9yTkXxSZ59g==" spinCount="100000" sheet="1" objects="1" scenarios="1"/>
  <mergeCells count="46">
    <mergeCell ref="D56:H56"/>
    <mergeCell ref="J56:AF56"/>
    <mergeCell ref="AG54:AM54"/>
    <mergeCell ref="C52:G52"/>
    <mergeCell ref="I52:AF52"/>
    <mergeCell ref="D55:H55"/>
    <mergeCell ref="J55:AF55"/>
    <mergeCell ref="AN55:AP55"/>
    <mergeCell ref="AG55:AM55"/>
    <mergeCell ref="AN56:AP56"/>
    <mergeCell ref="AG56:AM56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N54:AP54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55" location="'SO 01 - ULICE BEZRUČOVA -...'!C2" display="/"/>
    <hyperlink ref="A56" location="'SO 03 - ULICE PETRA BEZRUČE'!C2" display="/"/>
  </hyperlinks>
  <printOptions/>
  <pageMargins left="0.7874015748031497" right="0.3937007874015748" top="1.1811023622047245" bottom="0.393700787401574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47"/>
  <sheetViews>
    <sheetView showGridLines="0" workbookViewId="0" topLeftCell="A152">
      <selection activeCell="I179" sqref="I17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3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405" t="s">
        <v>5</v>
      </c>
      <c r="M2" s="406"/>
      <c r="N2" s="406"/>
      <c r="O2" s="406"/>
      <c r="P2" s="406"/>
      <c r="Q2" s="406"/>
      <c r="R2" s="406"/>
      <c r="S2" s="406"/>
      <c r="T2" s="406"/>
      <c r="U2" s="406"/>
      <c r="V2" s="406"/>
      <c r="AT2" s="11" t="s">
        <v>77</v>
      </c>
    </row>
    <row r="3" spans="2:46" ht="6.95" customHeight="1">
      <c r="B3" s="12"/>
      <c r="C3" s="13"/>
      <c r="D3" s="13"/>
      <c r="E3" s="13"/>
      <c r="F3" s="13"/>
      <c r="G3" s="13"/>
      <c r="H3" s="13"/>
      <c r="I3" s="36"/>
      <c r="J3" s="13"/>
      <c r="K3" s="13"/>
      <c r="L3" s="14"/>
      <c r="AT3" s="11" t="s">
        <v>78</v>
      </c>
    </row>
    <row r="4" spans="2:46" ht="24.95" customHeight="1">
      <c r="B4" s="14"/>
      <c r="D4" s="15" t="s">
        <v>81</v>
      </c>
      <c r="I4" s="155"/>
      <c r="L4" s="14"/>
      <c r="M4" s="16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17" t="s">
        <v>16</v>
      </c>
      <c r="L6" s="14"/>
    </row>
    <row r="7" spans="2:12" ht="16.5" customHeight="1">
      <c r="B7" s="14"/>
      <c r="E7" s="403" t="str">
        <f>'Rekapitulace stavby'!K6</f>
        <v>MLADÁ BOLESLAV - NA VANDROVCE - OPRAVA VODOVODU</v>
      </c>
      <c r="F7" s="404"/>
      <c r="G7" s="404"/>
      <c r="H7" s="404"/>
      <c r="L7" s="14"/>
    </row>
    <row r="8" spans="2:12" s="1" customFormat="1" ht="12" customHeight="1">
      <c r="B8" s="19"/>
      <c r="D8" s="17" t="s">
        <v>82</v>
      </c>
      <c r="I8" s="37"/>
      <c r="L8" s="19"/>
    </row>
    <row r="9" spans="2:12" s="1" customFormat="1" ht="36.95" customHeight="1">
      <c r="B9" s="19"/>
      <c r="E9" s="401" t="s">
        <v>1138</v>
      </c>
      <c r="F9" s="402"/>
      <c r="G9" s="402"/>
      <c r="H9" s="402"/>
      <c r="I9" s="37"/>
      <c r="L9" s="19"/>
    </row>
    <row r="10" spans="2:12" s="1" customFormat="1" ht="12">
      <c r="B10" s="19"/>
      <c r="I10" s="37"/>
      <c r="L10" s="19"/>
    </row>
    <row r="11" spans="2:12" s="1" customFormat="1" ht="12" customHeight="1">
      <c r="B11" s="19"/>
      <c r="D11" s="17" t="s">
        <v>18</v>
      </c>
      <c r="F11" s="11" t="s">
        <v>1</v>
      </c>
      <c r="I11" s="38" t="s">
        <v>19</v>
      </c>
      <c r="J11" s="11" t="s">
        <v>1</v>
      </c>
      <c r="L11" s="19"/>
    </row>
    <row r="12" spans="2:12" s="1" customFormat="1" ht="12" customHeight="1">
      <c r="B12" s="19"/>
      <c r="D12" s="17" t="s">
        <v>20</v>
      </c>
      <c r="F12" s="11" t="s">
        <v>21</v>
      </c>
      <c r="I12" s="38" t="s">
        <v>22</v>
      </c>
      <c r="J12" s="25">
        <f>'Rekapitulace stavby'!AN8</f>
        <v>44522</v>
      </c>
      <c r="L12" s="19"/>
    </row>
    <row r="13" spans="2:12" s="1" customFormat="1" ht="10.9" customHeight="1">
      <c r="B13" s="19"/>
      <c r="I13" s="37"/>
      <c r="L13" s="19"/>
    </row>
    <row r="14" spans="2:12" s="1" customFormat="1" ht="12" customHeight="1">
      <c r="B14" s="19"/>
      <c r="D14" s="17" t="s">
        <v>23</v>
      </c>
      <c r="I14" s="38" t="s">
        <v>24</v>
      </c>
      <c r="J14" s="11" t="s">
        <v>1</v>
      </c>
      <c r="L14" s="19"/>
    </row>
    <row r="15" spans="2:12" s="1" customFormat="1" ht="18" customHeight="1">
      <c r="B15" s="19"/>
      <c r="E15" s="11" t="s">
        <v>25</v>
      </c>
      <c r="I15" s="38" t="s">
        <v>26</v>
      </c>
      <c r="J15" s="11" t="s">
        <v>1</v>
      </c>
      <c r="L15" s="19"/>
    </row>
    <row r="16" spans="2:12" s="1" customFormat="1" ht="6.95" customHeight="1">
      <c r="B16" s="19"/>
      <c r="I16" s="37"/>
      <c r="L16" s="19"/>
    </row>
    <row r="17" spans="2:12" s="1" customFormat="1" ht="12" customHeight="1">
      <c r="B17" s="19"/>
      <c r="D17" s="17" t="s">
        <v>27</v>
      </c>
      <c r="I17" s="38" t="s">
        <v>24</v>
      </c>
      <c r="J17" s="18" t="str">
        <f>'Rekapitulace stavby'!AN13</f>
        <v>Vyplň údaj</v>
      </c>
      <c r="L17" s="19"/>
    </row>
    <row r="18" spans="2:12" s="1" customFormat="1" ht="18" customHeight="1">
      <c r="B18" s="19"/>
      <c r="E18" s="407" t="str">
        <f>'Rekapitulace stavby'!E14</f>
        <v>Vyplň údaj</v>
      </c>
      <c r="F18" s="408"/>
      <c r="G18" s="408"/>
      <c r="H18" s="408"/>
      <c r="I18" s="38" t="s">
        <v>26</v>
      </c>
      <c r="J18" s="18" t="str">
        <f>'Rekapitulace stavby'!AN14</f>
        <v>Vyplň údaj</v>
      </c>
      <c r="L18" s="19"/>
    </row>
    <row r="19" spans="2:12" s="1" customFormat="1" ht="6.95" customHeight="1">
      <c r="B19" s="19"/>
      <c r="I19" s="37"/>
      <c r="L19" s="19"/>
    </row>
    <row r="20" spans="2:12" s="1" customFormat="1" ht="12" customHeight="1">
      <c r="B20" s="19"/>
      <c r="D20" s="17" t="s">
        <v>29</v>
      </c>
      <c r="I20" s="38" t="s">
        <v>24</v>
      </c>
      <c r="J20" s="11" t="s">
        <v>1</v>
      </c>
      <c r="L20" s="19"/>
    </row>
    <row r="21" spans="2:12" s="1" customFormat="1" ht="18" customHeight="1">
      <c r="B21" s="19"/>
      <c r="E21" s="11" t="s">
        <v>30</v>
      </c>
      <c r="I21" s="38" t="s">
        <v>26</v>
      </c>
      <c r="J21" s="11" t="s">
        <v>1</v>
      </c>
      <c r="L21" s="19"/>
    </row>
    <row r="22" spans="2:12" s="1" customFormat="1" ht="6.95" customHeight="1">
      <c r="B22" s="19"/>
      <c r="I22" s="37"/>
      <c r="L22" s="19"/>
    </row>
    <row r="23" spans="2:12" s="1" customFormat="1" ht="12" customHeight="1">
      <c r="B23" s="19"/>
      <c r="D23" s="17" t="s">
        <v>32</v>
      </c>
      <c r="I23" s="38" t="s">
        <v>24</v>
      </c>
      <c r="J23" s="11" t="s">
        <v>1</v>
      </c>
      <c r="L23" s="19"/>
    </row>
    <row r="24" spans="2:12" s="1" customFormat="1" ht="18" customHeight="1">
      <c r="B24" s="19"/>
      <c r="E24" s="11" t="s">
        <v>33</v>
      </c>
      <c r="I24" s="38" t="s">
        <v>26</v>
      </c>
      <c r="J24" s="11" t="s">
        <v>1</v>
      </c>
      <c r="L24" s="19"/>
    </row>
    <row r="25" spans="2:12" s="1" customFormat="1" ht="6.95" customHeight="1">
      <c r="B25" s="19"/>
      <c r="I25" s="37"/>
      <c r="L25" s="19"/>
    </row>
    <row r="26" spans="2:12" s="1" customFormat="1" ht="12" customHeight="1">
      <c r="B26" s="19"/>
      <c r="D26" s="17" t="s">
        <v>34</v>
      </c>
      <c r="I26" s="37"/>
      <c r="L26" s="19"/>
    </row>
    <row r="27" spans="2:12" s="2" customFormat="1" ht="16.5" customHeight="1">
      <c r="B27" s="39"/>
      <c r="E27" s="409" t="s">
        <v>1</v>
      </c>
      <c r="F27" s="409"/>
      <c r="G27" s="409"/>
      <c r="H27" s="409"/>
      <c r="I27" s="40"/>
      <c r="L27" s="39"/>
    </row>
    <row r="28" spans="2:12" s="1" customFormat="1" ht="6.95" customHeight="1">
      <c r="B28" s="19"/>
      <c r="I28" s="37"/>
      <c r="J28" s="144"/>
      <c r="L28" s="19"/>
    </row>
    <row r="29" spans="2:12" s="1" customFormat="1" ht="6.95" customHeight="1">
      <c r="B29" s="19"/>
      <c r="D29" s="26"/>
      <c r="E29" s="26"/>
      <c r="F29" s="26"/>
      <c r="G29" s="26"/>
      <c r="H29" s="26"/>
      <c r="I29" s="41"/>
      <c r="J29" s="153"/>
      <c r="K29" s="26"/>
      <c r="L29" s="19"/>
    </row>
    <row r="30" spans="2:12" s="1" customFormat="1" ht="25.35" customHeight="1">
      <c r="B30" s="19"/>
      <c r="D30" s="42" t="s">
        <v>35</v>
      </c>
      <c r="I30" s="37"/>
      <c r="J30" s="356">
        <f>ROUND(J93,2)</f>
        <v>0</v>
      </c>
      <c r="L30" s="19"/>
    </row>
    <row r="31" spans="2:12" s="1" customFormat="1" ht="6.95" customHeight="1">
      <c r="B31" s="19"/>
      <c r="D31" s="26"/>
      <c r="E31" s="26"/>
      <c r="F31" s="26"/>
      <c r="G31" s="26"/>
      <c r="H31" s="26"/>
      <c r="I31" s="41"/>
      <c r="J31" s="153"/>
      <c r="K31" s="26"/>
      <c r="L31" s="19"/>
    </row>
    <row r="32" spans="2:12" s="1" customFormat="1" ht="14.45" customHeight="1">
      <c r="B32" s="19"/>
      <c r="F32" s="20" t="s">
        <v>37</v>
      </c>
      <c r="I32" s="43" t="s">
        <v>36</v>
      </c>
      <c r="J32" s="220" t="s">
        <v>38</v>
      </c>
      <c r="L32" s="19"/>
    </row>
    <row r="33" spans="2:12" s="1" customFormat="1" ht="14.45" customHeight="1">
      <c r="B33" s="19"/>
      <c r="D33" s="17" t="s">
        <v>39</v>
      </c>
      <c r="E33" s="17" t="s">
        <v>40</v>
      </c>
      <c r="F33" s="44">
        <f>ROUND((SUM(BE93:BE545)),2)</f>
        <v>0</v>
      </c>
      <c r="I33" s="45">
        <v>0.21</v>
      </c>
      <c r="J33" s="221">
        <f>ROUND(((SUM(BE93:BE545))*I33),2)</f>
        <v>0</v>
      </c>
      <c r="L33" s="19"/>
    </row>
    <row r="34" spans="2:12" s="1" customFormat="1" ht="14.45" customHeight="1">
      <c r="B34" s="19"/>
      <c r="E34" s="17" t="s">
        <v>41</v>
      </c>
      <c r="F34" s="44">
        <f>ROUND((SUM(BF93:BF545)),2)</f>
        <v>0</v>
      </c>
      <c r="I34" s="45">
        <v>0.15</v>
      </c>
      <c r="J34" s="221">
        <f>ROUND(((SUM(BF93:BF545))*I34),2)</f>
        <v>0</v>
      </c>
      <c r="L34" s="19"/>
    </row>
    <row r="35" spans="2:12" s="1" customFormat="1" ht="14.45" customHeight="1" hidden="1">
      <c r="B35" s="19"/>
      <c r="E35" s="17" t="s">
        <v>42</v>
      </c>
      <c r="F35" s="44">
        <f>ROUND((SUM(BG93:BG545)),2)</f>
        <v>0</v>
      </c>
      <c r="I35" s="45">
        <v>0.21</v>
      </c>
      <c r="J35" s="221">
        <f>0</f>
        <v>0</v>
      </c>
      <c r="L35" s="19"/>
    </row>
    <row r="36" spans="2:12" s="1" customFormat="1" ht="14.45" customHeight="1" hidden="1">
      <c r="B36" s="19"/>
      <c r="E36" s="17" t="s">
        <v>43</v>
      </c>
      <c r="F36" s="44">
        <f>ROUND((SUM(BH93:BH545)),2)</f>
        <v>0</v>
      </c>
      <c r="I36" s="45">
        <v>0.15</v>
      </c>
      <c r="J36" s="221">
        <f>0</f>
        <v>0</v>
      </c>
      <c r="L36" s="19"/>
    </row>
    <row r="37" spans="2:12" s="1" customFormat="1" ht="14.45" customHeight="1" hidden="1">
      <c r="B37" s="19"/>
      <c r="E37" s="17" t="s">
        <v>44</v>
      </c>
      <c r="F37" s="44">
        <f>ROUND((SUM(BI93:BI545)),2)</f>
        <v>0</v>
      </c>
      <c r="I37" s="45">
        <v>0</v>
      </c>
      <c r="J37" s="221">
        <f>0</f>
        <v>0</v>
      </c>
      <c r="L37" s="19"/>
    </row>
    <row r="38" spans="2:12" s="1" customFormat="1" ht="6.95" customHeight="1">
      <c r="B38" s="19"/>
      <c r="I38" s="37"/>
      <c r="J38" s="150"/>
      <c r="L38" s="19"/>
    </row>
    <row r="39" spans="2:12" s="1" customFormat="1" ht="25.35" customHeight="1">
      <c r="B39" s="19"/>
      <c r="C39" s="46"/>
      <c r="D39" s="47" t="s">
        <v>45</v>
      </c>
      <c r="E39" s="28"/>
      <c r="F39" s="28"/>
      <c r="G39" s="48" t="s">
        <v>46</v>
      </c>
      <c r="H39" s="49" t="s">
        <v>47</v>
      </c>
      <c r="I39" s="50"/>
      <c r="J39" s="222">
        <f>SUM(J30:J37)</f>
        <v>0</v>
      </c>
      <c r="K39" s="51"/>
      <c r="L39" s="19"/>
    </row>
    <row r="40" spans="2:12" s="1" customFormat="1" ht="14.45" customHeight="1">
      <c r="B40" s="21"/>
      <c r="C40" s="22"/>
      <c r="D40" s="22"/>
      <c r="E40" s="22"/>
      <c r="F40" s="22"/>
      <c r="G40" s="22"/>
      <c r="H40" s="22"/>
      <c r="I40" s="52"/>
      <c r="J40" s="151"/>
      <c r="K40" s="22"/>
      <c r="L40" s="19"/>
    </row>
    <row r="41" spans="1:10" ht="12">
      <c r="A41" s="360"/>
      <c r="B41" s="360"/>
      <c r="C41" s="360"/>
      <c r="D41" s="360"/>
      <c r="E41" s="360"/>
      <c r="F41" s="360"/>
      <c r="G41" s="360"/>
      <c r="H41" s="360"/>
      <c r="J41" s="149"/>
    </row>
    <row r="42" spans="1:10" ht="12">
      <c r="A42" s="360"/>
      <c r="B42" s="360"/>
      <c r="C42" s="360"/>
      <c r="D42" s="360"/>
      <c r="E42" s="360"/>
      <c r="F42" s="360"/>
      <c r="G42" s="360"/>
      <c r="H42" s="360"/>
      <c r="J42" s="149"/>
    </row>
    <row r="43" spans="1:10" ht="12">
      <c r="A43" s="360"/>
      <c r="B43" s="360"/>
      <c r="C43" s="360"/>
      <c r="D43" s="360"/>
      <c r="E43" s="360"/>
      <c r="F43" s="360"/>
      <c r="G43" s="360"/>
      <c r="H43" s="360"/>
      <c r="J43" s="149"/>
    </row>
    <row r="44" spans="1:12" s="1" customFormat="1" ht="6.95" customHeight="1">
      <c r="A44" s="358"/>
      <c r="B44" s="23"/>
      <c r="C44" s="24"/>
      <c r="D44" s="24"/>
      <c r="E44" s="24"/>
      <c r="F44" s="24"/>
      <c r="G44" s="24"/>
      <c r="H44" s="24"/>
      <c r="I44" s="53"/>
      <c r="J44" s="152"/>
      <c r="K44" s="24"/>
      <c r="L44" s="19"/>
    </row>
    <row r="45" spans="1:12" s="1" customFormat="1" ht="24.95" customHeight="1">
      <c r="A45" s="358"/>
      <c r="B45" s="19"/>
      <c r="C45" s="15" t="s">
        <v>83</v>
      </c>
      <c r="D45" s="358"/>
      <c r="E45" s="358"/>
      <c r="F45" s="358"/>
      <c r="G45" s="358"/>
      <c r="H45" s="358"/>
      <c r="I45" s="37"/>
      <c r="J45" s="150"/>
      <c r="L45" s="19"/>
    </row>
    <row r="46" spans="1:12" s="1" customFormat="1" ht="6.95" customHeight="1">
      <c r="A46" s="358"/>
      <c r="B46" s="19"/>
      <c r="C46" s="358"/>
      <c r="D46" s="358"/>
      <c r="E46" s="358"/>
      <c r="F46" s="358"/>
      <c r="G46" s="358"/>
      <c r="H46" s="358"/>
      <c r="I46" s="37"/>
      <c r="J46" s="150"/>
      <c r="L46" s="19"/>
    </row>
    <row r="47" spans="1:12" s="1" customFormat="1" ht="12" customHeight="1">
      <c r="A47" s="358"/>
      <c r="B47" s="19"/>
      <c r="C47" s="359" t="s">
        <v>16</v>
      </c>
      <c r="D47" s="358"/>
      <c r="E47" s="358"/>
      <c r="F47" s="358"/>
      <c r="G47" s="358"/>
      <c r="H47" s="358"/>
      <c r="I47" s="37"/>
      <c r="J47" s="150"/>
      <c r="L47" s="19"/>
    </row>
    <row r="48" spans="1:12" s="1" customFormat="1" ht="16.5" customHeight="1">
      <c r="A48" s="358"/>
      <c r="B48" s="19"/>
      <c r="C48" s="358"/>
      <c r="D48" s="358"/>
      <c r="E48" s="403" t="str">
        <f>E7</f>
        <v>MLADÁ BOLESLAV - NA VANDROVCE - OPRAVA VODOVODU</v>
      </c>
      <c r="F48" s="404"/>
      <c r="G48" s="404"/>
      <c r="H48" s="404"/>
      <c r="I48" s="37"/>
      <c r="J48" s="150"/>
      <c r="L48" s="19"/>
    </row>
    <row r="49" spans="1:12" s="1" customFormat="1" ht="12" customHeight="1">
      <c r="A49" s="358"/>
      <c r="B49" s="19"/>
      <c r="C49" s="359" t="s">
        <v>82</v>
      </c>
      <c r="D49" s="358"/>
      <c r="E49" s="358"/>
      <c r="F49" s="358"/>
      <c r="G49" s="358"/>
      <c r="H49" s="358"/>
      <c r="I49" s="37"/>
      <c r="J49" s="150"/>
      <c r="L49" s="19"/>
    </row>
    <row r="50" spans="1:12" s="1" customFormat="1" ht="16.5" customHeight="1">
      <c r="A50" s="358"/>
      <c r="B50" s="19"/>
      <c r="C50" s="358"/>
      <c r="D50" s="358"/>
      <c r="E50" s="401" t="str">
        <f>E9</f>
        <v>SO 01 - ULICE NA VANDROVCE - OKRUŽNÍ - BEZRUČOVA</v>
      </c>
      <c r="F50" s="402"/>
      <c r="G50" s="402"/>
      <c r="H50" s="402"/>
      <c r="I50" s="37"/>
      <c r="J50" s="150"/>
      <c r="L50" s="19"/>
    </row>
    <row r="51" spans="1:12" s="1" customFormat="1" ht="6.95" customHeight="1">
      <c r="A51" s="358"/>
      <c r="B51" s="19"/>
      <c r="C51" s="358"/>
      <c r="D51" s="358"/>
      <c r="E51" s="358"/>
      <c r="F51" s="358"/>
      <c r="G51" s="358"/>
      <c r="H51" s="358"/>
      <c r="I51" s="37"/>
      <c r="J51" s="150"/>
      <c r="L51" s="19"/>
    </row>
    <row r="52" spans="1:12" s="1" customFormat="1" ht="12" customHeight="1">
      <c r="A52" s="358"/>
      <c r="B52" s="19"/>
      <c r="C52" s="359" t="s">
        <v>20</v>
      </c>
      <c r="D52" s="358"/>
      <c r="E52" s="358"/>
      <c r="F52" s="361" t="str">
        <f>F12</f>
        <v>MLADÁ BOLESLAV - NA VANDROVCE</v>
      </c>
      <c r="G52" s="358"/>
      <c r="H52" s="358"/>
      <c r="I52" s="38" t="s">
        <v>22</v>
      </c>
      <c r="J52" s="240">
        <f>IF(J12="","",J12)</f>
        <v>44522</v>
      </c>
      <c r="L52" s="19"/>
    </row>
    <row r="53" spans="1:12" s="1" customFormat="1" ht="6.95" customHeight="1">
      <c r="A53" s="358"/>
      <c r="B53" s="19"/>
      <c r="C53" s="358"/>
      <c r="D53" s="358"/>
      <c r="E53" s="358"/>
      <c r="F53" s="358"/>
      <c r="G53" s="358"/>
      <c r="H53" s="358"/>
      <c r="I53" s="37"/>
      <c r="J53" s="150"/>
      <c r="L53" s="19"/>
    </row>
    <row r="54" spans="1:12" s="1" customFormat="1" ht="38.65" customHeight="1">
      <c r="A54" s="358"/>
      <c r="B54" s="19"/>
      <c r="C54" s="359" t="s">
        <v>23</v>
      </c>
      <c r="D54" s="358"/>
      <c r="E54" s="358"/>
      <c r="F54" s="361" t="str">
        <f>E15</f>
        <v>VaK Mladá Boleslav a.s., Čechova 1151, 293 22</v>
      </c>
      <c r="G54" s="358"/>
      <c r="H54" s="358"/>
      <c r="I54" s="38" t="s">
        <v>29</v>
      </c>
      <c r="J54" s="241" t="str">
        <f>E21</f>
        <v>Ing. Jan Čížek, Vodohospodářská kancelář Trutnov</v>
      </c>
      <c r="L54" s="19"/>
    </row>
    <row r="55" spans="1:12" s="1" customFormat="1" ht="13.7" customHeight="1">
      <c r="A55" s="358"/>
      <c r="B55" s="19"/>
      <c r="C55" s="359" t="s">
        <v>27</v>
      </c>
      <c r="D55" s="358"/>
      <c r="E55" s="358"/>
      <c r="F55" s="361" t="str">
        <f>IF(E18="","",E18)</f>
        <v>Vyplň údaj</v>
      </c>
      <c r="G55" s="358"/>
      <c r="H55" s="358"/>
      <c r="I55" s="38" t="s">
        <v>32</v>
      </c>
      <c r="J55" s="241" t="str">
        <f>E24</f>
        <v>Lenka Benešová</v>
      </c>
      <c r="L55" s="19"/>
    </row>
    <row r="56" spans="1:12" s="1" customFormat="1" ht="10.35" customHeight="1">
      <c r="A56" s="358"/>
      <c r="B56" s="19"/>
      <c r="C56" s="358"/>
      <c r="D56" s="358"/>
      <c r="E56" s="358"/>
      <c r="F56" s="358"/>
      <c r="G56" s="358"/>
      <c r="H56" s="358"/>
      <c r="I56" s="37"/>
      <c r="J56" s="150"/>
      <c r="L56" s="19"/>
    </row>
    <row r="57" spans="1:12" s="1" customFormat="1" ht="29.25" customHeight="1">
      <c r="A57" s="358"/>
      <c r="B57" s="19"/>
      <c r="C57" s="54" t="s">
        <v>84</v>
      </c>
      <c r="D57" s="46"/>
      <c r="E57" s="46"/>
      <c r="F57" s="46"/>
      <c r="G57" s="46"/>
      <c r="H57" s="46"/>
      <c r="I57" s="55"/>
      <c r="J57" s="242" t="s">
        <v>85</v>
      </c>
      <c r="K57" s="46"/>
      <c r="L57" s="19"/>
    </row>
    <row r="58" spans="1:12" s="1" customFormat="1" ht="10.35" customHeight="1">
      <c r="A58" s="358"/>
      <c r="B58" s="19"/>
      <c r="C58" s="358"/>
      <c r="D58" s="358"/>
      <c r="E58" s="358"/>
      <c r="F58" s="358"/>
      <c r="G58" s="358"/>
      <c r="H58" s="358"/>
      <c r="I58" s="37"/>
      <c r="J58" s="150"/>
      <c r="L58" s="19"/>
    </row>
    <row r="59" spans="1:47" s="1" customFormat="1" ht="22.9" customHeight="1">
      <c r="A59" s="358"/>
      <c r="B59" s="19"/>
      <c r="C59" s="56" t="s">
        <v>86</v>
      </c>
      <c r="D59" s="358"/>
      <c r="E59" s="358"/>
      <c r="F59" s="358"/>
      <c r="G59" s="358"/>
      <c r="H59" s="358"/>
      <c r="I59" s="37"/>
      <c r="J59" s="356">
        <f>J93</f>
        <v>0</v>
      </c>
      <c r="L59" s="19"/>
      <c r="AU59" s="11" t="s">
        <v>87</v>
      </c>
    </row>
    <row r="60" spans="2:12" s="3" customFormat="1" ht="24.95" customHeight="1">
      <c r="B60" s="57"/>
      <c r="D60" s="58" t="s">
        <v>88</v>
      </c>
      <c r="E60" s="59"/>
      <c r="F60" s="59"/>
      <c r="G60" s="59"/>
      <c r="H60" s="59"/>
      <c r="I60" s="60"/>
      <c r="J60" s="218">
        <f>J94</f>
        <v>0</v>
      </c>
      <c r="L60" s="57"/>
    </row>
    <row r="61" spans="2:12" s="4" customFormat="1" ht="19.9" customHeight="1">
      <c r="B61" s="61"/>
      <c r="D61" s="62" t="s">
        <v>89</v>
      </c>
      <c r="E61" s="63"/>
      <c r="F61" s="63"/>
      <c r="G61" s="63"/>
      <c r="H61" s="63"/>
      <c r="I61" s="64"/>
      <c r="J61" s="219">
        <f>J95</f>
        <v>0</v>
      </c>
      <c r="L61" s="61"/>
    </row>
    <row r="62" spans="2:12" s="4" customFormat="1" ht="19.9" customHeight="1">
      <c r="B62" s="61"/>
      <c r="D62" s="62" t="s">
        <v>90</v>
      </c>
      <c r="E62" s="63"/>
      <c r="F62" s="63"/>
      <c r="G62" s="63"/>
      <c r="H62" s="63"/>
      <c r="I62" s="64"/>
      <c r="J62" s="219">
        <f>J345</f>
        <v>0</v>
      </c>
      <c r="L62" s="61"/>
    </row>
    <row r="63" spans="2:12" s="4" customFormat="1" ht="19.9" customHeight="1">
      <c r="B63" s="61"/>
      <c r="D63" s="62" t="s">
        <v>91</v>
      </c>
      <c r="E63" s="63"/>
      <c r="F63" s="63"/>
      <c r="G63" s="63"/>
      <c r="H63" s="63"/>
      <c r="I63" s="64"/>
      <c r="J63" s="219">
        <f>J351</f>
        <v>0</v>
      </c>
      <c r="L63" s="61"/>
    </row>
    <row r="64" spans="2:12" s="4" customFormat="1" ht="19.9" customHeight="1">
      <c r="B64" s="61"/>
      <c r="D64" s="62" t="s">
        <v>92</v>
      </c>
      <c r="E64" s="63"/>
      <c r="F64" s="63"/>
      <c r="G64" s="63"/>
      <c r="H64" s="63"/>
      <c r="I64" s="64"/>
      <c r="J64" s="219">
        <f>J365</f>
        <v>0</v>
      </c>
      <c r="L64" s="61"/>
    </row>
    <row r="65" spans="2:12" s="4" customFormat="1" ht="19.9" customHeight="1">
      <c r="B65" s="61"/>
      <c r="D65" s="62" t="s">
        <v>93</v>
      </c>
      <c r="E65" s="63"/>
      <c r="F65" s="63"/>
      <c r="G65" s="63"/>
      <c r="H65" s="63"/>
      <c r="I65" s="64"/>
      <c r="J65" s="219">
        <f>J377</f>
        <v>0</v>
      </c>
      <c r="L65" s="61"/>
    </row>
    <row r="66" spans="2:12" s="4" customFormat="1" ht="19.9" customHeight="1">
      <c r="B66" s="61"/>
      <c r="D66" s="62" t="s">
        <v>94</v>
      </c>
      <c r="E66" s="63"/>
      <c r="F66" s="63"/>
      <c r="G66" s="63"/>
      <c r="H66" s="63"/>
      <c r="I66" s="64"/>
      <c r="J66" s="219">
        <f>J485</f>
        <v>0</v>
      </c>
      <c r="L66" s="61"/>
    </row>
    <row r="67" spans="2:12" s="4" customFormat="1" ht="19.9" customHeight="1">
      <c r="B67" s="61"/>
      <c r="D67" s="62" t="s">
        <v>95</v>
      </c>
      <c r="E67" s="63"/>
      <c r="F67" s="63"/>
      <c r="G67" s="63"/>
      <c r="H67" s="63"/>
      <c r="I67" s="64"/>
      <c r="J67" s="219">
        <f>J507</f>
        <v>0</v>
      </c>
      <c r="L67" s="61"/>
    </row>
    <row r="68" spans="2:12" s="4" customFormat="1" ht="19.9" customHeight="1">
      <c r="B68" s="61"/>
      <c r="D68" s="62" t="s">
        <v>96</v>
      </c>
      <c r="E68" s="63"/>
      <c r="F68" s="63"/>
      <c r="G68" s="63"/>
      <c r="H68" s="63"/>
      <c r="I68" s="64"/>
      <c r="J68" s="219">
        <f>J521</f>
        <v>0</v>
      </c>
      <c r="L68" s="61"/>
    </row>
    <row r="69" spans="2:12" s="3" customFormat="1" ht="24.95" customHeight="1">
      <c r="B69" s="57"/>
      <c r="D69" s="58" t="s">
        <v>97</v>
      </c>
      <c r="E69" s="59"/>
      <c r="F69" s="59"/>
      <c r="G69" s="59"/>
      <c r="H69" s="59"/>
      <c r="I69" s="60"/>
      <c r="J69" s="218">
        <f>J523</f>
        <v>0</v>
      </c>
      <c r="L69" s="57"/>
    </row>
    <row r="70" spans="2:12" s="4" customFormat="1" ht="19.9" customHeight="1">
      <c r="B70" s="61"/>
      <c r="D70" s="62" t="s">
        <v>98</v>
      </c>
      <c r="E70" s="63"/>
      <c r="F70" s="63"/>
      <c r="G70" s="63"/>
      <c r="H70" s="63"/>
      <c r="I70" s="64"/>
      <c r="J70" s="219">
        <f>J524</f>
        <v>0</v>
      </c>
      <c r="L70" s="61"/>
    </row>
    <row r="71" spans="2:12" s="4" customFormat="1" ht="19.9" customHeight="1">
      <c r="B71" s="61"/>
      <c r="D71" s="62" t="s">
        <v>99</v>
      </c>
      <c r="E71" s="63"/>
      <c r="F71" s="63"/>
      <c r="G71" s="63"/>
      <c r="H71" s="63"/>
      <c r="I71" s="64"/>
      <c r="J71" s="219">
        <f>J537</f>
        <v>0</v>
      </c>
      <c r="L71" s="61"/>
    </row>
    <row r="72" spans="2:12" s="4" customFormat="1" ht="19.9" customHeight="1">
      <c r="B72" s="61"/>
      <c r="D72" s="62" t="s">
        <v>100</v>
      </c>
      <c r="E72" s="63"/>
      <c r="F72" s="63"/>
      <c r="G72" s="63"/>
      <c r="H72" s="63"/>
      <c r="I72" s="64"/>
      <c r="J72" s="219">
        <f>J540</f>
        <v>0</v>
      </c>
      <c r="L72" s="61"/>
    </row>
    <row r="73" spans="2:12" s="4" customFormat="1" ht="19.9" customHeight="1">
      <c r="B73" s="61"/>
      <c r="D73" s="62" t="s">
        <v>101</v>
      </c>
      <c r="E73" s="63"/>
      <c r="F73" s="63"/>
      <c r="G73" s="63"/>
      <c r="H73" s="63"/>
      <c r="I73" s="64"/>
      <c r="J73" s="219">
        <f>J543</f>
        <v>0</v>
      </c>
      <c r="L73" s="61"/>
    </row>
    <row r="74" spans="1:12" s="1" customFormat="1" ht="21.75" customHeight="1">
      <c r="A74" s="358"/>
      <c r="B74" s="19"/>
      <c r="C74" s="358"/>
      <c r="D74" s="358"/>
      <c r="E74" s="358"/>
      <c r="F74" s="358"/>
      <c r="G74" s="358"/>
      <c r="H74" s="358"/>
      <c r="I74" s="37"/>
      <c r="J74" s="150"/>
      <c r="L74" s="19"/>
    </row>
    <row r="75" spans="1:12" s="1" customFormat="1" ht="6.95" customHeight="1">
      <c r="A75" s="358"/>
      <c r="B75" s="21"/>
      <c r="C75" s="22"/>
      <c r="D75" s="22"/>
      <c r="E75" s="22"/>
      <c r="F75" s="22"/>
      <c r="G75" s="22"/>
      <c r="H75" s="22"/>
      <c r="I75" s="52"/>
      <c r="J75" s="22"/>
      <c r="K75" s="22"/>
      <c r="L75" s="19"/>
    </row>
    <row r="76" spans="1:10" ht="12">
      <c r="A76" s="360"/>
      <c r="B76" s="360"/>
      <c r="C76" s="360"/>
      <c r="D76" s="360"/>
      <c r="E76" s="360"/>
      <c r="F76" s="360"/>
      <c r="G76" s="360"/>
      <c r="H76" s="360"/>
      <c r="J76" s="360"/>
    </row>
    <row r="77" spans="1:10" ht="12">
      <c r="A77" s="360"/>
      <c r="B77" s="360"/>
      <c r="C77" s="360"/>
      <c r="D77" s="360"/>
      <c r="E77" s="360"/>
      <c r="F77" s="360"/>
      <c r="G77" s="360"/>
      <c r="H77" s="360"/>
      <c r="J77" s="360"/>
    </row>
    <row r="78" spans="1:10" ht="12">
      <c r="A78" s="360"/>
      <c r="B78" s="360"/>
      <c r="C78" s="360"/>
      <c r="D78" s="360"/>
      <c r="E78" s="360"/>
      <c r="F78" s="360"/>
      <c r="G78" s="360"/>
      <c r="H78" s="360"/>
      <c r="J78" s="360"/>
    </row>
    <row r="79" spans="1:12" s="1" customFormat="1" ht="6.95" customHeight="1">
      <c r="A79" s="358"/>
      <c r="B79" s="23"/>
      <c r="C79" s="24"/>
      <c r="D79" s="24"/>
      <c r="E79" s="24"/>
      <c r="F79" s="24"/>
      <c r="G79" s="24"/>
      <c r="H79" s="24"/>
      <c r="I79" s="53"/>
      <c r="J79" s="24"/>
      <c r="K79" s="24"/>
      <c r="L79" s="19"/>
    </row>
    <row r="80" spans="1:12" s="1" customFormat="1" ht="24.95" customHeight="1">
      <c r="A80" s="358"/>
      <c r="B80" s="19"/>
      <c r="C80" s="15" t="s">
        <v>102</v>
      </c>
      <c r="D80" s="358"/>
      <c r="E80" s="358"/>
      <c r="F80" s="358"/>
      <c r="G80" s="358"/>
      <c r="H80" s="358"/>
      <c r="I80" s="37"/>
      <c r="J80" s="358"/>
      <c r="L80" s="19"/>
    </row>
    <row r="81" spans="1:12" s="1" customFormat="1" ht="6.95" customHeight="1">
      <c r="A81" s="358"/>
      <c r="B81" s="19"/>
      <c r="C81" s="358"/>
      <c r="D81" s="358"/>
      <c r="E81" s="358"/>
      <c r="F81" s="358"/>
      <c r="G81" s="358"/>
      <c r="H81" s="358"/>
      <c r="I81" s="37"/>
      <c r="J81" s="358"/>
      <c r="L81" s="19"/>
    </row>
    <row r="82" spans="1:12" s="1" customFormat="1" ht="12" customHeight="1">
      <c r="A82" s="358"/>
      <c r="B82" s="19"/>
      <c r="C82" s="359" t="s">
        <v>16</v>
      </c>
      <c r="D82" s="358"/>
      <c r="E82" s="358"/>
      <c r="F82" s="358"/>
      <c r="G82" s="358"/>
      <c r="H82" s="358"/>
      <c r="I82" s="37"/>
      <c r="J82" s="358"/>
      <c r="L82" s="19"/>
    </row>
    <row r="83" spans="1:12" s="1" customFormat="1" ht="16.5" customHeight="1">
      <c r="A83" s="358"/>
      <c r="B83" s="19"/>
      <c r="C83" s="358"/>
      <c r="D83" s="358"/>
      <c r="E83" s="403" t="str">
        <f>E7</f>
        <v>MLADÁ BOLESLAV - NA VANDROVCE - OPRAVA VODOVODU</v>
      </c>
      <c r="F83" s="404"/>
      <c r="G83" s="404"/>
      <c r="H83" s="404"/>
      <c r="I83" s="37"/>
      <c r="J83" s="358"/>
      <c r="L83" s="19"/>
    </row>
    <row r="84" spans="1:12" s="1" customFormat="1" ht="12" customHeight="1">
      <c r="A84" s="358"/>
      <c r="B84" s="19"/>
      <c r="C84" s="359" t="s">
        <v>82</v>
      </c>
      <c r="D84" s="358"/>
      <c r="E84" s="358"/>
      <c r="F84" s="358"/>
      <c r="G84" s="358"/>
      <c r="H84" s="358"/>
      <c r="I84" s="37"/>
      <c r="J84" s="358"/>
      <c r="L84" s="19"/>
    </row>
    <row r="85" spans="1:12" s="1" customFormat="1" ht="16.5" customHeight="1">
      <c r="A85" s="358"/>
      <c r="B85" s="19"/>
      <c r="C85" s="358"/>
      <c r="D85" s="358"/>
      <c r="E85" s="401" t="str">
        <f>E9</f>
        <v>SO 01 - ULICE NA VANDROVCE - OKRUŽNÍ - BEZRUČOVA</v>
      </c>
      <c r="F85" s="402"/>
      <c r="G85" s="402"/>
      <c r="H85" s="402"/>
      <c r="I85" s="37"/>
      <c r="J85" s="358"/>
      <c r="L85" s="19"/>
    </row>
    <row r="86" spans="1:12" s="1" customFormat="1" ht="6.95" customHeight="1">
      <c r="A86" s="358"/>
      <c r="B86" s="19"/>
      <c r="C86" s="358"/>
      <c r="D86" s="358"/>
      <c r="E86" s="358"/>
      <c r="F86" s="358"/>
      <c r="G86" s="358"/>
      <c r="H86" s="358"/>
      <c r="I86" s="37"/>
      <c r="J86" s="358"/>
      <c r="L86" s="19"/>
    </row>
    <row r="87" spans="1:12" s="1" customFormat="1" ht="12" customHeight="1">
      <c r="A87" s="358"/>
      <c r="B87" s="19"/>
      <c r="C87" s="359" t="s">
        <v>20</v>
      </c>
      <c r="D87" s="358"/>
      <c r="E87" s="358"/>
      <c r="F87" s="361" t="str">
        <f>F12</f>
        <v>MLADÁ BOLESLAV - NA VANDROVCE</v>
      </c>
      <c r="G87" s="358"/>
      <c r="H87" s="358"/>
      <c r="I87" s="38" t="s">
        <v>22</v>
      </c>
      <c r="J87" s="145">
        <f>IF(J12="","",J12)</f>
        <v>44522</v>
      </c>
      <c r="L87" s="19"/>
    </row>
    <row r="88" spans="1:12" s="1" customFormat="1" ht="6.95" customHeight="1">
      <c r="A88" s="358"/>
      <c r="B88" s="19"/>
      <c r="C88" s="358"/>
      <c r="D88" s="358"/>
      <c r="E88" s="358"/>
      <c r="F88" s="358"/>
      <c r="G88" s="358"/>
      <c r="H88" s="358"/>
      <c r="I88" s="37"/>
      <c r="J88" s="358"/>
      <c r="L88" s="19"/>
    </row>
    <row r="89" spans="1:12" s="1" customFormat="1" ht="38.65" customHeight="1">
      <c r="A89" s="358"/>
      <c r="B89" s="19"/>
      <c r="C89" s="359" t="s">
        <v>23</v>
      </c>
      <c r="D89" s="358"/>
      <c r="E89" s="358"/>
      <c r="F89" s="361" t="str">
        <f>E15</f>
        <v>VaK Mladá Boleslav a.s., Čechova 1151, 293 22</v>
      </c>
      <c r="G89" s="358"/>
      <c r="H89" s="358"/>
      <c r="I89" s="38" t="s">
        <v>29</v>
      </c>
      <c r="J89" s="362" t="str">
        <f>E21</f>
        <v>Ing. Jan Čížek, Vodohospodářská kancelář Trutnov</v>
      </c>
      <c r="L89" s="19"/>
    </row>
    <row r="90" spans="1:12" s="1" customFormat="1" ht="13.7" customHeight="1">
      <c r="A90" s="358"/>
      <c r="B90" s="19"/>
      <c r="C90" s="359" t="s">
        <v>27</v>
      </c>
      <c r="D90" s="358"/>
      <c r="E90" s="358"/>
      <c r="F90" s="361" t="str">
        <f>IF(E18="","",E18)</f>
        <v>Vyplň údaj</v>
      </c>
      <c r="G90" s="358"/>
      <c r="H90" s="358"/>
      <c r="I90" s="38" t="s">
        <v>32</v>
      </c>
      <c r="J90" s="362" t="str">
        <f>E24</f>
        <v>Lenka Benešová</v>
      </c>
      <c r="L90" s="19"/>
    </row>
    <row r="91" spans="1:12" s="1" customFormat="1" ht="10.35" customHeight="1">
      <c r="A91" s="358"/>
      <c r="B91" s="19"/>
      <c r="C91" s="358"/>
      <c r="D91" s="358"/>
      <c r="E91" s="358"/>
      <c r="F91" s="358"/>
      <c r="G91" s="358"/>
      <c r="H91" s="358"/>
      <c r="I91" s="37"/>
      <c r="J91" s="358"/>
      <c r="L91" s="19"/>
    </row>
    <row r="92" spans="2:20" s="5" customFormat="1" ht="29.25" customHeight="1">
      <c r="B92" s="65"/>
      <c r="C92" s="66" t="s">
        <v>103</v>
      </c>
      <c r="D92" s="67" t="s">
        <v>54</v>
      </c>
      <c r="E92" s="67" t="s">
        <v>50</v>
      </c>
      <c r="F92" s="67" t="s">
        <v>51</v>
      </c>
      <c r="G92" s="67" t="s">
        <v>104</v>
      </c>
      <c r="H92" s="67" t="s">
        <v>105</v>
      </c>
      <c r="I92" s="68" t="s">
        <v>106</v>
      </c>
      <c r="J92" s="69" t="s">
        <v>85</v>
      </c>
      <c r="K92" s="70" t="s">
        <v>107</v>
      </c>
      <c r="L92" s="65"/>
      <c r="M92" s="29" t="s">
        <v>1</v>
      </c>
      <c r="N92" s="30" t="s">
        <v>39</v>
      </c>
      <c r="O92" s="30" t="s">
        <v>108</v>
      </c>
      <c r="P92" s="30" t="s">
        <v>109</v>
      </c>
      <c r="Q92" s="30" t="s">
        <v>110</v>
      </c>
      <c r="R92" s="30" t="s">
        <v>111</v>
      </c>
      <c r="S92" s="30" t="s">
        <v>112</v>
      </c>
      <c r="T92" s="31" t="s">
        <v>113</v>
      </c>
    </row>
    <row r="93" spans="1:63" s="1" customFormat="1" ht="22.9" customHeight="1">
      <c r="A93" s="358"/>
      <c r="B93" s="19"/>
      <c r="C93" s="33" t="s">
        <v>114</v>
      </c>
      <c r="D93" s="358"/>
      <c r="E93" s="358"/>
      <c r="F93" s="358"/>
      <c r="G93" s="358"/>
      <c r="H93" s="358"/>
      <c r="I93" s="37"/>
      <c r="J93" s="71">
        <f>BK93</f>
        <v>0</v>
      </c>
      <c r="L93" s="19"/>
      <c r="M93" s="32"/>
      <c r="N93" s="26"/>
      <c r="O93" s="26"/>
      <c r="P93" s="72">
        <f>P94+P523</f>
        <v>0</v>
      </c>
      <c r="Q93" s="26"/>
      <c r="R93" s="72">
        <f>R94+R523</f>
        <v>1298.48331092</v>
      </c>
      <c r="S93" s="26"/>
      <c r="T93" s="73">
        <f>T94+T523</f>
        <v>976.2286000000001</v>
      </c>
      <c r="AT93" s="11" t="s">
        <v>68</v>
      </c>
      <c r="AU93" s="11" t="s">
        <v>87</v>
      </c>
      <c r="BK93" s="74">
        <f>BK94+BK523</f>
        <v>0</v>
      </c>
    </row>
    <row r="94" spans="2:63" s="6" customFormat="1" ht="25.9" customHeight="1">
      <c r="B94" s="75"/>
      <c r="D94" s="76" t="s">
        <v>68</v>
      </c>
      <c r="E94" s="77" t="s">
        <v>115</v>
      </c>
      <c r="F94" s="77" t="s">
        <v>116</v>
      </c>
      <c r="I94" s="78"/>
      <c r="J94" s="79">
        <f>BK94</f>
        <v>0</v>
      </c>
      <c r="L94" s="75"/>
      <c r="M94" s="80"/>
      <c r="N94" s="81"/>
      <c r="O94" s="81"/>
      <c r="P94" s="82">
        <f>P95+P345+P351+P365+P377+P485+P507+P521</f>
        <v>0</v>
      </c>
      <c r="Q94" s="81"/>
      <c r="R94" s="82">
        <f>R95+R345+R351+R365+R377+R485+R507+R521</f>
        <v>1298.48331092</v>
      </c>
      <c r="S94" s="81"/>
      <c r="T94" s="83">
        <f>T95+T345+T351+T365+T377+T485+T507+T521</f>
        <v>976.2286000000001</v>
      </c>
      <c r="AR94" s="76" t="s">
        <v>76</v>
      </c>
      <c r="AT94" s="84" t="s">
        <v>68</v>
      </c>
      <c r="AU94" s="84" t="s">
        <v>69</v>
      </c>
      <c r="AY94" s="76" t="s">
        <v>117</v>
      </c>
      <c r="BK94" s="85">
        <f>BK95+BK345+BK351+BK365+BK377+BK485+BK507+BK521</f>
        <v>0</v>
      </c>
    </row>
    <row r="95" spans="2:63" s="6" customFormat="1" ht="22.9" customHeight="1">
      <c r="B95" s="75"/>
      <c r="D95" s="76" t="s">
        <v>68</v>
      </c>
      <c r="E95" s="86" t="s">
        <v>76</v>
      </c>
      <c r="F95" s="86" t="s">
        <v>118</v>
      </c>
      <c r="I95" s="78"/>
      <c r="J95" s="87">
        <f>BK95</f>
        <v>0</v>
      </c>
      <c r="L95" s="75"/>
      <c r="M95" s="80"/>
      <c r="N95" s="81"/>
      <c r="O95" s="81"/>
      <c r="P95" s="82">
        <f>SUM(P96:P344)</f>
        <v>0</v>
      </c>
      <c r="Q95" s="81"/>
      <c r="R95" s="82">
        <f>SUM(R96:R344)</f>
        <v>405.53071212</v>
      </c>
      <c r="S95" s="81"/>
      <c r="T95" s="83">
        <f>SUM(T96:T344)</f>
        <v>937.1056000000001</v>
      </c>
      <c r="AR95" s="76" t="s">
        <v>76</v>
      </c>
      <c r="AT95" s="84" t="s">
        <v>68</v>
      </c>
      <c r="AU95" s="84" t="s">
        <v>76</v>
      </c>
      <c r="AY95" s="76" t="s">
        <v>117</v>
      </c>
      <c r="BK95" s="85">
        <f>SUM(BK96:BK344)</f>
        <v>0</v>
      </c>
    </row>
    <row r="96" spans="1:65" s="1" customFormat="1" ht="16.5" customHeight="1">
      <c r="A96" s="358"/>
      <c r="B96" s="88"/>
      <c r="C96" s="89" t="s">
        <v>76</v>
      </c>
      <c r="D96" s="89" t="s">
        <v>119</v>
      </c>
      <c r="E96" s="90" t="s">
        <v>120</v>
      </c>
      <c r="F96" s="91" t="s">
        <v>121</v>
      </c>
      <c r="G96" s="92" t="s">
        <v>1</v>
      </c>
      <c r="H96" s="257">
        <v>705.875</v>
      </c>
      <c r="I96" s="93"/>
      <c r="J96" s="260">
        <f>ROUND(I96*H96,2)</f>
        <v>0</v>
      </c>
      <c r="K96" s="91" t="s">
        <v>1</v>
      </c>
      <c r="L96" s="19"/>
      <c r="M96" s="94" t="s">
        <v>1</v>
      </c>
      <c r="N96" s="95" t="s">
        <v>40</v>
      </c>
      <c r="O96" s="27"/>
      <c r="P96" s="96">
        <f>O96*H96</f>
        <v>0</v>
      </c>
      <c r="Q96" s="96">
        <v>0</v>
      </c>
      <c r="R96" s="96">
        <f>Q96*H96</f>
        <v>0</v>
      </c>
      <c r="S96" s="96">
        <v>0</v>
      </c>
      <c r="T96" s="97">
        <f>S96*H96</f>
        <v>0</v>
      </c>
      <c r="AR96" s="11" t="s">
        <v>122</v>
      </c>
      <c r="AT96" s="11" t="s">
        <v>119</v>
      </c>
      <c r="AU96" s="11" t="s">
        <v>78</v>
      </c>
      <c r="AY96" s="11" t="s">
        <v>117</v>
      </c>
      <c r="BE96" s="98">
        <f>IF(N96="základní",J96,0)</f>
        <v>0</v>
      </c>
      <c r="BF96" s="98">
        <f>IF(N96="snížená",J96,0)</f>
        <v>0</v>
      </c>
      <c r="BG96" s="98">
        <f>IF(N96="zákl. přenesená",J96,0)</f>
        <v>0</v>
      </c>
      <c r="BH96" s="98">
        <f>IF(N96="sníž. přenesená",J96,0)</f>
        <v>0</v>
      </c>
      <c r="BI96" s="98">
        <f>IF(N96="nulová",J96,0)</f>
        <v>0</v>
      </c>
      <c r="BJ96" s="11" t="s">
        <v>76</v>
      </c>
      <c r="BK96" s="98">
        <f>ROUND(I96*H96,2)</f>
        <v>0</v>
      </c>
      <c r="BL96" s="11" t="s">
        <v>122</v>
      </c>
      <c r="BM96" s="11" t="s">
        <v>123</v>
      </c>
    </row>
    <row r="97" spans="2:51" s="7" customFormat="1" ht="12">
      <c r="B97" s="99"/>
      <c r="C97" s="213"/>
      <c r="D97" s="223" t="s">
        <v>124</v>
      </c>
      <c r="E97" s="224" t="s">
        <v>1</v>
      </c>
      <c r="F97" s="225" t="s">
        <v>125</v>
      </c>
      <c r="G97" s="213"/>
      <c r="H97" s="224" t="s">
        <v>1</v>
      </c>
      <c r="I97" s="103"/>
      <c r="J97" s="213"/>
      <c r="L97" s="99"/>
      <c r="M97" s="104"/>
      <c r="N97" s="105"/>
      <c r="O97" s="105"/>
      <c r="P97" s="105"/>
      <c r="Q97" s="105"/>
      <c r="R97" s="105"/>
      <c r="S97" s="105"/>
      <c r="T97" s="106"/>
      <c r="AT97" s="101" t="s">
        <v>124</v>
      </c>
      <c r="AU97" s="101" t="s">
        <v>78</v>
      </c>
      <c r="AV97" s="7" t="s">
        <v>76</v>
      </c>
      <c r="AW97" s="7" t="s">
        <v>31</v>
      </c>
      <c r="AX97" s="7" t="s">
        <v>69</v>
      </c>
      <c r="AY97" s="101" t="s">
        <v>117</v>
      </c>
    </row>
    <row r="98" spans="2:51" s="8" customFormat="1" ht="12">
      <c r="B98" s="107"/>
      <c r="C98" s="214"/>
      <c r="D98" s="223" t="s">
        <v>124</v>
      </c>
      <c r="E98" s="226" t="s">
        <v>1</v>
      </c>
      <c r="F98" s="227" t="s">
        <v>126</v>
      </c>
      <c r="G98" s="214"/>
      <c r="H98" s="228">
        <v>4.191</v>
      </c>
      <c r="I98" s="110"/>
      <c r="J98" s="214"/>
      <c r="L98" s="107"/>
      <c r="M98" s="111"/>
      <c r="N98" s="112"/>
      <c r="O98" s="112"/>
      <c r="P98" s="112"/>
      <c r="Q98" s="112"/>
      <c r="R98" s="112"/>
      <c r="S98" s="112"/>
      <c r="T98" s="113"/>
      <c r="AT98" s="108" t="s">
        <v>124</v>
      </c>
      <c r="AU98" s="108" t="s">
        <v>78</v>
      </c>
      <c r="AV98" s="8" t="s">
        <v>78</v>
      </c>
      <c r="AW98" s="8" t="s">
        <v>31</v>
      </c>
      <c r="AX98" s="8" t="s">
        <v>69</v>
      </c>
      <c r="AY98" s="108" t="s">
        <v>117</v>
      </c>
    </row>
    <row r="99" spans="2:51" s="8" customFormat="1" ht="12">
      <c r="B99" s="107"/>
      <c r="C99" s="214"/>
      <c r="D99" s="223" t="s">
        <v>124</v>
      </c>
      <c r="E99" s="226" t="s">
        <v>1</v>
      </c>
      <c r="F99" s="227" t="s">
        <v>127</v>
      </c>
      <c r="G99" s="214"/>
      <c r="H99" s="228">
        <v>7.189</v>
      </c>
      <c r="I99" s="110"/>
      <c r="J99" s="214"/>
      <c r="L99" s="107"/>
      <c r="M99" s="111"/>
      <c r="N99" s="112"/>
      <c r="O99" s="112"/>
      <c r="P99" s="112"/>
      <c r="Q99" s="112"/>
      <c r="R99" s="112"/>
      <c r="S99" s="112"/>
      <c r="T99" s="113"/>
      <c r="AT99" s="108" t="s">
        <v>124</v>
      </c>
      <c r="AU99" s="108" t="s">
        <v>78</v>
      </c>
      <c r="AV99" s="8" t="s">
        <v>78</v>
      </c>
      <c r="AW99" s="8" t="s">
        <v>31</v>
      </c>
      <c r="AX99" s="8" t="s">
        <v>69</v>
      </c>
      <c r="AY99" s="108" t="s">
        <v>117</v>
      </c>
    </row>
    <row r="100" spans="2:51" s="8" customFormat="1" ht="12">
      <c r="B100" s="107"/>
      <c r="C100" s="214"/>
      <c r="D100" s="223" t="s">
        <v>124</v>
      </c>
      <c r="E100" s="226" t="s">
        <v>1</v>
      </c>
      <c r="F100" s="227" t="s">
        <v>128</v>
      </c>
      <c r="G100" s="214"/>
      <c r="H100" s="228">
        <v>13.081</v>
      </c>
      <c r="I100" s="110"/>
      <c r="J100" s="214"/>
      <c r="L100" s="107"/>
      <c r="M100" s="111"/>
      <c r="N100" s="112"/>
      <c r="O100" s="112"/>
      <c r="P100" s="112"/>
      <c r="Q100" s="112"/>
      <c r="R100" s="112"/>
      <c r="S100" s="112"/>
      <c r="T100" s="113"/>
      <c r="AT100" s="108" t="s">
        <v>124</v>
      </c>
      <c r="AU100" s="108" t="s">
        <v>78</v>
      </c>
      <c r="AV100" s="8" t="s">
        <v>78</v>
      </c>
      <c r="AW100" s="8" t="s">
        <v>31</v>
      </c>
      <c r="AX100" s="8" t="s">
        <v>69</v>
      </c>
      <c r="AY100" s="108" t="s">
        <v>117</v>
      </c>
    </row>
    <row r="101" spans="2:51" s="8" customFormat="1" ht="12">
      <c r="B101" s="107"/>
      <c r="C101" s="214"/>
      <c r="D101" s="223" t="s">
        <v>124</v>
      </c>
      <c r="E101" s="226" t="s">
        <v>1</v>
      </c>
      <c r="F101" s="227" t="s">
        <v>129</v>
      </c>
      <c r="G101" s="214"/>
      <c r="H101" s="228">
        <v>12.91</v>
      </c>
      <c r="I101" s="110"/>
      <c r="J101" s="214"/>
      <c r="L101" s="107"/>
      <c r="M101" s="111"/>
      <c r="N101" s="112"/>
      <c r="O101" s="112"/>
      <c r="P101" s="112"/>
      <c r="Q101" s="112"/>
      <c r="R101" s="112"/>
      <c r="S101" s="112"/>
      <c r="T101" s="113"/>
      <c r="AT101" s="108" t="s">
        <v>124</v>
      </c>
      <c r="AU101" s="108" t="s">
        <v>78</v>
      </c>
      <c r="AV101" s="8" t="s">
        <v>78</v>
      </c>
      <c r="AW101" s="8" t="s">
        <v>31</v>
      </c>
      <c r="AX101" s="8" t="s">
        <v>69</v>
      </c>
      <c r="AY101" s="108" t="s">
        <v>117</v>
      </c>
    </row>
    <row r="102" spans="2:51" s="8" customFormat="1" ht="12">
      <c r="B102" s="107"/>
      <c r="C102" s="214"/>
      <c r="D102" s="223" t="s">
        <v>124</v>
      </c>
      <c r="E102" s="226" t="s">
        <v>1</v>
      </c>
      <c r="F102" s="227" t="s">
        <v>130</v>
      </c>
      <c r="G102" s="214"/>
      <c r="H102" s="228">
        <v>17.529</v>
      </c>
      <c r="I102" s="110"/>
      <c r="J102" s="214"/>
      <c r="L102" s="107"/>
      <c r="M102" s="111"/>
      <c r="N102" s="112"/>
      <c r="O102" s="112"/>
      <c r="P102" s="112"/>
      <c r="Q102" s="112"/>
      <c r="R102" s="112"/>
      <c r="S102" s="112"/>
      <c r="T102" s="113"/>
      <c r="AT102" s="108" t="s">
        <v>124</v>
      </c>
      <c r="AU102" s="108" t="s">
        <v>78</v>
      </c>
      <c r="AV102" s="8" t="s">
        <v>78</v>
      </c>
      <c r="AW102" s="8" t="s">
        <v>31</v>
      </c>
      <c r="AX102" s="8" t="s">
        <v>69</v>
      </c>
      <c r="AY102" s="108" t="s">
        <v>117</v>
      </c>
    </row>
    <row r="103" spans="2:51" s="8" customFormat="1" ht="12">
      <c r="B103" s="107"/>
      <c r="C103" s="214"/>
      <c r="D103" s="223" t="s">
        <v>124</v>
      </c>
      <c r="E103" s="226" t="s">
        <v>1</v>
      </c>
      <c r="F103" s="227" t="s">
        <v>131</v>
      </c>
      <c r="G103" s="214"/>
      <c r="H103" s="228">
        <v>11.832</v>
      </c>
      <c r="I103" s="110"/>
      <c r="J103" s="214"/>
      <c r="L103" s="107"/>
      <c r="M103" s="111"/>
      <c r="N103" s="112"/>
      <c r="O103" s="112"/>
      <c r="P103" s="112"/>
      <c r="Q103" s="112"/>
      <c r="R103" s="112"/>
      <c r="S103" s="112"/>
      <c r="T103" s="113"/>
      <c r="AT103" s="108" t="s">
        <v>124</v>
      </c>
      <c r="AU103" s="108" t="s">
        <v>78</v>
      </c>
      <c r="AV103" s="8" t="s">
        <v>78</v>
      </c>
      <c r="AW103" s="8" t="s">
        <v>31</v>
      </c>
      <c r="AX103" s="8" t="s">
        <v>69</v>
      </c>
      <c r="AY103" s="108" t="s">
        <v>117</v>
      </c>
    </row>
    <row r="104" spans="2:51" s="8" customFormat="1" ht="12">
      <c r="B104" s="107"/>
      <c r="C104" s="214"/>
      <c r="D104" s="223" t="s">
        <v>124</v>
      </c>
      <c r="E104" s="226" t="s">
        <v>1</v>
      </c>
      <c r="F104" s="227" t="s">
        <v>132</v>
      </c>
      <c r="G104" s="214"/>
      <c r="H104" s="228">
        <v>23.263</v>
      </c>
      <c r="I104" s="110"/>
      <c r="J104" s="214"/>
      <c r="L104" s="107"/>
      <c r="M104" s="111"/>
      <c r="N104" s="112"/>
      <c r="O104" s="112"/>
      <c r="P104" s="112"/>
      <c r="Q104" s="112"/>
      <c r="R104" s="112"/>
      <c r="S104" s="112"/>
      <c r="T104" s="113"/>
      <c r="AT104" s="108" t="s">
        <v>124</v>
      </c>
      <c r="AU104" s="108" t="s">
        <v>78</v>
      </c>
      <c r="AV104" s="8" t="s">
        <v>78</v>
      </c>
      <c r="AW104" s="8" t="s">
        <v>31</v>
      </c>
      <c r="AX104" s="8" t="s">
        <v>69</v>
      </c>
      <c r="AY104" s="108" t="s">
        <v>117</v>
      </c>
    </row>
    <row r="105" spans="2:51" s="8" customFormat="1" ht="12">
      <c r="B105" s="107"/>
      <c r="C105" s="214"/>
      <c r="D105" s="223" t="s">
        <v>124</v>
      </c>
      <c r="E105" s="226" t="s">
        <v>1</v>
      </c>
      <c r="F105" s="227" t="s">
        <v>133</v>
      </c>
      <c r="G105" s="214"/>
      <c r="H105" s="228">
        <v>13.968</v>
      </c>
      <c r="I105" s="110"/>
      <c r="J105" s="214"/>
      <c r="L105" s="107"/>
      <c r="M105" s="111"/>
      <c r="N105" s="112"/>
      <c r="O105" s="112"/>
      <c r="P105" s="112"/>
      <c r="Q105" s="112"/>
      <c r="R105" s="112"/>
      <c r="S105" s="112"/>
      <c r="T105" s="113"/>
      <c r="AT105" s="108" t="s">
        <v>124</v>
      </c>
      <c r="AU105" s="108" t="s">
        <v>78</v>
      </c>
      <c r="AV105" s="8" t="s">
        <v>78</v>
      </c>
      <c r="AW105" s="8" t="s">
        <v>31</v>
      </c>
      <c r="AX105" s="8" t="s">
        <v>69</v>
      </c>
      <c r="AY105" s="108" t="s">
        <v>117</v>
      </c>
    </row>
    <row r="106" spans="2:51" s="8" customFormat="1" ht="12">
      <c r="B106" s="107"/>
      <c r="C106" s="214"/>
      <c r="D106" s="223" t="s">
        <v>124</v>
      </c>
      <c r="E106" s="226" t="s">
        <v>1</v>
      </c>
      <c r="F106" s="227" t="s">
        <v>134</v>
      </c>
      <c r="G106" s="214"/>
      <c r="H106" s="228">
        <v>19.272</v>
      </c>
      <c r="I106" s="110"/>
      <c r="J106" s="214"/>
      <c r="L106" s="107"/>
      <c r="M106" s="111"/>
      <c r="N106" s="112"/>
      <c r="O106" s="112"/>
      <c r="P106" s="112"/>
      <c r="Q106" s="112"/>
      <c r="R106" s="112"/>
      <c r="S106" s="112"/>
      <c r="T106" s="113"/>
      <c r="AT106" s="108" t="s">
        <v>124</v>
      </c>
      <c r="AU106" s="108" t="s">
        <v>78</v>
      </c>
      <c r="AV106" s="8" t="s">
        <v>78</v>
      </c>
      <c r="AW106" s="8" t="s">
        <v>31</v>
      </c>
      <c r="AX106" s="8" t="s">
        <v>69</v>
      </c>
      <c r="AY106" s="108" t="s">
        <v>117</v>
      </c>
    </row>
    <row r="107" spans="2:51" s="8" customFormat="1" ht="12">
      <c r="B107" s="107"/>
      <c r="C107" s="214"/>
      <c r="D107" s="223" t="s">
        <v>124</v>
      </c>
      <c r="E107" s="226" t="s">
        <v>1</v>
      </c>
      <c r="F107" s="227" t="s">
        <v>135</v>
      </c>
      <c r="G107" s="214"/>
      <c r="H107" s="228">
        <v>19.996</v>
      </c>
      <c r="I107" s="110"/>
      <c r="J107" s="214"/>
      <c r="L107" s="107"/>
      <c r="M107" s="111"/>
      <c r="N107" s="112"/>
      <c r="O107" s="112"/>
      <c r="P107" s="112"/>
      <c r="Q107" s="112"/>
      <c r="R107" s="112"/>
      <c r="S107" s="112"/>
      <c r="T107" s="113"/>
      <c r="AT107" s="108" t="s">
        <v>124</v>
      </c>
      <c r="AU107" s="108" t="s">
        <v>78</v>
      </c>
      <c r="AV107" s="8" t="s">
        <v>78</v>
      </c>
      <c r="AW107" s="8" t="s">
        <v>31</v>
      </c>
      <c r="AX107" s="8" t="s">
        <v>69</v>
      </c>
      <c r="AY107" s="108" t="s">
        <v>117</v>
      </c>
    </row>
    <row r="108" spans="2:51" s="8" customFormat="1" ht="12">
      <c r="B108" s="107"/>
      <c r="C108" s="214"/>
      <c r="D108" s="223" t="s">
        <v>124</v>
      </c>
      <c r="E108" s="226" t="s">
        <v>1</v>
      </c>
      <c r="F108" s="227" t="s">
        <v>136</v>
      </c>
      <c r="G108" s="214"/>
      <c r="H108" s="228">
        <v>9.52</v>
      </c>
      <c r="I108" s="110"/>
      <c r="J108" s="214"/>
      <c r="L108" s="107"/>
      <c r="M108" s="111"/>
      <c r="N108" s="112"/>
      <c r="O108" s="112"/>
      <c r="P108" s="112"/>
      <c r="Q108" s="112"/>
      <c r="R108" s="112"/>
      <c r="S108" s="112"/>
      <c r="T108" s="113"/>
      <c r="AT108" s="108" t="s">
        <v>124</v>
      </c>
      <c r="AU108" s="108" t="s">
        <v>78</v>
      </c>
      <c r="AV108" s="8" t="s">
        <v>78</v>
      </c>
      <c r="AW108" s="8" t="s">
        <v>31</v>
      </c>
      <c r="AX108" s="8" t="s">
        <v>69</v>
      </c>
      <c r="AY108" s="108" t="s">
        <v>117</v>
      </c>
    </row>
    <row r="109" spans="2:51" s="7" customFormat="1" ht="12">
      <c r="B109" s="99"/>
      <c r="C109" s="213"/>
      <c r="D109" s="223" t="s">
        <v>124</v>
      </c>
      <c r="E109" s="224" t="s">
        <v>1</v>
      </c>
      <c r="F109" s="225" t="s">
        <v>137</v>
      </c>
      <c r="G109" s="213"/>
      <c r="H109" s="224" t="s">
        <v>1</v>
      </c>
      <c r="I109" s="103"/>
      <c r="J109" s="213"/>
      <c r="L109" s="99"/>
      <c r="M109" s="104"/>
      <c r="N109" s="105"/>
      <c r="O109" s="105"/>
      <c r="P109" s="105"/>
      <c r="Q109" s="105"/>
      <c r="R109" s="105"/>
      <c r="S109" s="105"/>
      <c r="T109" s="106"/>
      <c r="AT109" s="101" t="s">
        <v>124</v>
      </c>
      <c r="AU109" s="101" t="s">
        <v>78</v>
      </c>
      <c r="AV109" s="7" t="s">
        <v>76</v>
      </c>
      <c r="AW109" s="7" t="s">
        <v>31</v>
      </c>
      <c r="AX109" s="7" t="s">
        <v>69</v>
      </c>
      <c r="AY109" s="101" t="s">
        <v>117</v>
      </c>
    </row>
    <row r="110" spans="2:51" s="8" customFormat="1" ht="12">
      <c r="B110" s="107"/>
      <c r="C110" s="214"/>
      <c r="D110" s="223" t="s">
        <v>124</v>
      </c>
      <c r="E110" s="226" t="s">
        <v>1</v>
      </c>
      <c r="F110" s="227" t="s">
        <v>138</v>
      </c>
      <c r="G110" s="214"/>
      <c r="H110" s="228">
        <v>13.574</v>
      </c>
      <c r="I110" s="110"/>
      <c r="J110" s="214"/>
      <c r="L110" s="107"/>
      <c r="M110" s="111"/>
      <c r="N110" s="112"/>
      <c r="O110" s="112"/>
      <c r="P110" s="112"/>
      <c r="Q110" s="112"/>
      <c r="R110" s="112"/>
      <c r="S110" s="112"/>
      <c r="T110" s="113"/>
      <c r="AT110" s="108" t="s">
        <v>124</v>
      </c>
      <c r="AU110" s="108" t="s">
        <v>78</v>
      </c>
      <c r="AV110" s="8" t="s">
        <v>78</v>
      </c>
      <c r="AW110" s="8" t="s">
        <v>31</v>
      </c>
      <c r="AX110" s="8" t="s">
        <v>69</v>
      </c>
      <c r="AY110" s="108" t="s">
        <v>117</v>
      </c>
    </row>
    <row r="111" spans="2:51" s="8" customFormat="1" ht="12">
      <c r="B111" s="107"/>
      <c r="C111" s="214"/>
      <c r="D111" s="223" t="s">
        <v>124</v>
      </c>
      <c r="E111" s="226" t="s">
        <v>1</v>
      </c>
      <c r="F111" s="227" t="s">
        <v>139</v>
      </c>
      <c r="G111" s="214"/>
      <c r="H111" s="228">
        <v>27.523</v>
      </c>
      <c r="I111" s="110"/>
      <c r="J111" s="214"/>
      <c r="L111" s="107"/>
      <c r="M111" s="111"/>
      <c r="N111" s="112"/>
      <c r="O111" s="112"/>
      <c r="P111" s="112"/>
      <c r="Q111" s="112"/>
      <c r="R111" s="112"/>
      <c r="S111" s="112"/>
      <c r="T111" s="113"/>
      <c r="AT111" s="108" t="s">
        <v>124</v>
      </c>
      <c r="AU111" s="108" t="s">
        <v>78</v>
      </c>
      <c r="AV111" s="8" t="s">
        <v>78</v>
      </c>
      <c r="AW111" s="8" t="s">
        <v>31</v>
      </c>
      <c r="AX111" s="8" t="s">
        <v>69</v>
      </c>
      <c r="AY111" s="108" t="s">
        <v>117</v>
      </c>
    </row>
    <row r="112" spans="2:51" s="8" customFormat="1" ht="12">
      <c r="B112" s="107"/>
      <c r="C112" s="214"/>
      <c r="D112" s="223" t="s">
        <v>124</v>
      </c>
      <c r="E112" s="226" t="s">
        <v>1</v>
      </c>
      <c r="F112" s="227" t="s">
        <v>140</v>
      </c>
      <c r="G112" s="214"/>
      <c r="H112" s="228">
        <v>17.14</v>
      </c>
      <c r="I112" s="110"/>
      <c r="J112" s="214"/>
      <c r="L112" s="107"/>
      <c r="M112" s="111"/>
      <c r="N112" s="112"/>
      <c r="O112" s="112"/>
      <c r="P112" s="112"/>
      <c r="Q112" s="112"/>
      <c r="R112" s="112"/>
      <c r="S112" s="112"/>
      <c r="T112" s="113"/>
      <c r="AT112" s="108" t="s">
        <v>124</v>
      </c>
      <c r="AU112" s="108" t="s">
        <v>78</v>
      </c>
      <c r="AV112" s="8" t="s">
        <v>78</v>
      </c>
      <c r="AW112" s="8" t="s">
        <v>31</v>
      </c>
      <c r="AX112" s="8" t="s">
        <v>69</v>
      </c>
      <c r="AY112" s="108" t="s">
        <v>117</v>
      </c>
    </row>
    <row r="113" spans="2:51" s="8" customFormat="1" ht="12">
      <c r="B113" s="107"/>
      <c r="C113" s="214"/>
      <c r="D113" s="223" t="s">
        <v>124</v>
      </c>
      <c r="E113" s="226" t="s">
        <v>1</v>
      </c>
      <c r="F113" s="227" t="s">
        <v>141</v>
      </c>
      <c r="G113" s="214"/>
      <c r="H113" s="228">
        <v>10.358</v>
      </c>
      <c r="I113" s="110"/>
      <c r="J113" s="214"/>
      <c r="L113" s="107"/>
      <c r="M113" s="111"/>
      <c r="N113" s="112"/>
      <c r="O113" s="112"/>
      <c r="P113" s="112"/>
      <c r="Q113" s="112"/>
      <c r="R113" s="112"/>
      <c r="S113" s="112"/>
      <c r="T113" s="113"/>
      <c r="AT113" s="108" t="s">
        <v>124</v>
      </c>
      <c r="AU113" s="108" t="s">
        <v>78</v>
      </c>
      <c r="AV113" s="8" t="s">
        <v>78</v>
      </c>
      <c r="AW113" s="8" t="s">
        <v>31</v>
      </c>
      <c r="AX113" s="8" t="s">
        <v>69</v>
      </c>
      <c r="AY113" s="108" t="s">
        <v>117</v>
      </c>
    </row>
    <row r="114" spans="2:51" s="8" customFormat="1" ht="12">
      <c r="B114" s="107"/>
      <c r="C114" s="214"/>
      <c r="D114" s="223" t="s">
        <v>124</v>
      </c>
      <c r="E114" s="226" t="s">
        <v>1</v>
      </c>
      <c r="F114" s="227" t="s">
        <v>142</v>
      </c>
      <c r="G114" s="214"/>
      <c r="H114" s="228">
        <v>19.945</v>
      </c>
      <c r="I114" s="110"/>
      <c r="J114" s="214"/>
      <c r="L114" s="107"/>
      <c r="M114" s="111"/>
      <c r="N114" s="112"/>
      <c r="O114" s="112"/>
      <c r="P114" s="112"/>
      <c r="Q114" s="112"/>
      <c r="R114" s="112"/>
      <c r="S114" s="112"/>
      <c r="T114" s="113"/>
      <c r="AT114" s="108" t="s">
        <v>124</v>
      </c>
      <c r="AU114" s="108" t="s">
        <v>78</v>
      </c>
      <c r="AV114" s="8" t="s">
        <v>78</v>
      </c>
      <c r="AW114" s="8" t="s">
        <v>31</v>
      </c>
      <c r="AX114" s="8" t="s">
        <v>69</v>
      </c>
      <c r="AY114" s="108" t="s">
        <v>117</v>
      </c>
    </row>
    <row r="115" spans="2:51" s="8" customFormat="1" ht="12">
      <c r="B115" s="107"/>
      <c r="C115" s="214"/>
      <c r="D115" s="223" t="s">
        <v>124</v>
      </c>
      <c r="E115" s="226" t="s">
        <v>1</v>
      </c>
      <c r="F115" s="227" t="s">
        <v>143</v>
      </c>
      <c r="G115" s="214"/>
      <c r="H115" s="228">
        <v>8.665</v>
      </c>
      <c r="I115" s="110"/>
      <c r="J115" s="214"/>
      <c r="L115" s="107"/>
      <c r="M115" s="111"/>
      <c r="N115" s="112"/>
      <c r="O115" s="112"/>
      <c r="P115" s="112"/>
      <c r="Q115" s="112"/>
      <c r="R115" s="112"/>
      <c r="S115" s="112"/>
      <c r="T115" s="113"/>
      <c r="AT115" s="108" t="s">
        <v>124</v>
      </c>
      <c r="AU115" s="108" t="s">
        <v>78</v>
      </c>
      <c r="AV115" s="8" t="s">
        <v>78</v>
      </c>
      <c r="AW115" s="8" t="s">
        <v>31</v>
      </c>
      <c r="AX115" s="8" t="s">
        <v>69</v>
      </c>
      <c r="AY115" s="108" t="s">
        <v>117</v>
      </c>
    </row>
    <row r="116" spans="2:51" s="8" customFormat="1" ht="12">
      <c r="B116" s="107"/>
      <c r="C116" s="214"/>
      <c r="D116" s="223" t="s">
        <v>124</v>
      </c>
      <c r="E116" s="226" t="s">
        <v>1</v>
      </c>
      <c r="F116" s="227" t="s">
        <v>144</v>
      </c>
      <c r="G116" s="214"/>
      <c r="H116" s="228">
        <v>31.351</v>
      </c>
      <c r="I116" s="110"/>
      <c r="J116" s="214"/>
      <c r="L116" s="107"/>
      <c r="M116" s="111"/>
      <c r="N116" s="112"/>
      <c r="O116" s="112"/>
      <c r="P116" s="112"/>
      <c r="Q116" s="112"/>
      <c r="R116" s="112"/>
      <c r="S116" s="112"/>
      <c r="T116" s="113"/>
      <c r="AT116" s="108" t="s">
        <v>124</v>
      </c>
      <c r="AU116" s="108" t="s">
        <v>78</v>
      </c>
      <c r="AV116" s="8" t="s">
        <v>78</v>
      </c>
      <c r="AW116" s="8" t="s">
        <v>31</v>
      </c>
      <c r="AX116" s="8" t="s">
        <v>69</v>
      </c>
      <c r="AY116" s="108" t="s">
        <v>117</v>
      </c>
    </row>
    <row r="117" spans="2:51" s="8" customFormat="1" ht="12">
      <c r="B117" s="107"/>
      <c r="C117" s="214"/>
      <c r="D117" s="223" t="s">
        <v>124</v>
      </c>
      <c r="E117" s="226" t="s">
        <v>1</v>
      </c>
      <c r="F117" s="227" t="s">
        <v>145</v>
      </c>
      <c r="G117" s="214"/>
      <c r="H117" s="228">
        <v>15.314</v>
      </c>
      <c r="I117" s="110"/>
      <c r="J117" s="214"/>
      <c r="L117" s="107"/>
      <c r="M117" s="111"/>
      <c r="N117" s="112"/>
      <c r="O117" s="112"/>
      <c r="P117" s="112"/>
      <c r="Q117" s="112"/>
      <c r="R117" s="112"/>
      <c r="S117" s="112"/>
      <c r="T117" s="113"/>
      <c r="AT117" s="108" t="s">
        <v>124</v>
      </c>
      <c r="AU117" s="108" t="s">
        <v>78</v>
      </c>
      <c r="AV117" s="8" t="s">
        <v>78</v>
      </c>
      <c r="AW117" s="8" t="s">
        <v>31</v>
      </c>
      <c r="AX117" s="8" t="s">
        <v>69</v>
      </c>
      <c r="AY117" s="108" t="s">
        <v>117</v>
      </c>
    </row>
    <row r="118" spans="2:51" s="8" customFormat="1" ht="12">
      <c r="B118" s="107"/>
      <c r="C118" s="214"/>
      <c r="D118" s="223" t="s">
        <v>124</v>
      </c>
      <c r="E118" s="226" t="s">
        <v>1</v>
      </c>
      <c r="F118" s="227" t="s">
        <v>146</v>
      </c>
      <c r="G118" s="214"/>
      <c r="H118" s="228">
        <v>9.562</v>
      </c>
      <c r="I118" s="110"/>
      <c r="J118" s="214"/>
      <c r="L118" s="107"/>
      <c r="M118" s="111"/>
      <c r="N118" s="112"/>
      <c r="O118" s="112"/>
      <c r="P118" s="112"/>
      <c r="Q118" s="112"/>
      <c r="R118" s="112"/>
      <c r="S118" s="112"/>
      <c r="T118" s="113"/>
      <c r="AT118" s="108" t="s">
        <v>124</v>
      </c>
      <c r="AU118" s="108" t="s">
        <v>78</v>
      </c>
      <c r="AV118" s="8" t="s">
        <v>78</v>
      </c>
      <c r="AW118" s="8" t="s">
        <v>31</v>
      </c>
      <c r="AX118" s="8" t="s">
        <v>69</v>
      </c>
      <c r="AY118" s="108" t="s">
        <v>117</v>
      </c>
    </row>
    <row r="119" spans="2:51" s="8" customFormat="1" ht="12">
      <c r="B119" s="107"/>
      <c r="C119" s="214"/>
      <c r="D119" s="223" t="s">
        <v>124</v>
      </c>
      <c r="E119" s="226" t="s">
        <v>1</v>
      </c>
      <c r="F119" s="227" t="s">
        <v>147</v>
      </c>
      <c r="G119" s="214"/>
      <c r="H119" s="228">
        <v>27.16</v>
      </c>
      <c r="I119" s="110"/>
      <c r="J119" s="214"/>
      <c r="L119" s="107"/>
      <c r="M119" s="111"/>
      <c r="N119" s="112"/>
      <c r="O119" s="112"/>
      <c r="P119" s="112"/>
      <c r="Q119" s="112"/>
      <c r="R119" s="112"/>
      <c r="S119" s="112"/>
      <c r="T119" s="113"/>
      <c r="AT119" s="108" t="s">
        <v>124</v>
      </c>
      <c r="AU119" s="108" t="s">
        <v>78</v>
      </c>
      <c r="AV119" s="8" t="s">
        <v>78</v>
      </c>
      <c r="AW119" s="8" t="s">
        <v>31</v>
      </c>
      <c r="AX119" s="8" t="s">
        <v>69</v>
      </c>
      <c r="AY119" s="108" t="s">
        <v>117</v>
      </c>
    </row>
    <row r="120" spans="2:51" s="8" customFormat="1" ht="12">
      <c r="B120" s="107"/>
      <c r="C120" s="214"/>
      <c r="D120" s="223" t="s">
        <v>124</v>
      </c>
      <c r="E120" s="226" t="s">
        <v>1</v>
      </c>
      <c r="F120" s="227" t="s">
        <v>148</v>
      </c>
      <c r="G120" s="214"/>
      <c r="H120" s="228">
        <v>3.546</v>
      </c>
      <c r="I120" s="110"/>
      <c r="J120" s="214"/>
      <c r="L120" s="107"/>
      <c r="M120" s="111"/>
      <c r="N120" s="112"/>
      <c r="O120" s="112"/>
      <c r="P120" s="112"/>
      <c r="Q120" s="112"/>
      <c r="R120" s="112"/>
      <c r="S120" s="112"/>
      <c r="T120" s="113"/>
      <c r="AT120" s="108" t="s">
        <v>124</v>
      </c>
      <c r="AU120" s="108" t="s">
        <v>78</v>
      </c>
      <c r="AV120" s="8" t="s">
        <v>78</v>
      </c>
      <c r="AW120" s="8" t="s">
        <v>31</v>
      </c>
      <c r="AX120" s="8" t="s">
        <v>69</v>
      </c>
      <c r="AY120" s="108" t="s">
        <v>117</v>
      </c>
    </row>
    <row r="121" spans="2:51" s="8" customFormat="1" ht="12">
      <c r="B121" s="107"/>
      <c r="C121" s="214"/>
      <c r="D121" s="223" t="s">
        <v>124</v>
      </c>
      <c r="E121" s="226" t="s">
        <v>1</v>
      </c>
      <c r="F121" s="227" t="s">
        <v>149</v>
      </c>
      <c r="G121" s="214"/>
      <c r="H121" s="228">
        <v>33.276</v>
      </c>
      <c r="I121" s="110"/>
      <c r="J121" s="214"/>
      <c r="L121" s="107"/>
      <c r="M121" s="111"/>
      <c r="N121" s="112"/>
      <c r="O121" s="112"/>
      <c r="P121" s="112"/>
      <c r="Q121" s="112"/>
      <c r="R121" s="112"/>
      <c r="S121" s="112"/>
      <c r="T121" s="113"/>
      <c r="AT121" s="108" t="s">
        <v>124</v>
      </c>
      <c r="AU121" s="108" t="s">
        <v>78</v>
      </c>
      <c r="AV121" s="8" t="s">
        <v>78</v>
      </c>
      <c r="AW121" s="8" t="s">
        <v>31</v>
      </c>
      <c r="AX121" s="8" t="s">
        <v>69</v>
      </c>
      <c r="AY121" s="108" t="s">
        <v>117</v>
      </c>
    </row>
    <row r="122" spans="2:51" s="8" customFormat="1" ht="12">
      <c r="B122" s="107"/>
      <c r="C122" s="214"/>
      <c r="D122" s="223" t="s">
        <v>124</v>
      </c>
      <c r="E122" s="226" t="s">
        <v>1</v>
      </c>
      <c r="F122" s="227" t="s">
        <v>150</v>
      </c>
      <c r="G122" s="214"/>
      <c r="H122" s="228">
        <v>13.964</v>
      </c>
      <c r="I122" s="110"/>
      <c r="J122" s="214"/>
      <c r="L122" s="107"/>
      <c r="M122" s="111"/>
      <c r="N122" s="112"/>
      <c r="O122" s="112"/>
      <c r="P122" s="112"/>
      <c r="Q122" s="112"/>
      <c r="R122" s="112"/>
      <c r="S122" s="112"/>
      <c r="T122" s="113"/>
      <c r="AT122" s="108" t="s">
        <v>124</v>
      </c>
      <c r="AU122" s="108" t="s">
        <v>78</v>
      </c>
      <c r="AV122" s="8" t="s">
        <v>78</v>
      </c>
      <c r="AW122" s="8" t="s">
        <v>31</v>
      </c>
      <c r="AX122" s="8" t="s">
        <v>69</v>
      </c>
      <c r="AY122" s="108" t="s">
        <v>117</v>
      </c>
    </row>
    <row r="123" spans="2:51" s="8" customFormat="1" ht="12">
      <c r="B123" s="107"/>
      <c r="C123" s="214"/>
      <c r="D123" s="223" t="s">
        <v>124</v>
      </c>
      <c r="E123" s="226" t="s">
        <v>1</v>
      </c>
      <c r="F123" s="227" t="s">
        <v>151</v>
      </c>
      <c r="G123" s="214"/>
      <c r="H123" s="228">
        <v>38.073</v>
      </c>
      <c r="I123" s="110"/>
      <c r="J123" s="214"/>
      <c r="L123" s="107"/>
      <c r="M123" s="111"/>
      <c r="N123" s="112"/>
      <c r="O123" s="112"/>
      <c r="P123" s="112"/>
      <c r="Q123" s="112"/>
      <c r="R123" s="112"/>
      <c r="S123" s="112"/>
      <c r="T123" s="113"/>
      <c r="AT123" s="108" t="s">
        <v>124</v>
      </c>
      <c r="AU123" s="108" t="s">
        <v>78</v>
      </c>
      <c r="AV123" s="8" t="s">
        <v>78</v>
      </c>
      <c r="AW123" s="8" t="s">
        <v>31</v>
      </c>
      <c r="AX123" s="8" t="s">
        <v>69</v>
      </c>
      <c r="AY123" s="108" t="s">
        <v>117</v>
      </c>
    </row>
    <row r="124" spans="2:51" s="8" customFormat="1" ht="12">
      <c r="B124" s="107"/>
      <c r="C124" s="214"/>
      <c r="D124" s="223" t="s">
        <v>124</v>
      </c>
      <c r="E124" s="226" t="s">
        <v>1</v>
      </c>
      <c r="F124" s="227" t="s">
        <v>152</v>
      </c>
      <c r="G124" s="214"/>
      <c r="H124" s="228">
        <v>19.935</v>
      </c>
      <c r="I124" s="110"/>
      <c r="J124" s="214"/>
      <c r="L124" s="107"/>
      <c r="M124" s="111"/>
      <c r="N124" s="112"/>
      <c r="O124" s="112"/>
      <c r="P124" s="112"/>
      <c r="Q124" s="112"/>
      <c r="R124" s="112"/>
      <c r="S124" s="112"/>
      <c r="T124" s="113"/>
      <c r="AT124" s="108" t="s">
        <v>124</v>
      </c>
      <c r="AU124" s="108" t="s">
        <v>78</v>
      </c>
      <c r="AV124" s="8" t="s">
        <v>78</v>
      </c>
      <c r="AW124" s="8" t="s">
        <v>31</v>
      </c>
      <c r="AX124" s="8" t="s">
        <v>69</v>
      </c>
      <c r="AY124" s="108" t="s">
        <v>117</v>
      </c>
    </row>
    <row r="125" spans="2:51" s="8" customFormat="1" ht="12">
      <c r="B125" s="107"/>
      <c r="C125" s="214"/>
      <c r="D125" s="223" t="s">
        <v>124</v>
      </c>
      <c r="E125" s="226" t="s">
        <v>1</v>
      </c>
      <c r="F125" s="227" t="s">
        <v>153</v>
      </c>
      <c r="G125" s="214"/>
      <c r="H125" s="228">
        <v>28.409</v>
      </c>
      <c r="I125" s="110"/>
      <c r="J125" s="214"/>
      <c r="L125" s="107"/>
      <c r="M125" s="111"/>
      <c r="N125" s="112"/>
      <c r="O125" s="112"/>
      <c r="P125" s="112"/>
      <c r="Q125" s="112"/>
      <c r="R125" s="112"/>
      <c r="S125" s="112"/>
      <c r="T125" s="113"/>
      <c r="AT125" s="108" t="s">
        <v>124</v>
      </c>
      <c r="AU125" s="108" t="s">
        <v>78</v>
      </c>
      <c r="AV125" s="8" t="s">
        <v>78</v>
      </c>
      <c r="AW125" s="8" t="s">
        <v>31</v>
      </c>
      <c r="AX125" s="8" t="s">
        <v>69</v>
      </c>
      <c r="AY125" s="108" t="s">
        <v>117</v>
      </c>
    </row>
    <row r="126" spans="2:51" s="8" customFormat="1" ht="12">
      <c r="B126" s="107"/>
      <c r="C126" s="214"/>
      <c r="D126" s="223" t="s">
        <v>124</v>
      </c>
      <c r="E126" s="226" t="s">
        <v>1</v>
      </c>
      <c r="F126" s="227" t="s">
        <v>154</v>
      </c>
      <c r="G126" s="214"/>
      <c r="H126" s="228">
        <v>14.144</v>
      </c>
      <c r="I126" s="110"/>
      <c r="J126" s="214"/>
      <c r="L126" s="107"/>
      <c r="M126" s="111"/>
      <c r="N126" s="112"/>
      <c r="O126" s="112"/>
      <c r="P126" s="112"/>
      <c r="Q126" s="112"/>
      <c r="R126" s="112"/>
      <c r="S126" s="112"/>
      <c r="T126" s="113"/>
      <c r="AT126" s="108" t="s">
        <v>124</v>
      </c>
      <c r="AU126" s="108" t="s">
        <v>78</v>
      </c>
      <c r="AV126" s="8" t="s">
        <v>78</v>
      </c>
      <c r="AW126" s="8" t="s">
        <v>31</v>
      </c>
      <c r="AX126" s="8" t="s">
        <v>69</v>
      </c>
      <c r="AY126" s="108" t="s">
        <v>117</v>
      </c>
    </row>
    <row r="127" spans="2:51" s="8" customFormat="1" ht="12">
      <c r="B127" s="107"/>
      <c r="C127" s="214"/>
      <c r="D127" s="223" t="s">
        <v>124</v>
      </c>
      <c r="E127" s="226" t="s">
        <v>1</v>
      </c>
      <c r="F127" s="227" t="s">
        <v>155</v>
      </c>
      <c r="G127" s="214"/>
      <c r="H127" s="228">
        <v>7.276</v>
      </c>
      <c r="I127" s="110"/>
      <c r="J127" s="214"/>
      <c r="L127" s="107"/>
      <c r="M127" s="111"/>
      <c r="N127" s="112"/>
      <c r="O127" s="112"/>
      <c r="P127" s="112"/>
      <c r="Q127" s="112"/>
      <c r="R127" s="112"/>
      <c r="S127" s="112"/>
      <c r="T127" s="113"/>
      <c r="AT127" s="108" t="s">
        <v>124</v>
      </c>
      <c r="AU127" s="108" t="s">
        <v>78</v>
      </c>
      <c r="AV127" s="8" t="s">
        <v>78</v>
      </c>
      <c r="AW127" s="8" t="s">
        <v>31</v>
      </c>
      <c r="AX127" s="8" t="s">
        <v>69</v>
      </c>
      <c r="AY127" s="108" t="s">
        <v>117</v>
      </c>
    </row>
    <row r="128" spans="2:51" s="8" customFormat="1" ht="12">
      <c r="B128" s="107"/>
      <c r="C128" s="214"/>
      <c r="D128" s="223" t="s">
        <v>124</v>
      </c>
      <c r="E128" s="226" t="s">
        <v>1</v>
      </c>
      <c r="F128" s="227" t="s">
        <v>156</v>
      </c>
      <c r="G128" s="214"/>
      <c r="H128" s="228">
        <v>30.992</v>
      </c>
      <c r="I128" s="110"/>
      <c r="J128" s="214"/>
      <c r="L128" s="107"/>
      <c r="M128" s="111"/>
      <c r="N128" s="112"/>
      <c r="O128" s="112"/>
      <c r="P128" s="112"/>
      <c r="Q128" s="112"/>
      <c r="R128" s="112"/>
      <c r="S128" s="112"/>
      <c r="T128" s="113"/>
      <c r="AT128" s="108" t="s">
        <v>124</v>
      </c>
      <c r="AU128" s="108" t="s">
        <v>78</v>
      </c>
      <c r="AV128" s="8" t="s">
        <v>78</v>
      </c>
      <c r="AW128" s="8" t="s">
        <v>31</v>
      </c>
      <c r="AX128" s="8" t="s">
        <v>69</v>
      </c>
      <c r="AY128" s="108" t="s">
        <v>117</v>
      </c>
    </row>
    <row r="129" spans="2:51" s="8" customFormat="1" ht="12">
      <c r="B129" s="107"/>
      <c r="C129" s="214"/>
      <c r="D129" s="223" t="s">
        <v>124</v>
      </c>
      <c r="E129" s="226" t="s">
        <v>1</v>
      </c>
      <c r="F129" s="227" t="s">
        <v>157</v>
      </c>
      <c r="G129" s="214"/>
      <c r="H129" s="228">
        <v>19.35</v>
      </c>
      <c r="I129" s="110"/>
      <c r="J129" s="214"/>
      <c r="L129" s="107"/>
      <c r="M129" s="111"/>
      <c r="N129" s="112"/>
      <c r="O129" s="112"/>
      <c r="P129" s="112"/>
      <c r="Q129" s="112"/>
      <c r="R129" s="112"/>
      <c r="S129" s="112"/>
      <c r="T129" s="113"/>
      <c r="AT129" s="108" t="s">
        <v>124</v>
      </c>
      <c r="AU129" s="108" t="s">
        <v>78</v>
      </c>
      <c r="AV129" s="8" t="s">
        <v>78</v>
      </c>
      <c r="AW129" s="8" t="s">
        <v>31</v>
      </c>
      <c r="AX129" s="8" t="s">
        <v>69</v>
      </c>
      <c r="AY129" s="108" t="s">
        <v>117</v>
      </c>
    </row>
    <row r="130" spans="2:51" s="8" customFormat="1" ht="12">
      <c r="B130" s="107"/>
      <c r="C130" s="214"/>
      <c r="D130" s="223" t="s">
        <v>124</v>
      </c>
      <c r="E130" s="226" t="s">
        <v>1</v>
      </c>
      <c r="F130" s="227" t="s">
        <v>158</v>
      </c>
      <c r="G130" s="214"/>
      <c r="H130" s="228">
        <v>17.794</v>
      </c>
      <c r="I130" s="110"/>
      <c r="J130" s="214"/>
      <c r="L130" s="107"/>
      <c r="M130" s="111"/>
      <c r="N130" s="112"/>
      <c r="O130" s="112"/>
      <c r="P130" s="112"/>
      <c r="Q130" s="112"/>
      <c r="R130" s="112"/>
      <c r="S130" s="112"/>
      <c r="T130" s="113"/>
      <c r="AT130" s="108" t="s">
        <v>124</v>
      </c>
      <c r="AU130" s="108" t="s">
        <v>78</v>
      </c>
      <c r="AV130" s="8" t="s">
        <v>78</v>
      </c>
      <c r="AW130" s="8" t="s">
        <v>31</v>
      </c>
      <c r="AX130" s="8" t="s">
        <v>69</v>
      </c>
      <c r="AY130" s="108" t="s">
        <v>117</v>
      </c>
    </row>
    <row r="131" spans="2:51" s="8" customFormat="1" ht="12">
      <c r="B131" s="107"/>
      <c r="C131" s="214"/>
      <c r="D131" s="223" t="s">
        <v>124</v>
      </c>
      <c r="E131" s="226" t="s">
        <v>1</v>
      </c>
      <c r="F131" s="227" t="s">
        <v>159</v>
      </c>
      <c r="G131" s="214"/>
      <c r="H131" s="228">
        <v>17.696</v>
      </c>
      <c r="I131" s="110"/>
      <c r="J131" s="214"/>
      <c r="L131" s="107"/>
      <c r="M131" s="111"/>
      <c r="N131" s="112"/>
      <c r="O131" s="112"/>
      <c r="P131" s="112"/>
      <c r="Q131" s="112"/>
      <c r="R131" s="112"/>
      <c r="S131" s="112"/>
      <c r="T131" s="113"/>
      <c r="AT131" s="108" t="s">
        <v>124</v>
      </c>
      <c r="AU131" s="108" t="s">
        <v>78</v>
      </c>
      <c r="AV131" s="8" t="s">
        <v>78</v>
      </c>
      <c r="AW131" s="8" t="s">
        <v>31</v>
      </c>
      <c r="AX131" s="8" t="s">
        <v>69</v>
      </c>
      <c r="AY131" s="108" t="s">
        <v>117</v>
      </c>
    </row>
    <row r="132" spans="2:51" s="8" customFormat="1" ht="12">
      <c r="B132" s="107"/>
      <c r="C132" s="214"/>
      <c r="D132" s="223" t="s">
        <v>124</v>
      </c>
      <c r="E132" s="226" t="s">
        <v>1</v>
      </c>
      <c r="F132" s="227" t="s">
        <v>160</v>
      </c>
      <c r="G132" s="214"/>
      <c r="H132" s="228">
        <v>30.361</v>
      </c>
      <c r="I132" s="110"/>
      <c r="J132" s="214"/>
      <c r="L132" s="107"/>
      <c r="M132" s="111"/>
      <c r="N132" s="112"/>
      <c r="O132" s="112"/>
      <c r="P132" s="112"/>
      <c r="Q132" s="112"/>
      <c r="R132" s="112"/>
      <c r="S132" s="112"/>
      <c r="T132" s="113"/>
      <c r="AT132" s="108" t="s">
        <v>124</v>
      </c>
      <c r="AU132" s="108" t="s">
        <v>78</v>
      </c>
      <c r="AV132" s="8" t="s">
        <v>78</v>
      </c>
      <c r="AW132" s="8" t="s">
        <v>31</v>
      </c>
      <c r="AX132" s="8" t="s">
        <v>69</v>
      </c>
      <c r="AY132" s="108" t="s">
        <v>117</v>
      </c>
    </row>
    <row r="133" spans="2:51" s="8" customFormat="1" ht="12">
      <c r="B133" s="107"/>
      <c r="C133" s="214"/>
      <c r="D133" s="223" t="s">
        <v>124</v>
      </c>
      <c r="E133" s="226" t="s">
        <v>1</v>
      </c>
      <c r="F133" s="227" t="s">
        <v>161</v>
      </c>
      <c r="G133" s="214"/>
      <c r="H133" s="228">
        <v>30.029</v>
      </c>
      <c r="I133" s="110"/>
      <c r="J133" s="214"/>
      <c r="L133" s="107"/>
      <c r="M133" s="111"/>
      <c r="N133" s="112"/>
      <c r="O133" s="112"/>
      <c r="P133" s="112"/>
      <c r="Q133" s="112"/>
      <c r="R133" s="112"/>
      <c r="S133" s="112"/>
      <c r="T133" s="113"/>
      <c r="AT133" s="108" t="s">
        <v>124</v>
      </c>
      <c r="AU133" s="108" t="s">
        <v>78</v>
      </c>
      <c r="AV133" s="8" t="s">
        <v>78</v>
      </c>
      <c r="AW133" s="8" t="s">
        <v>31</v>
      </c>
      <c r="AX133" s="8" t="s">
        <v>69</v>
      </c>
      <c r="AY133" s="108" t="s">
        <v>117</v>
      </c>
    </row>
    <row r="134" spans="2:51" s="8" customFormat="1" ht="12">
      <c r="B134" s="107"/>
      <c r="C134" s="214"/>
      <c r="D134" s="223" t="s">
        <v>124</v>
      </c>
      <c r="E134" s="226" t="s">
        <v>1</v>
      </c>
      <c r="F134" s="227" t="s">
        <v>162</v>
      </c>
      <c r="G134" s="214"/>
      <c r="H134" s="228">
        <v>21.759</v>
      </c>
      <c r="I134" s="110"/>
      <c r="J134" s="214"/>
      <c r="L134" s="107"/>
      <c r="M134" s="111"/>
      <c r="N134" s="112"/>
      <c r="O134" s="112"/>
      <c r="P134" s="112"/>
      <c r="Q134" s="112"/>
      <c r="R134" s="112"/>
      <c r="S134" s="112"/>
      <c r="T134" s="113"/>
      <c r="AT134" s="108" t="s">
        <v>124</v>
      </c>
      <c r="AU134" s="108" t="s">
        <v>78</v>
      </c>
      <c r="AV134" s="8" t="s">
        <v>78</v>
      </c>
      <c r="AW134" s="8" t="s">
        <v>31</v>
      </c>
      <c r="AX134" s="8" t="s">
        <v>69</v>
      </c>
      <c r="AY134" s="108" t="s">
        <v>117</v>
      </c>
    </row>
    <row r="135" spans="2:51" s="8" customFormat="1" ht="12">
      <c r="B135" s="107"/>
      <c r="C135" s="214"/>
      <c r="D135" s="223" t="s">
        <v>124</v>
      </c>
      <c r="E135" s="226" t="s">
        <v>1</v>
      </c>
      <c r="F135" s="227" t="s">
        <v>163</v>
      </c>
      <c r="G135" s="214"/>
      <c r="H135" s="228">
        <v>31.089</v>
      </c>
      <c r="I135" s="110"/>
      <c r="J135" s="214"/>
      <c r="L135" s="107"/>
      <c r="M135" s="111"/>
      <c r="N135" s="112"/>
      <c r="O135" s="112"/>
      <c r="P135" s="112"/>
      <c r="Q135" s="112"/>
      <c r="R135" s="112"/>
      <c r="S135" s="112"/>
      <c r="T135" s="113"/>
      <c r="AT135" s="108" t="s">
        <v>124</v>
      </c>
      <c r="AU135" s="108" t="s">
        <v>78</v>
      </c>
      <c r="AV135" s="8" t="s">
        <v>78</v>
      </c>
      <c r="AW135" s="8" t="s">
        <v>31</v>
      </c>
      <c r="AX135" s="8" t="s">
        <v>69</v>
      </c>
      <c r="AY135" s="108" t="s">
        <v>117</v>
      </c>
    </row>
    <row r="136" spans="2:51" s="8" customFormat="1" ht="12">
      <c r="B136" s="107"/>
      <c r="C136" s="214"/>
      <c r="D136" s="223" t="s">
        <v>124</v>
      </c>
      <c r="E136" s="226" t="s">
        <v>1</v>
      </c>
      <c r="F136" s="227" t="s">
        <v>164</v>
      </c>
      <c r="G136" s="214"/>
      <c r="H136" s="228">
        <v>17.417</v>
      </c>
      <c r="I136" s="110"/>
      <c r="J136" s="214"/>
      <c r="L136" s="107"/>
      <c r="M136" s="111"/>
      <c r="N136" s="112"/>
      <c r="O136" s="112"/>
      <c r="P136" s="112"/>
      <c r="Q136" s="112"/>
      <c r="R136" s="112"/>
      <c r="S136" s="112"/>
      <c r="T136" s="113"/>
      <c r="AT136" s="108" t="s">
        <v>124</v>
      </c>
      <c r="AU136" s="108" t="s">
        <v>78</v>
      </c>
      <c r="AV136" s="8" t="s">
        <v>78</v>
      </c>
      <c r="AW136" s="8" t="s">
        <v>31</v>
      </c>
      <c r="AX136" s="8" t="s">
        <v>69</v>
      </c>
      <c r="AY136" s="108" t="s">
        <v>117</v>
      </c>
    </row>
    <row r="137" spans="2:51" s="8" customFormat="1" ht="12">
      <c r="B137" s="107"/>
      <c r="C137" s="214"/>
      <c r="D137" s="223" t="s">
        <v>124</v>
      </c>
      <c r="E137" s="226" t="s">
        <v>1</v>
      </c>
      <c r="F137" s="227" t="s">
        <v>165</v>
      </c>
      <c r="G137" s="214"/>
      <c r="H137" s="228">
        <v>28.584</v>
      </c>
      <c r="I137" s="110"/>
      <c r="J137" s="214"/>
      <c r="L137" s="107"/>
      <c r="M137" s="111"/>
      <c r="N137" s="112"/>
      <c r="O137" s="112"/>
      <c r="P137" s="112"/>
      <c r="Q137" s="112"/>
      <c r="R137" s="112"/>
      <c r="S137" s="112"/>
      <c r="T137" s="113"/>
      <c r="AT137" s="108" t="s">
        <v>124</v>
      </c>
      <c r="AU137" s="108" t="s">
        <v>78</v>
      </c>
      <c r="AV137" s="8" t="s">
        <v>78</v>
      </c>
      <c r="AW137" s="8" t="s">
        <v>31</v>
      </c>
      <c r="AX137" s="8" t="s">
        <v>69</v>
      </c>
      <c r="AY137" s="108" t="s">
        <v>117</v>
      </c>
    </row>
    <row r="138" spans="2:51" s="7" customFormat="1" ht="12">
      <c r="B138" s="99"/>
      <c r="C138" s="213"/>
      <c r="D138" s="223" t="s">
        <v>124</v>
      </c>
      <c r="E138" s="224" t="s">
        <v>1</v>
      </c>
      <c r="F138" s="225" t="s">
        <v>166</v>
      </c>
      <c r="G138" s="213"/>
      <c r="H138" s="224" t="s">
        <v>1</v>
      </c>
      <c r="I138" s="103"/>
      <c r="J138" s="213"/>
      <c r="L138" s="99"/>
      <c r="M138" s="104"/>
      <c r="N138" s="105"/>
      <c r="O138" s="105"/>
      <c r="P138" s="105"/>
      <c r="Q138" s="105"/>
      <c r="R138" s="105"/>
      <c r="S138" s="105"/>
      <c r="T138" s="106"/>
      <c r="AT138" s="101" t="s">
        <v>124</v>
      </c>
      <c r="AU138" s="101" t="s">
        <v>78</v>
      </c>
      <c r="AV138" s="7" t="s">
        <v>76</v>
      </c>
      <c r="AW138" s="7" t="s">
        <v>31</v>
      </c>
      <c r="AX138" s="7" t="s">
        <v>69</v>
      </c>
      <c r="AY138" s="101" t="s">
        <v>117</v>
      </c>
    </row>
    <row r="139" spans="2:51" s="8" customFormat="1" ht="12">
      <c r="B139" s="107"/>
      <c r="C139" s="214"/>
      <c r="D139" s="223" t="s">
        <v>124</v>
      </c>
      <c r="E139" s="226" t="s">
        <v>1</v>
      </c>
      <c r="F139" s="227" t="s">
        <v>167</v>
      </c>
      <c r="G139" s="214"/>
      <c r="H139" s="228">
        <v>9.56</v>
      </c>
      <c r="I139" s="110"/>
      <c r="J139" s="214"/>
      <c r="L139" s="107"/>
      <c r="M139" s="111"/>
      <c r="N139" s="112"/>
      <c r="O139" s="112"/>
      <c r="P139" s="112"/>
      <c r="Q139" s="112"/>
      <c r="R139" s="112"/>
      <c r="S139" s="112"/>
      <c r="T139" s="113"/>
      <c r="AT139" s="108" t="s">
        <v>124</v>
      </c>
      <c r="AU139" s="108" t="s">
        <v>78</v>
      </c>
      <c r="AV139" s="8" t="s">
        <v>78</v>
      </c>
      <c r="AW139" s="8" t="s">
        <v>31</v>
      </c>
      <c r="AX139" s="8" t="s">
        <v>69</v>
      </c>
      <c r="AY139" s="108" t="s">
        <v>117</v>
      </c>
    </row>
    <row r="140" spans="2:51" s="8" customFormat="1" ht="12">
      <c r="B140" s="107"/>
      <c r="C140" s="214"/>
      <c r="D140" s="223" t="s">
        <v>124</v>
      </c>
      <c r="E140" s="226" t="s">
        <v>1</v>
      </c>
      <c r="F140" s="227" t="s">
        <v>168</v>
      </c>
      <c r="G140" s="214"/>
      <c r="H140" s="228">
        <v>21.401</v>
      </c>
      <c r="I140" s="110"/>
      <c r="J140" s="214"/>
      <c r="L140" s="107"/>
      <c r="M140" s="111"/>
      <c r="N140" s="112"/>
      <c r="O140" s="112"/>
      <c r="P140" s="112"/>
      <c r="Q140" s="112"/>
      <c r="R140" s="112"/>
      <c r="S140" s="112"/>
      <c r="T140" s="113"/>
      <c r="AT140" s="108" t="s">
        <v>124</v>
      </c>
      <c r="AU140" s="108" t="s">
        <v>78</v>
      </c>
      <c r="AV140" s="8" t="s">
        <v>78</v>
      </c>
      <c r="AW140" s="8" t="s">
        <v>31</v>
      </c>
      <c r="AX140" s="8" t="s">
        <v>69</v>
      </c>
      <c r="AY140" s="108" t="s">
        <v>117</v>
      </c>
    </row>
    <row r="141" spans="2:51" s="8" customFormat="1" ht="12">
      <c r="B141" s="107"/>
      <c r="C141" s="214"/>
      <c r="D141" s="223" t="s">
        <v>124</v>
      </c>
      <c r="E141" s="226" t="s">
        <v>1</v>
      </c>
      <c r="F141" s="227" t="s">
        <v>169</v>
      </c>
      <c r="G141" s="214"/>
      <c r="H141" s="228">
        <v>19.618</v>
      </c>
      <c r="I141" s="110"/>
      <c r="J141" s="214"/>
      <c r="L141" s="107"/>
      <c r="M141" s="111"/>
      <c r="N141" s="112"/>
      <c r="O141" s="112"/>
      <c r="P141" s="112"/>
      <c r="Q141" s="112"/>
      <c r="R141" s="112"/>
      <c r="S141" s="112"/>
      <c r="T141" s="113"/>
      <c r="AT141" s="108" t="s">
        <v>124</v>
      </c>
      <c r="AU141" s="108" t="s">
        <v>78</v>
      </c>
      <c r="AV141" s="8" t="s">
        <v>78</v>
      </c>
      <c r="AW141" s="8" t="s">
        <v>31</v>
      </c>
      <c r="AX141" s="8" t="s">
        <v>69</v>
      </c>
      <c r="AY141" s="108" t="s">
        <v>117</v>
      </c>
    </row>
    <row r="142" spans="2:51" s="8" customFormat="1" ht="12">
      <c r="B142" s="107"/>
      <c r="C142" s="214"/>
      <c r="D142" s="223" t="s">
        <v>124</v>
      </c>
      <c r="E142" s="226" t="s">
        <v>1</v>
      </c>
      <c r="F142" s="227" t="s">
        <v>170</v>
      </c>
      <c r="G142" s="214"/>
      <c r="H142" s="228">
        <v>33.54</v>
      </c>
      <c r="I142" s="110"/>
      <c r="J142" s="214"/>
      <c r="L142" s="107"/>
      <c r="M142" s="111"/>
      <c r="N142" s="112"/>
      <c r="O142" s="112"/>
      <c r="P142" s="112"/>
      <c r="Q142" s="112"/>
      <c r="R142" s="112"/>
      <c r="S142" s="112"/>
      <c r="T142" s="113"/>
      <c r="AT142" s="108" t="s">
        <v>124</v>
      </c>
      <c r="AU142" s="108" t="s">
        <v>78</v>
      </c>
      <c r="AV142" s="8" t="s">
        <v>78</v>
      </c>
      <c r="AW142" s="8" t="s">
        <v>31</v>
      </c>
      <c r="AX142" s="8" t="s">
        <v>69</v>
      </c>
      <c r="AY142" s="108" t="s">
        <v>117</v>
      </c>
    </row>
    <row r="143" spans="2:51" s="8" customFormat="1" ht="12">
      <c r="B143" s="107"/>
      <c r="C143" s="214"/>
      <c r="D143" s="223" t="s">
        <v>124</v>
      </c>
      <c r="E143" s="226" t="s">
        <v>1</v>
      </c>
      <c r="F143" s="227" t="s">
        <v>171</v>
      </c>
      <c r="G143" s="214"/>
      <c r="H143" s="228">
        <v>31.392</v>
      </c>
      <c r="I143" s="110"/>
      <c r="J143" s="214"/>
      <c r="L143" s="107"/>
      <c r="M143" s="111"/>
      <c r="N143" s="112"/>
      <c r="O143" s="112"/>
      <c r="P143" s="112"/>
      <c r="Q143" s="112"/>
      <c r="R143" s="112"/>
      <c r="S143" s="112"/>
      <c r="T143" s="113"/>
      <c r="AT143" s="108" t="s">
        <v>124</v>
      </c>
      <c r="AU143" s="108" t="s">
        <v>78</v>
      </c>
      <c r="AV143" s="8" t="s">
        <v>78</v>
      </c>
      <c r="AW143" s="8" t="s">
        <v>31</v>
      </c>
      <c r="AX143" s="8" t="s">
        <v>69</v>
      </c>
      <c r="AY143" s="108" t="s">
        <v>117</v>
      </c>
    </row>
    <row r="144" spans="2:51" s="8" customFormat="1" ht="12">
      <c r="B144" s="107"/>
      <c r="C144" s="214"/>
      <c r="D144" s="223" t="s">
        <v>124</v>
      </c>
      <c r="E144" s="226" t="s">
        <v>1</v>
      </c>
      <c r="F144" s="227" t="s">
        <v>172</v>
      </c>
      <c r="G144" s="214"/>
      <c r="H144" s="228">
        <v>14.382</v>
      </c>
      <c r="I144" s="110"/>
      <c r="J144" s="214"/>
      <c r="L144" s="107"/>
      <c r="M144" s="111"/>
      <c r="N144" s="112"/>
      <c r="O144" s="112"/>
      <c r="P144" s="112"/>
      <c r="Q144" s="112"/>
      <c r="R144" s="112"/>
      <c r="S144" s="112"/>
      <c r="T144" s="113"/>
      <c r="AT144" s="108" t="s">
        <v>124</v>
      </c>
      <c r="AU144" s="108" t="s">
        <v>78</v>
      </c>
      <c r="AV144" s="8" t="s">
        <v>78</v>
      </c>
      <c r="AW144" s="8" t="s">
        <v>31</v>
      </c>
      <c r="AX144" s="8" t="s">
        <v>69</v>
      </c>
      <c r="AY144" s="108" t="s">
        <v>117</v>
      </c>
    </row>
    <row r="145" spans="2:51" s="8" customFormat="1" ht="12">
      <c r="B145" s="107"/>
      <c r="C145" s="214"/>
      <c r="D145" s="223" t="s">
        <v>124</v>
      </c>
      <c r="E145" s="226" t="s">
        <v>1</v>
      </c>
      <c r="F145" s="227" t="s">
        <v>173</v>
      </c>
      <c r="G145" s="214"/>
      <c r="H145" s="228">
        <v>19.713</v>
      </c>
      <c r="I145" s="110"/>
      <c r="J145" s="214"/>
      <c r="L145" s="107"/>
      <c r="M145" s="111"/>
      <c r="N145" s="112"/>
      <c r="O145" s="112"/>
      <c r="P145" s="112"/>
      <c r="Q145" s="112"/>
      <c r="R145" s="112"/>
      <c r="S145" s="112"/>
      <c r="T145" s="113"/>
      <c r="AT145" s="108" t="s">
        <v>124</v>
      </c>
      <c r="AU145" s="108" t="s">
        <v>78</v>
      </c>
      <c r="AV145" s="8" t="s">
        <v>78</v>
      </c>
      <c r="AW145" s="8" t="s">
        <v>31</v>
      </c>
      <c r="AX145" s="8" t="s">
        <v>69</v>
      </c>
      <c r="AY145" s="108" t="s">
        <v>117</v>
      </c>
    </row>
    <row r="146" spans="2:51" s="8" customFormat="1" ht="12">
      <c r="B146" s="107"/>
      <c r="C146" s="214"/>
      <c r="D146" s="223" t="s">
        <v>124</v>
      </c>
      <c r="E146" s="226" t="s">
        <v>1</v>
      </c>
      <c r="F146" s="227" t="s">
        <v>174</v>
      </c>
      <c r="G146" s="214"/>
      <c r="H146" s="228">
        <v>15.152</v>
      </c>
      <c r="I146" s="110"/>
      <c r="J146" s="214"/>
      <c r="L146" s="107"/>
      <c r="M146" s="111"/>
      <c r="N146" s="112"/>
      <c r="O146" s="112"/>
      <c r="P146" s="112"/>
      <c r="Q146" s="112"/>
      <c r="R146" s="112"/>
      <c r="S146" s="112"/>
      <c r="T146" s="113"/>
      <c r="AT146" s="108" t="s">
        <v>124</v>
      </c>
      <c r="AU146" s="108" t="s">
        <v>78</v>
      </c>
      <c r="AV146" s="8" t="s">
        <v>78</v>
      </c>
      <c r="AW146" s="8" t="s">
        <v>31</v>
      </c>
      <c r="AX146" s="8" t="s">
        <v>69</v>
      </c>
      <c r="AY146" s="108" t="s">
        <v>117</v>
      </c>
    </row>
    <row r="147" spans="2:51" s="7" customFormat="1" ht="12">
      <c r="B147" s="99"/>
      <c r="C147" s="213"/>
      <c r="D147" s="223" t="s">
        <v>124</v>
      </c>
      <c r="E147" s="224" t="s">
        <v>1</v>
      </c>
      <c r="F147" s="225" t="s">
        <v>175</v>
      </c>
      <c r="G147" s="213"/>
      <c r="H147" s="224" t="s">
        <v>1</v>
      </c>
      <c r="I147" s="103"/>
      <c r="J147" s="213"/>
      <c r="L147" s="99"/>
      <c r="M147" s="104"/>
      <c r="N147" s="105"/>
      <c r="O147" s="105"/>
      <c r="P147" s="105"/>
      <c r="Q147" s="105"/>
      <c r="R147" s="105"/>
      <c r="S147" s="105"/>
      <c r="T147" s="106"/>
      <c r="AT147" s="101" t="s">
        <v>124</v>
      </c>
      <c r="AU147" s="101" t="s">
        <v>78</v>
      </c>
      <c r="AV147" s="7" t="s">
        <v>76</v>
      </c>
      <c r="AW147" s="7" t="s">
        <v>31</v>
      </c>
      <c r="AX147" s="7" t="s">
        <v>69</v>
      </c>
      <c r="AY147" s="101" t="s">
        <v>117</v>
      </c>
    </row>
    <row r="148" spans="2:51" s="8" customFormat="1" ht="12">
      <c r="B148" s="107"/>
      <c r="C148" s="214"/>
      <c r="D148" s="223" t="s">
        <v>124</v>
      </c>
      <c r="E148" s="226" t="s">
        <v>1</v>
      </c>
      <c r="F148" s="227" t="s">
        <v>176</v>
      </c>
      <c r="G148" s="214"/>
      <c r="H148" s="228">
        <v>138.24</v>
      </c>
      <c r="I148" s="110"/>
      <c r="J148" s="214"/>
      <c r="L148" s="107"/>
      <c r="M148" s="111"/>
      <c r="N148" s="112"/>
      <c r="O148" s="112"/>
      <c r="P148" s="112"/>
      <c r="Q148" s="112"/>
      <c r="R148" s="112"/>
      <c r="S148" s="112"/>
      <c r="T148" s="113"/>
      <c r="AT148" s="108" t="s">
        <v>124</v>
      </c>
      <c r="AU148" s="108" t="s">
        <v>78</v>
      </c>
      <c r="AV148" s="8" t="s">
        <v>78</v>
      </c>
      <c r="AW148" s="8" t="s">
        <v>31</v>
      </c>
      <c r="AX148" s="8" t="s">
        <v>69</v>
      </c>
      <c r="AY148" s="108" t="s">
        <v>117</v>
      </c>
    </row>
    <row r="149" spans="2:51" s="9" customFormat="1" ht="12">
      <c r="B149" s="114"/>
      <c r="C149" s="215"/>
      <c r="D149" s="223" t="s">
        <v>124</v>
      </c>
      <c r="E149" s="229" t="s">
        <v>1</v>
      </c>
      <c r="F149" s="230" t="s">
        <v>177</v>
      </c>
      <c r="G149" s="215"/>
      <c r="H149" s="231">
        <v>1040.0349999999999</v>
      </c>
      <c r="I149" s="117"/>
      <c r="J149" s="215"/>
      <c r="L149" s="114"/>
      <c r="M149" s="118"/>
      <c r="N149" s="119"/>
      <c r="O149" s="119"/>
      <c r="P149" s="119"/>
      <c r="Q149" s="119"/>
      <c r="R149" s="119"/>
      <c r="S149" s="119"/>
      <c r="T149" s="120"/>
      <c r="AT149" s="115" t="s">
        <v>124</v>
      </c>
      <c r="AU149" s="115" t="s">
        <v>78</v>
      </c>
      <c r="AV149" s="9" t="s">
        <v>178</v>
      </c>
      <c r="AW149" s="9" t="s">
        <v>31</v>
      </c>
      <c r="AX149" s="9" t="s">
        <v>69</v>
      </c>
      <c r="AY149" s="115" t="s">
        <v>117</v>
      </c>
    </row>
    <row r="150" spans="2:51" s="7" customFormat="1" ht="12">
      <c r="B150" s="99"/>
      <c r="C150" s="213"/>
      <c r="D150" s="223" t="s">
        <v>124</v>
      </c>
      <c r="E150" s="224" t="s">
        <v>1</v>
      </c>
      <c r="F150" s="225" t="s">
        <v>179</v>
      </c>
      <c r="G150" s="213"/>
      <c r="H150" s="224" t="s">
        <v>1</v>
      </c>
      <c r="I150" s="103"/>
      <c r="J150" s="213"/>
      <c r="L150" s="99"/>
      <c r="M150" s="104"/>
      <c r="N150" s="105"/>
      <c r="O150" s="105"/>
      <c r="P150" s="105"/>
      <c r="Q150" s="105"/>
      <c r="R150" s="105"/>
      <c r="S150" s="105"/>
      <c r="T150" s="106"/>
      <c r="AT150" s="101" t="s">
        <v>124</v>
      </c>
      <c r="AU150" s="101" t="s">
        <v>78</v>
      </c>
      <c r="AV150" s="7" t="s">
        <v>76</v>
      </c>
      <c r="AW150" s="7" t="s">
        <v>31</v>
      </c>
      <c r="AX150" s="7" t="s">
        <v>69</v>
      </c>
      <c r="AY150" s="101" t="s">
        <v>117</v>
      </c>
    </row>
    <row r="151" spans="2:51" s="7" customFormat="1" ht="12">
      <c r="B151" s="99"/>
      <c r="C151" s="213"/>
      <c r="D151" s="223" t="s">
        <v>124</v>
      </c>
      <c r="E151" s="224" t="s">
        <v>1</v>
      </c>
      <c r="F151" s="225" t="s">
        <v>180</v>
      </c>
      <c r="G151" s="213"/>
      <c r="H151" s="224" t="s">
        <v>1</v>
      </c>
      <c r="I151" s="103"/>
      <c r="J151" s="213"/>
      <c r="L151" s="99"/>
      <c r="M151" s="104"/>
      <c r="N151" s="105"/>
      <c r="O151" s="105"/>
      <c r="P151" s="105"/>
      <c r="Q151" s="105"/>
      <c r="R151" s="105"/>
      <c r="S151" s="105"/>
      <c r="T151" s="106"/>
      <c r="AT151" s="101" t="s">
        <v>124</v>
      </c>
      <c r="AU151" s="101" t="s">
        <v>78</v>
      </c>
      <c r="AV151" s="7" t="s">
        <v>76</v>
      </c>
      <c r="AW151" s="7" t="s">
        <v>31</v>
      </c>
      <c r="AX151" s="7" t="s">
        <v>69</v>
      </c>
      <c r="AY151" s="101" t="s">
        <v>117</v>
      </c>
    </row>
    <row r="152" spans="2:51" s="8" customFormat="1" ht="12">
      <c r="B152" s="107"/>
      <c r="C152" s="214"/>
      <c r="D152" s="223" t="s">
        <v>124</v>
      </c>
      <c r="E152" s="226" t="s">
        <v>1</v>
      </c>
      <c r="F152" s="227" t="s">
        <v>181</v>
      </c>
      <c r="G152" s="214"/>
      <c r="H152" s="228">
        <v>-334.16</v>
      </c>
      <c r="I152" s="110"/>
      <c r="J152" s="214"/>
      <c r="L152" s="107"/>
      <c r="M152" s="111"/>
      <c r="N152" s="112"/>
      <c r="O152" s="112"/>
      <c r="P152" s="112"/>
      <c r="Q152" s="112"/>
      <c r="R152" s="112"/>
      <c r="S152" s="112"/>
      <c r="T152" s="113"/>
      <c r="AT152" s="108" t="s">
        <v>124</v>
      </c>
      <c r="AU152" s="108" t="s">
        <v>78</v>
      </c>
      <c r="AV152" s="8" t="s">
        <v>78</v>
      </c>
      <c r="AW152" s="8" t="s">
        <v>31</v>
      </c>
      <c r="AX152" s="8" t="s">
        <v>69</v>
      </c>
      <c r="AY152" s="108" t="s">
        <v>117</v>
      </c>
    </row>
    <row r="153" spans="2:51" s="9" customFormat="1" ht="12">
      <c r="B153" s="114"/>
      <c r="C153" s="215"/>
      <c r="D153" s="223" t="s">
        <v>124</v>
      </c>
      <c r="E153" s="229" t="s">
        <v>1</v>
      </c>
      <c r="F153" s="230" t="s">
        <v>177</v>
      </c>
      <c r="G153" s="215"/>
      <c r="H153" s="231">
        <v>-334.16</v>
      </c>
      <c r="I153" s="117"/>
      <c r="J153" s="215"/>
      <c r="L153" s="114"/>
      <c r="M153" s="118"/>
      <c r="N153" s="119"/>
      <c r="O153" s="119"/>
      <c r="P153" s="119"/>
      <c r="Q153" s="119"/>
      <c r="R153" s="119"/>
      <c r="S153" s="119"/>
      <c r="T153" s="120"/>
      <c r="AT153" s="115" t="s">
        <v>124</v>
      </c>
      <c r="AU153" s="115" t="s">
        <v>78</v>
      </c>
      <c r="AV153" s="9" t="s">
        <v>178</v>
      </c>
      <c r="AW153" s="9" t="s">
        <v>31</v>
      </c>
      <c r="AX153" s="9" t="s">
        <v>69</v>
      </c>
      <c r="AY153" s="115" t="s">
        <v>117</v>
      </c>
    </row>
    <row r="154" spans="2:51" s="10" customFormat="1" ht="12">
      <c r="B154" s="121"/>
      <c r="C154" s="216"/>
      <c r="D154" s="223" t="s">
        <v>124</v>
      </c>
      <c r="E154" s="232" t="s">
        <v>1</v>
      </c>
      <c r="F154" s="233" t="s">
        <v>182</v>
      </c>
      <c r="G154" s="216"/>
      <c r="H154" s="234">
        <v>705.8749999999998</v>
      </c>
      <c r="I154" s="124"/>
      <c r="J154" s="216"/>
      <c r="L154" s="121"/>
      <c r="M154" s="125"/>
      <c r="N154" s="126"/>
      <c r="O154" s="126"/>
      <c r="P154" s="126"/>
      <c r="Q154" s="126"/>
      <c r="R154" s="126"/>
      <c r="S154" s="126"/>
      <c r="T154" s="127"/>
      <c r="AT154" s="122" t="s">
        <v>124</v>
      </c>
      <c r="AU154" s="122" t="s">
        <v>78</v>
      </c>
      <c r="AV154" s="10" t="s">
        <v>122</v>
      </c>
      <c r="AW154" s="10" t="s">
        <v>31</v>
      </c>
      <c r="AX154" s="10" t="s">
        <v>76</v>
      </c>
      <c r="AY154" s="122" t="s">
        <v>117</v>
      </c>
    </row>
    <row r="155" spans="1:65" s="1" customFormat="1" ht="16.5" customHeight="1">
      <c r="A155" s="358"/>
      <c r="B155" s="88"/>
      <c r="C155" s="89" t="s">
        <v>78</v>
      </c>
      <c r="D155" s="89" t="s">
        <v>119</v>
      </c>
      <c r="E155" s="90" t="s">
        <v>183</v>
      </c>
      <c r="F155" s="91" t="s">
        <v>184</v>
      </c>
      <c r="G155" s="92" t="s">
        <v>185</v>
      </c>
      <c r="H155" s="257">
        <v>573.6</v>
      </c>
      <c r="I155" s="93"/>
      <c r="J155" s="260">
        <f>ROUND(I155*H155,2)</f>
        <v>0</v>
      </c>
      <c r="K155" s="91" t="s">
        <v>186</v>
      </c>
      <c r="L155" s="19"/>
      <c r="M155" s="94" t="s">
        <v>1</v>
      </c>
      <c r="N155" s="95" t="s">
        <v>40</v>
      </c>
      <c r="O155" s="27"/>
      <c r="P155" s="96">
        <f>O155*H155</f>
        <v>0</v>
      </c>
      <c r="Q155" s="96">
        <v>0</v>
      </c>
      <c r="R155" s="96">
        <f>Q155*H155</f>
        <v>0</v>
      </c>
      <c r="S155" s="96">
        <v>0.75</v>
      </c>
      <c r="T155" s="97">
        <f>S155*H155</f>
        <v>430.20000000000005</v>
      </c>
      <c r="AR155" s="11" t="s">
        <v>122</v>
      </c>
      <c r="AT155" s="11" t="s">
        <v>119</v>
      </c>
      <c r="AU155" s="11" t="s">
        <v>78</v>
      </c>
      <c r="AY155" s="11" t="s">
        <v>117</v>
      </c>
      <c r="BE155" s="98">
        <f>IF(N155="základní",J155,0)</f>
        <v>0</v>
      </c>
      <c r="BF155" s="98">
        <f>IF(N155="snížená",J155,0)</f>
        <v>0</v>
      </c>
      <c r="BG155" s="98">
        <f>IF(N155="zákl. přenesená",J155,0)</f>
        <v>0</v>
      </c>
      <c r="BH155" s="98">
        <f>IF(N155="sníž. přenesená",J155,0)</f>
        <v>0</v>
      </c>
      <c r="BI155" s="98">
        <f>IF(N155="nulová",J155,0)</f>
        <v>0</v>
      </c>
      <c r="BJ155" s="11" t="s">
        <v>76</v>
      </c>
      <c r="BK155" s="98">
        <f>ROUND(I155*H155,2)</f>
        <v>0</v>
      </c>
      <c r="BL155" s="11" t="s">
        <v>122</v>
      </c>
      <c r="BM155" s="11" t="s">
        <v>187</v>
      </c>
    </row>
    <row r="156" spans="2:51" s="7" customFormat="1" ht="12">
      <c r="B156" s="99"/>
      <c r="C156" s="213"/>
      <c r="D156" s="223" t="s">
        <v>124</v>
      </c>
      <c r="E156" s="224" t="s">
        <v>1</v>
      </c>
      <c r="F156" s="225" t="s">
        <v>188</v>
      </c>
      <c r="G156" s="213"/>
      <c r="H156" s="224" t="s">
        <v>1</v>
      </c>
      <c r="I156" s="103"/>
      <c r="J156" s="213"/>
      <c r="L156" s="99"/>
      <c r="M156" s="104"/>
      <c r="N156" s="105"/>
      <c r="O156" s="105"/>
      <c r="P156" s="105"/>
      <c r="Q156" s="105"/>
      <c r="R156" s="105"/>
      <c r="S156" s="105"/>
      <c r="T156" s="106"/>
      <c r="AT156" s="101" t="s">
        <v>124</v>
      </c>
      <c r="AU156" s="101" t="s">
        <v>78</v>
      </c>
      <c r="AV156" s="7" t="s">
        <v>76</v>
      </c>
      <c r="AW156" s="7" t="s">
        <v>31</v>
      </c>
      <c r="AX156" s="7" t="s">
        <v>69</v>
      </c>
      <c r="AY156" s="101" t="s">
        <v>117</v>
      </c>
    </row>
    <row r="157" spans="2:51" s="7" customFormat="1" ht="12">
      <c r="B157" s="99"/>
      <c r="C157" s="213"/>
      <c r="D157" s="223" t="s">
        <v>124</v>
      </c>
      <c r="E157" s="224" t="s">
        <v>1</v>
      </c>
      <c r="F157" s="225" t="s">
        <v>189</v>
      </c>
      <c r="G157" s="213"/>
      <c r="H157" s="224" t="s">
        <v>1</v>
      </c>
      <c r="I157" s="103"/>
      <c r="J157" s="213"/>
      <c r="L157" s="99"/>
      <c r="M157" s="104"/>
      <c r="N157" s="105"/>
      <c r="O157" s="105"/>
      <c r="P157" s="105"/>
      <c r="Q157" s="105"/>
      <c r="R157" s="105"/>
      <c r="S157" s="105"/>
      <c r="T157" s="106"/>
      <c r="AT157" s="101" t="s">
        <v>124</v>
      </c>
      <c r="AU157" s="101" t="s">
        <v>78</v>
      </c>
      <c r="AV157" s="7" t="s">
        <v>76</v>
      </c>
      <c r="AW157" s="7" t="s">
        <v>31</v>
      </c>
      <c r="AX157" s="7" t="s">
        <v>69</v>
      </c>
      <c r="AY157" s="101" t="s">
        <v>117</v>
      </c>
    </row>
    <row r="158" spans="2:51" s="8" customFormat="1" ht="12">
      <c r="B158" s="107"/>
      <c r="C158" s="214"/>
      <c r="D158" s="223" t="s">
        <v>124</v>
      </c>
      <c r="E158" s="226" t="s">
        <v>1</v>
      </c>
      <c r="F158" s="227" t="s">
        <v>190</v>
      </c>
      <c r="G158" s="214"/>
      <c r="H158" s="228">
        <v>573.6</v>
      </c>
      <c r="I158" s="110"/>
      <c r="J158" s="214"/>
      <c r="L158" s="107"/>
      <c r="M158" s="111"/>
      <c r="N158" s="112"/>
      <c r="O158" s="112"/>
      <c r="P158" s="112"/>
      <c r="Q158" s="112"/>
      <c r="R158" s="112"/>
      <c r="S158" s="112"/>
      <c r="T158" s="113"/>
      <c r="AT158" s="108" t="s">
        <v>124</v>
      </c>
      <c r="AU158" s="108" t="s">
        <v>78</v>
      </c>
      <c r="AV158" s="8" t="s">
        <v>78</v>
      </c>
      <c r="AW158" s="8" t="s">
        <v>31</v>
      </c>
      <c r="AX158" s="8" t="s">
        <v>69</v>
      </c>
      <c r="AY158" s="108" t="s">
        <v>117</v>
      </c>
    </row>
    <row r="159" spans="2:51" s="10" customFormat="1" ht="12">
      <c r="B159" s="121"/>
      <c r="C159" s="216"/>
      <c r="D159" s="223" t="s">
        <v>124</v>
      </c>
      <c r="E159" s="232" t="s">
        <v>1</v>
      </c>
      <c r="F159" s="233" t="s">
        <v>182</v>
      </c>
      <c r="G159" s="216"/>
      <c r="H159" s="234">
        <v>573.6</v>
      </c>
      <c r="I159" s="124"/>
      <c r="J159" s="216"/>
      <c r="L159" s="121"/>
      <c r="M159" s="125"/>
      <c r="N159" s="126"/>
      <c r="O159" s="126"/>
      <c r="P159" s="126"/>
      <c r="Q159" s="126"/>
      <c r="R159" s="126"/>
      <c r="S159" s="126"/>
      <c r="T159" s="127"/>
      <c r="AT159" s="122" t="s">
        <v>124</v>
      </c>
      <c r="AU159" s="122" t="s">
        <v>78</v>
      </c>
      <c r="AV159" s="10" t="s">
        <v>122</v>
      </c>
      <c r="AW159" s="10" t="s">
        <v>31</v>
      </c>
      <c r="AX159" s="10" t="s">
        <v>76</v>
      </c>
      <c r="AY159" s="122" t="s">
        <v>117</v>
      </c>
    </row>
    <row r="160" spans="1:65" s="1" customFormat="1" ht="16.5" customHeight="1">
      <c r="A160" s="358"/>
      <c r="B160" s="88"/>
      <c r="C160" s="89" t="s">
        <v>178</v>
      </c>
      <c r="D160" s="89" t="s">
        <v>119</v>
      </c>
      <c r="E160" s="90" t="s">
        <v>191</v>
      </c>
      <c r="F160" s="91" t="s">
        <v>192</v>
      </c>
      <c r="G160" s="92" t="s">
        <v>185</v>
      </c>
      <c r="H160" s="257">
        <v>573.6</v>
      </c>
      <c r="I160" s="93"/>
      <c r="J160" s="260">
        <f>ROUND(I160*H160,2)</f>
        <v>0</v>
      </c>
      <c r="K160" s="91" t="s">
        <v>186</v>
      </c>
      <c r="L160" s="19"/>
      <c r="M160" s="94" t="s">
        <v>1</v>
      </c>
      <c r="N160" s="95" t="s">
        <v>40</v>
      </c>
      <c r="O160" s="27"/>
      <c r="P160" s="96">
        <f>O160*H160</f>
        <v>0</v>
      </c>
      <c r="Q160" s="96">
        <v>0.00012</v>
      </c>
      <c r="R160" s="96">
        <f>Q160*H160</f>
        <v>0.068832</v>
      </c>
      <c r="S160" s="96">
        <v>0.256</v>
      </c>
      <c r="T160" s="97">
        <f>S160*H160</f>
        <v>146.8416</v>
      </c>
      <c r="AR160" s="11" t="s">
        <v>122</v>
      </c>
      <c r="AT160" s="11" t="s">
        <v>119</v>
      </c>
      <c r="AU160" s="11" t="s">
        <v>78</v>
      </c>
      <c r="AY160" s="11" t="s">
        <v>117</v>
      </c>
      <c r="BE160" s="98">
        <f>IF(N160="základní",J160,0)</f>
        <v>0</v>
      </c>
      <c r="BF160" s="98">
        <f>IF(N160="snížená",J160,0)</f>
        <v>0</v>
      </c>
      <c r="BG160" s="98">
        <f>IF(N160="zákl. přenesená",J160,0)</f>
        <v>0</v>
      </c>
      <c r="BH160" s="98">
        <f>IF(N160="sníž. přenesená",J160,0)</f>
        <v>0</v>
      </c>
      <c r="BI160" s="98">
        <f>IF(N160="nulová",J160,0)</f>
        <v>0</v>
      </c>
      <c r="BJ160" s="11" t="s">
        <v>76</v>
      </c>
      <c r="BK160" s="98">
        <f>ROUND(I160*H160,2)</f>
        <v>0</v>
      </c>
      <c r="BL160" s="11" t="s">
        <v>122</v>
      </c>
      <c r="BM160" s="11" t="s">
        <v>193</v>
      </c>
    </row>
    <row r="161" spans="1:65" s="1" customFormat="1" ht="16.5" customHeight="1">
      <c r="A161" s="358"/>
      <c r="B161" s="88"/>
      <c r="C161" s="89" t="s">
        <v>122</v>
      </c>
      <c r="D161" s="89" t="s">
        <v>119</v>
      </c>
      <c r="E161" s="90" t="s">
        <v>194</v>
      </c>
      <c r="F161" s="91" t="s">
        <v>195</v>
      </c>
      <c r="G161" s="92" t="s">
        <v>185</v>
      </c>
      <c r="H161" s="257">
        <v>2813</v>
      </c>
      <c r="I161" s="93"/>
      <c r="J161" s="260">
        <f>ROUND(I161*H161,2)</f>
        <v>0</v>
      </c>
      <c r="K161" s="91" t="s">
        <v>186</v>
      </c>
      <c r="L161" s="19"/>
      <c r="M161" s="94" t="s">
        <v>1</v>
      </c>
      <c r="N161" s="95" t="s">
        <v>40</v>
      </c>
      <c r="O161" s="27"/>
      <c r="P161" s="96">
        <f>O161*H161</f>
        <v>0</v>
      </c>
      <c r="Q161" s="96">
        <v>6E-05</v>
      </c>
      <c r="R161" s="96">
        <f>Q161*H161</f>
        <v>0.16878</v>
      </c>
      <c r="S161" s="96">
        <v>0.128</v>
      </c>
      <c r="T161" s="97">
        <f>S161*H161</f>
        <v>360.064</v>
      </c>
      <c r="AR161" s="11" t="s">
        <v>122</v>
      </c>
      <c r="AT161" s="11" t="s">
        <v>119</v>
      </c>
      <c r="AU161" s="11" t="s">
        <v>78</v>
      </c>
      <c r="AY161" s="11" t="s">
        <v>117</v>
      </c>
      <c r="BE161" s="98">
        <f>IF(N161="základní",J161,0)</f>
        <v>0</v>
      </c>
      <c r="BF161" s="98">
        <f>IF(N161="snížená",J161,0)</f>
        <v>0</v>
      </c>
      <c r="BG161" s="98">
        <f>IF(N161="zákl. přenesená",J161,0)</f>
        <v>0</v>
      </c>
      <c r="BH161" s="98">
        <f>IF(N161="sníž. přenesená",J161,0)</f>
        <v>0</v>
      </c>
      <c r="BI161" s="98">
        <f>IF(N161="nulová",J161,0)</f>
        <v>0</v>
      </c>
      <c r="BJ161" s="11" t="s">
        <v>76</v>
      </c>
      <c r="BK161" s="98">
        <f>ROUND(I161*H161,2)</f>
        <v>0</v>
      </c>
      <c r="BL161" s="11" t="s">
        <v>122</v>
      </c>
      <c r="BM161" s="11" t="s">
        <v>196</v>
      </c>
    </row>
    <row r="162" spans="2:51" s="7" customFormat="1" ht="12">
      <c r="B162" s="99"/>
      <c r="C162" s="213"/>
      <c r="D162" s="223" t="s">
        <v>124</v>
      </c>
      <c r="E162" s="224" t="s">
        <v>1</v>
      </c>
      <c r="F162" s="225" t="s">
        <v>197</v>
      </c>
      <c r="G162" s="213"/>
      <c r="H162" s="224" t="s">
        <v>1</v>
      </c>
      <c r="I162" s="103"/>
      <c r="J162" s="213"/>
      <c r="L162" s="99"/>
      <c r="M162" s="104"/>
      <c r="N162" s="105"/>
      <c r="O162" s="105"/>
      <c r="P162" s="105"/>
      <c r="Q162" s="105"/>
      <c r="R162" s="105"/>
      <c r="S162" s="105"/>
      <c r="T162" s="106"/>
      <c r="AT162" s="101" t="s">
        <v>124</v>
      </c>
      <c r="AU162" s="101" t="s">
        <v>78</v>
      </c>
      <c r="AV162" s="7" t="s">
        <v>76</v>
      </c>
      <c r="AW162" s="7" t="s">
        <v>31</v>
      </c>
      <c r="AX162" s="7" t="s">
        <v>69</v>
      </c>
      <c r="AY162" s="101" t="s">
        <v>117</v>
      </c>
    </row>
    <row r="163" spans="2:51" s="8" customFormat="1" ht="12">
      <c r="B163" s="107"/>
      <c r="C163" s="214"/>
      <c r="D163" s="223" t="s">
        <v>124</v>
      </c>
      <c r="E163" s="226" t="s">
        <v>1</v>
      </c>
      <c r="F163" s="227" t="s">
        <v>198</v>
      </c>
      <c r="G163" s="214"/>
      <c r="H163" s="228">
        <v>2813</v>
      </c>
      <c r="I163" s="110"/>
      <c r="J163" s="214"/>
      <c r="L163" s="107"/>
      <c r="M163" s="111"/>
      <c r="N163" s="112"/>
      <c r="O163" s="112"/>
      <c r="P163" s="112"/>
      <c r="Q163" s="112"/>
      <c r="R163" s="112"/>
      <c r="S163" s="112"/>
      <c r="T163" s="113"/>
      <c r="AT163" s="108" t="s">
        <v>124</v>
      </c>
      <c r="AU163" s="108" t="s">
        <v>78</v>
      </c>
      <c r="AV163" s="8" t="s">
        <v>78</v>
      </c>
      <c r="AW163" s="8" t="s">
        <v>31</v>
      </c>
      <c r="AX163" s="8" t="s">
        <v>69</v>
      </c>
      <c r="AY163" s="108" t="s">
        <v>117</v>
      </c>
    </row>
    <row r="164" spans="2:51" s="10" customFormat="1" ht="12">
      <c r="B164" s="121"/>
      <c r="C164" s="216"/>
      <c r="D164" s="223" t="s">
        <v>124</v>
      </c>
      <c r="E164" s="232" t="s">
        <v>1</v>
      </c>
      <c r="F164" s="233" t="s">
        <v>182</v>
      </c>
      <c r="G164" s="216"/>
      <c r="H164" s="234">
        <v>2813</v>
      </c>
      <c r="I164" s="124"/>
      <c r="J164" s="216"/>
      <c r="L164" s="121"/>
      <c r="M164" s="125"/>
      <c r="N164" s="126"/>
      <c r="O164" s="126"/>
      <c r="P164" s="126"/>
      <c r="Q164" s="126"/>
      <c r="R164" s="126"/>
      <c r="S164" s="126"/>
      <c r="T164" s="127"/>
      <c r="AT164" s="122" t="s">
        <v>124</v>
      </c>
      <c r="AU164" s="122" t="s">
        <v>78</v>
      </c>
      <c r="AV164" s="10" t="s">
        <v>122</v>
      </c>
      <c r="AW164" s="10" t="s">
        <v>31</v>
      </c>
      <c r="AX164" s="10" t="s">
        <v>76</v>
      </c>
      <c r="AY164" s="122" t="s">
        <v>117</v>
      </c>
    </row>
    <row r="165" spans="1:65" s="1" customFormat="1" ht="16.5" customHeight="1">
      <c r="A165" s="358"/>
      <c r="B165" s="88"/>
      <c r="C165" s="89" t="s">
        <v>199</v>
      </c>
      <c r="D165" s="89" t="s">
        <v>119</v>
      </c>
      <c r="E165" s="90" t="s">
        <v>200</v>
      </c>
      <c r="F165" s="91" t="s">
        <v>201</v>
      </c>
      <c r="G165" s="92" t="s">
        <v>202</v>
      </c>
      <c r="H165" s="257">
        <v>100</v>
      </c>
      <c r="I165" s="93"/>
      <c r="J165" s="260">
        <f>ROUND(I165*H165,2)</f>
        <v>0</v>
      </c>
      <c r="K165" s="91" t="s">
        <v>186</v>
      </c>
      <c r="L165" s="19"/>
      <c r="M165" s="94" t="s">
        <v>1</v>
      </c>
      <c r="N165" s="95" t="s">
        <v>40</v>
      </c>
      <c r="O165" s="27"/>
      <c r="P165" s="96">
        <f>O165*H165</f>
        <v>0</v>
      </c>
      <c r="Q165" s="96">
        <v>0</v>
      </c>
      <c r="R165" s="96">
        <f>Q165*H165</f>
        <v>0</v>
      </c>
      <c r="S165" s="96">
        <v>0</v>
      </c>
      <c r="T165" s="97">
        <f>S165*H165</f>
        <v>0</v>
      </c>
      <c r="AR165" s="11" t="s">
        <v>122</v>
      </c>
      <c r="AT165" s="11" t="s">
        <v>119</v>
      </c>
      <c r="AU165" s="11" t="s">
        <v>78</v>
      </c>
      <c r="AY165" s="11" t="s">
        <v>117</v>
      </c>
      <c r="BE165" s="98">
        <f>IF(N165="základní",J165,0)</f>
        <v>0</v>
      </c>
      <c r="BF165" s="98">
        <f>IF(N165="snížená",J165,0)</f>
        <v>0</v>
      </c>
      <c r="BG165" s="98">
        <f>IF(N165="zákl. přenesená",J165,0)</f>
        <v>0</v>
      </c>
      <c r="BH165" s="98">
        <f>IF(N165="sníž. přenesená",J165,0)</f>
        <v>0</v>
      </c>
      <c r="BI165" s="98">
        <f>IF(N165="nulová",J165,0)</f>
        <v>0</v>
      </c>
      <c r="BJ165" s="11" t="s">
        <v>76</v>
      </c>
      <c r="BK165" s="98">
        <f>ROUND(I165*H165,2)</f>
        <v>0</v>
      </c>
      <c r="BL165" s="11" t="s">
        <v>122</v>
      </c>
      <c r="BM165" s="11" t="s">
        <v>203</v>
      </c>
    </row>
    <row r="166" spans="2:51" s="7" customFormat="1" ht="12">
      <c r="B166" s="99"/>
      <c r="C166" s="213"/>
      <c r="D166" s="223" t="s">
        <v>124</v>
      </c>
      <c r="E166" s="224" t="s">
        <v>1</v>
      </c>
      <c r="F166" s="225" t="s">
        <v>204</v>
      </c>
      <c r="G166" s="213"/>
      <c r="H166" s="224" t="s">
        <v>1</v>
      </c>
      <c r="I166" s="103"/>
      <c r="J166" s="213"/>
      <c r="L166" s="99"/>
      <c r="M166" s="104"/>
      <c r="N166" s="105"/>
      <c r="O166" s="105"/>
      <c r="P166" s="105"/>
      <c r="Q166" s="105"/>
      <c r="R166" s="105"/>
      <c r="S166" s="105"/>
      <c r="T166" s="106"/>
      <c r="AT166" s="101" t="s">
        <v>124</v>
      </c>
      <c r="AU166" s="101" t="s">
        <v>78</v>
      </c>
      <c r="AV166" s="7" t="s">
        <v>76</v>
      </c>
      <c r="AW166" s="7" t="s">
        <v>31</v>
      </c>
      <c r="AX166" s="7" t="s">
        <v>69</v>
      </c>
      <c r="AY166" s="101" t="s">
        <v>117</v>
      </c>
    </row>
    <row r="167" spans="2:51" s="7" customFormat="1" ht="12">
      <c r="B167" s="99"/>
      <c r="C167" s="213"/>
      <c r="D167" s="223" t="s">
        <v>124</v>
      </c>
      <c r="E167" s="224" t="s">
        <v>1</v>
      </c>
      <c r="F167" s="225" t="s">
        <v>205</v>
      </c>
      <c r="G167" s="213"/>
      <c r="H167" s="224" t="s">
        <v>1</v>
      </c>
      <c r="I167" s="103"/>
      <c r="J167" s="213"/>
      <c r="L167" s="99"/>
      <c r="M167" s="104"/>
      <c r="N167" s="105"/>
      <c r="O167" s="105"/>
      <c r="P167" s="105"/>
      <c r="Q167" s="105"/>
      <c r="R167" s="105"/>
      <c r="S167" s="105"/>
      <c r="T167" s="106"/>
      <c r="AT167" s="101" t="s">
        <v>124</v>
      </c>
      <c r="AU167" s="101" t="s">
        <v>78</v>
      </c>
      <c r="AV167" s="7" t="s">
        <v>76</v>
      </c>
      <c r="AW167" s="7" t="s">
        <v>31</v>
      </c>
      <c r="AX167" s="7" t="s">
        <v>69</v>
      </c>
      <c r="AY167" s="101" t="s">
        <v>117</v>
      </c>
    </row>
    <row r="168" spans="2:51" s="7" customFormat="1" ht="12">
      <c r="B168" s="99"/>
      <c r="C168" s="213"/>
      <c r="D168" s="223" t="s">
        <v>124</v>
      </c>
      <c r="E168" s="224" t="s">
        <v>1</v>
      </c>
      <c r="F168" s="225" t="s">
        <v>206</v>
      </c>
      <c r="G168" s="213"/>
      <c r="H168" s="224" t="s">
        <v>1</v>
      </c>
      <c r="I168" s="103"/>
      <c r="J168" s="213"/>
      <c r="L168" s="99"/>
      <c r="M168" s="104"/>
      <c r="N168" s="105"/>
      <c r="O168" s="105"/>
      <c r="P168" s="105"/>
      <c r="Q168" s="105"/>
      <c r="R168" s="105"/>
      <c r="S168" s="105"/>
      <c r="T168" s="106"/>
      <c r="AT168" s="101" t="s">
        <v>124</v>
      </c>
      <c r="AU168" s="101" t="s">
        <v>78</v>
      </c>
      <c r="AV168" s="7" t="s">
        <v>76</v>
      </c>
      <c r="AW168" s="7" t="s">
        <v>31</v>
      </c>
      <c r="AX168" s="7" t="s">
        <v>69</v>
      </c>
      <c r="AY168" s="101" t="s">
        <v>117</v>
      </c>
    </row>
    <row r="169" spans="2:51" s="7" customFormat="1" ht="12">
      <c r="B169" s="99"/>
      <c r="C169" s="213"/>
      <c r="D169" s="223" t="s">
        <v>124</v>
      </c>
      <c r="E169" s="224" t="s">
        <v>1</v>
      </c>
      <c r="F169" s="225" t="s">
        <v>207</v>
      </c>
      <c r="G169" s="213"/>
      <c r="H169" s="224" t="s">
        <v>1</v>
      </c>
      <c r="I169" s="103"/>
      <c r="J169" s="213"/>
      <c r="L169" s="99"/>
      <c r="M169" s="104"/>
      <c r="N169" s="105"/>
      <c r="O169" s="105"/>
      <c r="P169" s="105"/>
      <c r="Q169" s="105"/>
      <c r="R169" s="105"/>
      <c r="S169" s="105"/>
      <c r="T169" s="106"/>
      <c r="AT169" s="101" t="s">
        <v>124</v>
      </c>
      <c r="AU169" s="101" t="s">
        <v>78</v>
      </c>
      <c r="AV169" s="7" t="s">
        <v>76</v>
      </c>
      <c r="AW169" s="7" t="s">
        <v>31</v>
      </c>
      <c r="AX169" s="7" t="s">
        <v>69</v>
      </c>
      <c r="AY169" s="101" t="s">
        <v>117</v>
      </c>
    </row>
    <row r="170" spans="2:51" s="8" customFormat="1" ht="12">
      <c r="B170" s="107"/>
      <c r="C170" s="214"/>
      <c r="D170" s="223" t="s">
        <v>124</v>
      </c>
      <c r="E170" s="226" t="s">
        <v>1</v>
      </c>
      <c r="F170" s="227" t="s">
        <v>208</v>
      </c>
      <c r="G170" s="214"/>
      <c r="H170" s="228">
        <v>100</v>
      </c>
      <c r="I170" s="110"/>
      <c r="J170" s="214"/>
      <c r="L170" s="107"/>
      <c r="M170" s="111"/>
      <c r="N170" s="112"/>
      <c r="O170" s="112"/>
      <c r="P170" s="112"/>
      <c r="Q170" s="112"/>
      <c r="R170" s="112"/>
      <c r="S170" s="112"/>
      <c r="T170" s="113"/>
      <c r="AT170" s="108" t="s">
        <v>124</v>
      </c>
      <c r="AU170" s="108" t="s">
        <v>78</v>
      </c>
      <c r="AV170" s="8" t="s">
        <v>78</v>
      </c>
      <c r="AW170" s="8" t="s">
        <v>31</v>
      </c>
      <c r="AX170" s="8" t="s">
        <v>69</v>
      </c>
      <c r="AY170" s="108" t="s">
        <v>117</v>
      </c>
    </row>
    <row r="171" spans="2:51" s="10" customFormat="1" ht="12">
      <c r="B171" s="121"/>
      <c r="C171" s="216"/>
      <c r="D171" s="223" t="s">
        <v>124</v>
      </c>
      <c r="E171" s="232" t="s">
        <v>1</v>
      </c>
      <c r="F171" s="233" t="s">
        <v>182</v>
      </c>
      <c r="G171" s="216"/>
      <c r="H171" s="234">
        <v>100</v>
      </c>
      <c r="I171" s="124"/>
      <c r="J171" s="216"/>
      <c r="L171" s="121"/>
      <c r="M171" s="125"/>
      <c r="N171" s="126"/>
      <c r="O171" s="126"/>
      <c r="P171" s="126"/>
      <c r="Q171" s="126"/>
      <c r="R171" s="126"/>
      <c r="S171" s="126"/>
      <c r="T171" s="127"/>
      <c r="AT171" s="122" t="s">
        <v>124</v>
      </c>
      <c r="AU171" s="122" t="s">
        <v>78</v>
      </c>
      <c r="AV171" s="10" t="s">
        <v>122</v>
      </c>
      <c r="AW171" s="10" t="s">
        <v>31</v>
      </c>
      <c r="AX171" s="10" t="s">
        <v>76</v>
      </c>
      <c r="AY171" s="122" t="s">
        <v>117</v>
      </c>
    </row>
    <row r="172" spans="1:65" s="1" customFormat="1" ht="16.5" customHeight="1">
      <c r="A172" s="358"/>
      <c r="B172" s="88"/>
      <c r="C172" s="89" t="s">
        <v>209</v>
      </c>
      <c r="D172" s="89" t="s">
        <v>119</v>
      </c>
      <c r="E172" s="90" t="s">
        <v>210</v>
      </c>
      <c r="F172" s="91" t="s">
        <v>211</v>
      </c>
      <c r="G172" s="92" t="s">
        <v>212</v>
      </c>
      <c r="H172" s="257">
        <v>80</v>
      </c>
      <c r="I172" s="93"/>
      <c r="J172" s="260">
        <f>ROUND(I172*H172,2)</f>
        <v>0</v>
      </c>
      <c r="K172" s="91" t="s">
        <v>186</v>
      </c>
      <c r="L172" s="19"/>
      <c r="M172" s="94" t="s">
        <v>1</v>
      </c>
      <c r="N172" s="95" t="s">
        <v>40</v>
      </c>
      <c r="O172" s="27"/>
      <c r="P172" s="96">
        <f>O172*H172</f>
        <v>0</v>
      </c>
      <c r="Q172" s="96">
        <v>0</v>
      </c>
      <c r="R172" s="96">
        <f>Q172*H172</f>
        <v>0</v>
      </c>
      <c r="S172" s="96">
        <v>0</v>
      </c>
      <c r="T172" s="97">
        <f>S172*H172</f>
        <v>0</v>
      </c>
      <c r="AR172" s="11" t="s">
        <v>122</v>
      </c>
      <c r="AT172" s="11" t="s">
        <v>119</v>
      </c>
      <c r="AU172" s="11" t="s">
        <v>78</v>
      </c>
      <c r="AY172" s="11" t="s">
        <v>117</v>
      </c>
      <c r="BE172" s="98">
        <f>IF(N172="základní",J172,0)</f>
        <v>0</v>
      </c>
      <c r="BF172" s="98">
        <f>IF(N172="snížená",J172,0)</f>
        <v>0</v>
      </c>
      <c r="BG172" s="98">
        <f>IF(N172="zákl. přenesená",J172,0)</f>
        <v>0</v>
      </c>
      <c r="BH172" s="98">
        <f>IF(N172="sníž. přenesená",J172,0)</f>
        <v>0</v>
      </c>
      <c r="BI172" s="98">
        <f>IF(N172="nulová",J172,0)</f>
        <v>0</v>
      </c>
      <c r="BJ172" s="11" t="s">
        <v>76</v>
      </c>
      <c r="BK172" s="98">
        <f>ROUND(I172*H172,2)</f>
        <v>0</v>
      </c>
      <c r="BL172" s="11" t="s">
        <v>122</v>
      </c>
      <c r="BM172" s="11" t="s">
        <v>213</v>
      </c>
    </row>
    <row r="173" spans="2:51" s="7" customFormat="1" ht="12">
      <c r="B173" s="99"/>
      <c r="C173" s="213"/>
      <c r="D173" s="223" t="s">
        <v>124</v>
      </c>
      <c r="E173" s="224" t="s">
        <v>1</v>
      </c>
      <c r="F173" s="225" t="s">
        <v>214</v>
      </c>
      <c r="G173" s="213"/>
      <c r="H173" s="224" t="s">
        <v>1</v>
      </c>
      <c r="I173" s="103"/>
      <c r="J173" s="213"/>
      <c r="L173" s="99"/>
      <c r="M173" s="104"/>
      <c r="N173" s="105"/>
      <c r="O173" s="105"/>
      <c r="P173" s="105"/>
      <c r="Q173" s="105"/>
      <c r="R173" s="105"/>
      <c r="S173" s="105"/>
      <c r="T173" s="106"/>
      <c r="AT173" s="101" t="s">
        <v>124</v>
      </c>
      <c r="AU173" s="101" t="s">
        <v>78</v>
      </c>
      <c r="AV173" s="7" t="s">
        <v>76</v>
      </c>
      <c r="AW173" s="7" t="s">
        <v>31</v>
      </c>
      <c r="AX173" s="7" t="s">
        <v>69</v>
      </c>
      <c r="AY173" s="101" t="s">
        <v>117</v>
      </c>
    </row>
    <row r="174" spans="2:51" s="8" customFormat="1" ht="12">
      <c r="B174" s="107"/>
      <c r="C174" s="214"/>
      <c r="D174" s="223" t="s">
        <v>124</v>
      </c>
      <c r="E174" s="226" t="s">
        <v>1</v>
      </c>
      <c r="F174" s="227" t="s">
        <v>215</v>
      </c>
      <c r="G174" s="214"/>
      <c r="H174" s="228">
        <v>80</v>
      </c>
      <c r="I174" s="110"/>
      <c r="J174" s="214"/>
      <c r="L174" s="107"/>
      <c r="M174" s="111"/>
      <c r="N174" s="112"/>
      <c r="O174" s="112"/>
      <c r="P174" s="112"/>
      <c r="Q174" s="112"/>
      <c r="R174" s="112"/>
      <c r="S174" s="112"/>
      <c r="T174" s="113"/>
      <c r="AT174" s="108" t="s">
        <v>124</v>
      </c>
      <c r="AU174" s="108" t="s">
        <v>78</v>
      </c>
      <c r="AV174" s="8" t="s">
        <v>78</v>
      </c>
      <c r="AW174" s="8" t="s">
        <v>31</v>
      </c>
      <c r="AX174" s="8" t="s">
        <v>69</v>
      </c>
      <c r="AY174" s="108" t="s">
        <v>117</v>
      </c>
    </row>
    <row r="175" spans="2:51" s="10" customFormat="1" ht="12">
      <c r="B175" s="121"/>
      <c r="C175" s="216"/>
      <c r="D175" s="223" t="s">
        <v>124</v>
      </c>
      <c r="E175" s="232" t="s">
        <v>1</v>
      </c>
      <c r="F175" s="233" t="s">
        <v>182</v>
      </c>
      <c r="G175" s="216"/>
      <c r="H175" s="234">
        <v>80</v>
      </c>
      <c r="I175" s="124"/>
      <c r="J175" s="216"/>
      <c r="L175" s="121"/>
      <c r="M175" s="125"/>
      <c r="N175" s="126"/>
      <c r="O175" s="126"/>
      <c r="P175" s="126"/>
      <c r="Q175" s="126"/>
      <c r="R175" s="126"/>
      <c r="S175" s="126"/>
      <c r="T175" s="127"/>
      <c r="AT175" s="122" t="s">
        <v>124</v>
      </c>
      <c r="AU175" s="122" t="s">
        <v>78</v>
      </c>
      <c r="AV175" s="10" t="s">
        <v>122</v>
      </c>
      <c r="AW175" s="10" t="s">
        <v>31</v>
      </c>
      <c r="AX175" s="10" t="s">
        <v>76</v>
      </c>
      <c r="AY175" s="122" t="s">
        <v>117</v>
      </c>
    </row>
    <row r="176" spans="1:65" s="1" customFormat="1" ht="16.5" customHeight="1">
      <c r="A176" s="358"/>
      <c r="B176" s="88"/>
      <c r="C176" s="89" t="s">
        <v>216</v>
      </c>
      <c r="D176" s="89" t="s">
        <v>119</v>
      </c>
      <c r="E176" s="90" t="s">
        <v>217</v>
      </c>
      <c r="F176" s="91" t="s">
        <v>218</v>
      </c>
      <c r="G176" s="92" t="s">
        <v>219</v>
      </c>
      <c r="H176" s="257">
        <v>26.4</v>
      </c>
      <c r="I176" s="93"/>
      <c r="J176" s="260">
        <f>ROUND(I176*H176,2)</f>
        <v>0</v>
      </c>
      <c r="K176" s="91" t="s">
        <v>186</v>
      </c>
      <c r="L176" s="19"/>
      <c r="M176" s="94" t="s">
        <v>1</v>
      </c>
      <c r="N176" s="95" t="s">
        <v>40</v>
      </c>
      <c r="O176" s="27"/>
      <c r="P176" s="96">
        <f>O176*H176</f>
        <v>0</v>
      </c>
      <c r="Q176" s="96">
        <v>0.00868</v>
      </c>
      <c r="R176" s="96">
        <f>Q176*H176</f>
        <v>0.229152</v>
      </c>
      <c r="S176" s="96">
        <v>0</v>
      </c>
      <c r="T176" s="97">
        <f>S176*H176</f>
        <v>0</v>
      </c>
      <c r="AR176" s="11" t="s">
        <v>122</v>
      </c>
      <c r="AT176" s="11" t="s">
        <v>119</v>
      </c>
      <c r="AU176" s="11" t="s">
        <v>78</v>
      </c>
      <c r="AY176" s="11" t="s">
        <v>117</v>
      </c>
      <c r="BE176" s="98">
        <f>IF(N176="základní",J176,0)</f>
        <v>0</v>
      </c>
      <c r="BF176" s="98">
        <f>IF(N176="snížená",J176,0)</f>
        <v>0</v>
      </c>
      <c r="BG176" s="98">
        <f>IF(N176="zákl. přenesená",J176,0)</f>
        <v>0</v>
      </c>
      <c r="BH176" s="98">
        <f>IF(N176="sníž. přenesená",J176,0)</f>
        <v>0</v>
      </c>
      <c r="BI176" s="98">
        <f>IF(N176="nulová",J176,0)</f>
        <v>0</v>
      </c>
      <c r="BJ176" s="11" t="s">
        <v>76</v>
      </c>
      <c r="BK176" s="98">
        <f>ROUND(I176*H176,2)</f>
        <v>0</v>
      </c>
      <c r="BL176" s="11" t="s">
        <v>122</v>
      </c>
      <c r="BM176" s="11" t="s">
        <v>220</v>
      </c>
    </row>
    <row r="177" spans="2:51" s="8" customFormat="1" ht="12">
      <c r="B177" s="107"/>
      <c r="C177" s="214"/>
      <c r="D177" s="223" t="s">
        <v>124</v>
      </c>
      <c r="E177" s="226" t="s">
        <v>1</v>
      </c>
      <c r="F177" s="227" t="s">
        <v>221</v>
      </c>
      <c r="G177" s="214"/>
      <c r="H177" s="228">
        <v>26.4</v>
      </c>
      <c r="I177" s="110"/>
      <c r="J177" s="214"/>
      <c r="L177" s="107"/>
      <c r="M177" s="111"/>
      <c r="N177" s="112"/>
      <c r="O177" s="112"/>
      <c r="P177" s="112"/>
      <c r="Q177" s="112"/>
      <c r="R177" s="112"/>
      <c r="S177" s="112"/>
      <c r="T177" s="113"/>
      <c r="AT177" s="108" t="s">
        <v>124</v>
      </c>
      <c r="AU177" s="108" t="s">
        <v>78</v>
      </c>
      <c r="AV177" s="8" t="s">
        <v>78</v>
      </c>
      <c r="AW177" s="8" t="s">
        <v>31</v>
      </c>
      <c r="AX177" s="8" t="s">
        <v>69</v>
      </c>
      <c r="AY177" s="108" t="s">
        <v>117</v>
      </c>
    </row>
    <row r="178" spans="2:51" s="10" customFormat="1" ht="12">
      <c r="B178" s="121"/>
      <c r="C178" s="216"/>
      <c r="D178" s="223" t="s">
        <v>124</v>
      </c>
      <c r="E178" s="232" t="s">
        <v>1</v>
      </c>
      <c r="F178" s="233" t="s">
        <v>182</v>
      </c>
      <c r="G178" s="216"/>
      <c r="H178" s="234">
        <v>26.4</v>
      </c>
      <c r="I178" s="124"/>
      <c r="J178" s="216"/>
      <c r="L178" s="121"/>
      <c r="M178" s="125"/>
      <c r="N178" s="126"/>
      <c r="O178" s="126"/>
      <c r="P178" s="126"/>
      <c r="Q178" s="126"/>
      <c r="R178" s="126"/>
      <c r="S178" s="126"/>
      <c r="T178" s="127"/>
      <c r="AT178" s="122" t="s">
        <v>124</v>
      </c>
      <c r="AU178" s="122" t="s">
        <v>78</v>
      </c>
      <c r="AV178" s="10" t="s">
        <v>122</v>
      </c>
      <c r="AW178" s="10" t="s">
        <v>31</v>
      </c>
      <c r="AX178" s="10" t="s">
        <v>76</v>
      </c>
      <c r="AY178" s="122" t="s">
        <v>117</v>
      </c>
    </row>
    <row r="179" spans="1:65" s="1" customFormat="1" ht="16.5" customHeight="1">
      <c r="A179" s="358"/>
      <c r="B179" s="88"/>
      <c r="C179" s="89" t="s">
        <v>222</v>
      </c>
      <c r="D179" s="89" t="s">
        <v>119</v>
      </c>
      <c r="E179" s="90" t="s">
        <v>223</v>
      </c>
      <c r="F179" s="91" t="s">
        <v>224</v>
      </c>
      <c r="G179" s="92" t="s">
        <v>219</v>
      </c>
      <c r="H179" s="257">
        <v>33.6</v>
      </c>
      <c r="I179" s="93"/>
      <c r="J179" s="260">
        <f>ROUND(I179*H179,2)</f>
        <v>0</v>
      </c>
      <c r="K179" s="91" t="s">
        <v>186</v>
      </c>
      <c r="L179" s="19"/>
      <c r="M179" s="94" t="s">
        <v>1</v>
      </c>
      <c r="N179" s="95" t="s">
        <v>40</v>
      </c>
      <c r="O179" s="27"/>
      <c r="P179" s="96">
        <f>O179*H179</f>
        <v>0</v>
      </c>
      <c r="Q179" s="96">
        <v>0.0369</v>
      </c>
      <c r="R179" s="96">
        <f>Q179*H179</f>
        <v>1.23984</v>
      </c>
      <c r="S179" s="96">
        <v>0</v>
      </c>
      <c r="T179" s="97">
        <f>S179*H179</f>
        <v>0</v>
      </c>
      <c r="AR179" s="11" t="s">
        <v>122</v>
      </c>
      <c r="AT179" s="11" t="s">
        <v>119</v>
      </c>
      <c r="AU179" s="11" t="s">
        <v>78</v>
      </c>
      <c r="AY179" s="11" t="s">
        <v>117</v>
      </c>
      <c r="BE179" s="98">
        <f>IF(N179="základní",J179,0)</f>
        <v>0</v>
      </c>
      <c r="BF179" s="98">
        <f>IF(N179="snížená",J179,0)</f>
        <v>0</v>
      </c>
      <c r="BG179" s="98">
        <f>IF(N179="zákl. přenesená",J179,0)</f>
        <v>0</v>
      </c>
      <c r="BH179" s="98">
        <f>IF(N179="sníž. přenesená",J179,0)</f>
        <v>0</v>
      </c>
      <c r="BI179" s="98">
        <f>IF(N179="nulová",J179,0)</f>
        <v>0</v>
      </c>
      <c r="BJ179" s="11" t="s">
        <v>76</v>
      </c>
      <c r="BK179" s="98">
        <f>ROUND(I179*H179,2)</f>
        <v>0</v>
      </c>
      <c r="BL179" s="11" t="s">
        <v>122</v>
      </c>
      <c r="BM179" s="11" t="s">
        <v>225</v>
      </c>
    </row>
    <row r="180" spans="2:51" s="8" customFormat="1" ht="12">
      <c r="B180" s="107"/>
      <c r="C180" s="214"/>
      <c r="D180" s="223" t="s">
        <v>124</v>
      </c>
      <c r="E180" s="226" t="s">
        <v>1</v>
      </c>
      <c r="F180" s="227" t="s">
        <v>226</v>
      </c>
      <c r="G180" s="214"/>
      <c r="H180" s="228">
        <v>33.6</v>
      </c>
      <c r="I180" s="110"/>
      <c r="J180" s="214"/>
      <c r="L180" s="107"/>
      <c r="M180" s="111"/>
      <c r="N180" s="112"/>
      <c r="O180" s="112"/>
      <c r="P180" s="112"/>
      <c r="Q180" s="112"/>
      <c r="R180" s="112"/>
      <c r="S180" s="112"/>
      <c r="T180" s="113"/>
      <c r="AT180" s="108" t="s">
        <v>124</v>
      </c>
      <c r="AU180" s="108" t="s">
        <v>78</v>
      </c>
      <c r="AV180" s="8" t="s">
        <v>78</v>
      </c>
      <c r="AW180" s="8" t="s">
        <v>31</v>
      </c>
      <c r="AX180" s="8" t="s">
        <v>69</v>
      </c>
      <c r="AY180" s="108" t="s">
        <v>117</v>
      </c>
    </row>
    <row r="181" spans="2:51" s="10" customFormat="1" ht="12">
      <c r="B181" s="121"/>
      <c r="C181" s="216"/>
      <c r="D181" s="223" t="s">
        <v>124</v>
      </c>
      <c r="E181" s="232" t="s">
        <v>1</v>
      </c>
      <c r="F181" s="233" t="s">
        <v>182</v>
      </c>
      <c r="G181" s="216"/>
      <c r="H181" s="234">
        <v>33.6</v>
      </c>
      <c r="I181" s="124"/>
      <c r="J181" s="216"/>
      <c r="L181" s="121"/>
      <c r="M181" s="125"/>
      <c r="N181" s="126"/>
      <c r="O181" s="126"/>
      <c r="P181" s="126"/>
      <c r="Q181" s="126"/>
      <c r="R181" s="126"/>
      <c r="S181" s="126"/>
      <c r="T181" s="127"/>
      <c r="AT181" s="122" t="s">
        <v>124</v>
      </c>
      <c r="AU181" s="122" t="s">
        <v>78</v>
      </c>
      <c r="AV181" s="10" t="s">
        <v>122</v>
      </c>
      <c r="AW181" s="10" t="s">
        <v>31</v>
      </c>
      <c r="AX181" s="10" t="s">
        <v>76</v>
      </c>
      <c r="AY181" s="122" t="s">
        <v>117</v>
      </c>
    </row>
    <row r="182" spans="1:65" s="1" customFormat="1" ht="16.5" customHeight="1">
      <c r="A182" s="358"/>
      <c r="B182" s="88"/>
      <c r="C182" s="89" t="s">
        <v>227</v>
      </c>
      <c r="D182" s="89" t="s">
        <v>119</v>
      </c>
      <c r="E182" s="90" t="s">
        <v>228</v>
      </c>
      <c r="F182" s="91" t="s">
        <v>229</v>
      </c>
      <c r="G182" s="92" t="s">
        <v>219</v>
      </c>
      <c r="H182" s="257">
        <v>8.8</v>
      </c>
      <c r="I182" s="93"/>
      <c r="J182" s="260">
        <f>ROUND(I182*H182,2)</f>
        <v>0</v>
      </c>
      <c r="K182" s="91" t="s">
        <v>186</v>
      </c>
      <c r="L182" s="19"/>
      <c r="M182" s="94" t="s">
        <v>1</v>
      </c>
      <c r="N182" s="95" t="s">
        <v>40</v>
      </c>
      <c r="O182" s="27"/>
      <c r="P182" s="96">
        <f>O182*H182</f>
        <v>0</v>
      </c>
      <c r="Q182" s="96">
        <v>0.01068</v>
      </c>
      <c r="R182" s="96">
        <f>Q182*H182</f>
        <v>0.09398400000000001</v>
      </c>
      <c r="S182" s="96">
        <v>0</v>
      </c>
      <c r="T182" s="97">
        <f>S182*H182</f>
        <v>0</v>
      </c>
      <c r="AR182" s="11" t="s">
        <v>122</v>
      </c>
      <c r="AT182" s="11" t="s">
        <v>119</v>
      </c>
      <c r="AU182" s="11" t="s">
        <v>78</v>
      </c>
      <c r="AY182" s="11" t="s">
        <v>117</v>
      </c>
      <c r="BE182" s="98">
        <f>IF(N182="základní",J182,0)</f>
        <v>0</v>
      </c>
      <c r="BF182" s="98">
        <f>IF(N182="snížená",J182,0)</f>
        <v>0</v>
      </c>
      <c r="BG182" s="98">
        <f>IF(N182="zákl. přenesená",J182,0)</f>
        <v>0</v>
      </c>
      <c r="BH182" s="98">
        <f>IF(N182="sníž. přenesená",J182,0)</f>
        <v>0</v>
      </c>
      <c r="BI182" s="98">
        <f>IF(N182="nulová",J182,0)</f>
        <v>0</v>
      </c>
      <c r="BJ182" s="11" t="s">
        <v>76</v>
      </c>
      <c r="BK182" s="98">
        <f>ROUND(I182*H182,2)</f>
        <v>0</v>
      </c>
      <c r="BL182" s="11" t="s">
        <v>122</v>
      </c>
      <c r="BM182" s="11" t="s">
        <v>230</v>
      </c>
    </row>
    <row r="183" spans="2:51" s="8" customFormat="1" ht="12">
      <c r="B183" s="107"/>
      <c r="C183" s="214"/>
      <c r="D183" s="223" t="s">
        <v>124</v>
      </c>
      <c r="E183" s="226" t="s">
        <v>1</v>
      </c>
      <c r="F183" s="227" t="s">
        <v>231</v>
      </c>
      <c r="G183" s="214"/>
      <c r="H183" s="228">
        <v>8.8</v>
      </c>
      <c r="I183" s="110"/>
      <c r="J183" s="214"/>
      <c r="L183" s="107"/>
      <c r="M183" s="111"/>
      <c r="N183" s="112"/>
      <c r="O183" s="112"/>
      <c r="P183" s="112"/>
      <c r="Q183" s="112"/>
      <c r="R183" s="112"/>
      <c r="S183" s="112"/>
      <c r="T183" s="113"/>
      <c r="AT183" s="108" t="s">
        <v>124</v>
      </c>
      <c r="AU183" s="108" t="s">
        <v>78</v>
      </c>
      <c r="AV183" s="8" t="s">
        <v>78</v>
      </c>
      <c r="AW183" s="8" t="s">
        <v>31</v>
      </c>
      <c r="AX183" s="8" t="s">
        <v>69</v>
      </c>
      <c r="AY183" s="108" t="s">
        <v>117</v>
      </c>
    </row>
    <row r="184" spans="2:51" s="10" customFormat="1" ht="12">
      <c r="B184" s="121"/>
      <c r="C184" s="216"/>
      <c r="D184" s="223" t="s">
        <v>124</v>
      </c>
      <c r="E184" s="232" t="s">
        <v>1</v>
      </c>
      <c r="F184" s="233" t="s">
        <v>182</v>
      </c>
      <c r="G184" s="216"/>
      <c r="H184" s="234">
        <v>8.8</v>
      </c>
      <c r="I184" s="124"/>
      <c r="J184" s="216"/>
      <c r="L184" s="121"/>
      <c r="M184" s="125"/>
      <c r="N184" s="126"/>
      <c r="O184" s="126"/>
      <c r="P184" s="126"/>
      <c r="Q184" s="126"/>
      <c r="R184" s="126"/>
      <c r="S184" s="126"/>
      <c r="T184" s="127"/>
      <c r="AT184" s="122" t="s">
        <v>124</v>
      </c>
      <c r="AU184" s="122" t="s">
        <v>78</v>
      </c>
      <c r="AV184" s="10" t="s">
        <v>122</v>
      </c>
      <c r="AW184" s="10" t="s">
        <v>31</v>
      </c>
      <c r="AX184" s="10" t="s">
        <v>76</v>
      </c>
      <c r="AY184" s="122" t="s">
        <v>117</v>
      </c>
    </row>
    <row r="185" spans="1:65" s="1" customFormat="1" ht="16.5" customHeight="1">
      <c r="A185" s="358"/>
      <c r="B185" s="88"/>
      <c r="C185" s="89" t="s">
        <v>232</v>
      </c>
      <c r="D185" s="89" t="s">
        <v>119</v>
      </c>
      <c r="E185" s="90" t="s">
        <v>233</v>
      </c>
      <c r="F185" s="91" t="s">
        <v>234</v>
      </c>
      <c r="G185" s="92" t="s">
        <v>219</v>
      </c>
      <c r="H185" s="257">
        <v>4.8</v>
      </c>
      <c r="I185" s="93"/>
      <c r="J185" s="260">
        <f>ROUND(I185*H185,2)</f>
        <v>0</v>
      </c>
      <c r="K185" s="91" t="s">
        <v>186</v>
      </c>
      <c r="L185" s="19"/>
      <c r="M185" s="94" t="s">
        <v>1</v>
      </c>
      <c r="N185" s="95" t="s">
        <v>40</v>
      </c>
      <c r="O185" s="27"/>
      <c r="P185" s="96">
        <f>O185*H185</f>
        <v>0</v>
      </c>
      <c r="Q185" s="96">
        <v>0.01269</v>
      </c>
      <c r="R185" s="96">
        <f>Q185*H185</f>
        <v>0.060911999999999994</v>
      </c>
      <c r="S185" s="96">
        <v>0</v>
      </c>
      <c r="T185" s="97">
        <f>S185*H185</f>
        <v>0</v>
      </c>
      <c r="AR185" s="11" t="s">
        <v>122</v>
      </c>
      <c r="AT185" s="11" t="s">
        <v>119</v>
      </c>
      <c r="AU185" s="11" t="s">
        <v>78</v>
      </c>
      <c r="AY185" s="11" t="s">
        <v>117</v>
      </c>
      <c r="BE185" s="98">
        <f>IF(N185="základní",J185,0)</f>
        <v>0</v>
      </c>
      <c r="BF185" s="98">
        <f>IF(N185="snížená",J185,0)</f>
        <v>0</v>
      </c>
      <c r="BG185" s="98">
        <f>IF(N185="zákl. přenesená",J185,0)</f>
        <v>0</v>
      </c>
      <c r="BH185" s="98">
        <f>IF(N185="sníž. přenesená",J185,0)</f>
        <v>0</v>
      </c>
      <c r="BI185" s="98">
        <f>IF(N185="nulová",J185,0)</f>
        <v>0</v>
      </c>
      <c r="BJ185" s="11" t="s">
        <v>76</v>
      </c>
      <c r="BK185" s="98">
        <f>ROUND(I185*H185,2)</f>
        <v>0</v>
      </c>
      <c r="BL185" s="11" t="s">
        <v>122</v>
      </c>
      <c r="BM185" s="11" t="s">
        <v>235</v>
      </c>
    </row>
    <row r="186" spans="2:51" s="8" customFormat="1" ht="12">
      <c r="B186" s="107"/>
      <c r="C186" s="214"/>
      <c r="D186" s="223" t="s">
        <v>124</v>
      </c>
      <c r="E186" s="226" t="s">
        <v>1</v>
      </c>
      <c r="F186" s="227" t="s">
        <v>236</v>
      </c>
      <c r="G186" s="214"/>
      <c r="H186" s="228">
        <v>4.8</v>
      </c>
      <c r="I186" s="110"/>
      <c r="J186" s="214"/>
      <c r="L186" s="107"/>
      <c r="M186" s="111"/>
      <c r="N186" s="112"/>
      <c r="O186" s="112"/>
      <c r="P186" s="112"/>
      <c r="Q186" s="112"/>
      <c r="R186" s="112"/>
      <c r="S186" s="112"/>
      <c r="T186" s="113"/>
      <c r="AT186" s="108" t="s">
        <v>124</v>
      </c>
      <c r="AU186" s="108" t="s">
        <v>78</v>
      </c>
      <c r="AV186" s="8" t="s">
        <v>78</v>
      </c>
      <c r="AW186" s="8" t="s">
        <v>31</v>
      </c>
      <c r="AX186" s="8" t="s">
        <v>69</v>
      </c>
      <c r="AY186" s="108" t="s">
        <v>117</v>
      </c>
    </row>
    <row r="187" spans="2:51" s="10" customFormat="1" ht="12">
      <c r="B187" s="121"/>
      <c r="C187" s="216"/>
      <c r="D187" s="223" t="s">
        <v>124</v>
      </c>
      <c r="E187" s="232" t="s">
        <v>1</v>
      </c>
      <c r="F187" s="233" t="s">
        <v>182</v>
      </c>
      <c r="G187" s="216"/>
      <c r="H187" s="234">
        <v>4.8</v>
      </c>
      <c r="I187" s="124"/>
      <c r="J187" s="216"/>
      <c r="L187" s="121"/>
      <c r="M187" s="125"/>
      <c r="N187" s="126"/>
      <c r="O187" s="126"/>
      <c r="P187" s="126"/>
      <c r="Q187" s="126"/>
      <c r="R187" s="126"/>
      <c r="S187" s="126"/>
      <c r="T187" s="127"/>
      <c r="AT187" s="122" t="s">
        <v>124</v>
      </c>
      <c r="AU187" s="122" t="s">
        <v>78</v>
      </c>
      <c r="AV187" s="10" t="s">
        <v>122</v>
      </c>
      <c r="AW187" s="10" t="s">
        <v>31</v>
      </c>
      <c r="AX187" s="10" t="s">
        <v>76</v>
      </c>
      <c r="AY187" s="122" t="s">
        <v>117</v>
      </c>
    </row>
    <row r="188" spans="1:65" s="1" customFormat="1" ht="16.5" customHeight="1">
      <c r="A188" s="358"/>
      <c r="B188" s="88"/>
      <c r="C188" s="89" t="s">
        <v>237</v>
      </c>
      <c r="D188" s="89" t="s">
        <v>119</v>
      </c>
      <c r="E188" s="90" t="s">
        <v>238</v>
      </c>
      <c r="F188" s="91" t="s">
        <v>239</v>
      </c>
      <c r="G188" s="92" t="s">
        <v>219</v>
      </c>
      <c r="H188" s="257">
        <v>16</v>
      </c>
      <c r="I188" s="93"/>
      <c r="J188" s="260">
        <f>ROUND(I188*H188,2)</f>
        <v>0</v>
      </c>
      <c r="K188" s="91" t="s">
        <v>186</v>
      </c>
      <c r="L188" s="19"/>
      <c r="M188" s="94" t="s">
        <v>1</v>
      </c>
      <c r="N188" s="95" t="s">
        <v>40</v>
      </c>
      <c r="O188" s="27"/>
      <c r="P188" s="96">
        <f>O188*H188</f>
        <v>0</v>
      </c>
      <c r="Q188" s="96">
        <v>0.10775</v>
      </c>
      <c r="R188" s="96">
        <f>Q188*H188</f>
        <v>1.724</v>
      </c>
      <c r="S188" s="96">
        <v>0</v>
      </c>
      <c r="T188" s="97">
        <f>S188*H188</f>
        <v>0</v>
      </c>
      <c r="AR188" s="11" t="s">
        <v>122</v>
      </c>
      <c r="AT188" s="11" t="s">
        <v>119</v>
      </c>
      <c r="AU188" s="11" t="s">
        <v>78</v>
      </c>
      <c r="AY188" s="11" t="s">
        <v>117</v>
      </c>
      <c r="BE188" s="98">
        <f>IF(N188="základní",J188,0)</f>
        <v>0</v>
      </c>
      <c r="BF188" s="98">
        <f>IF(N188="snížená",J188,0)</f>
        <v>0</v>
      </c>
      <c r="BG188" s="98">
        <f>IF(N188="zákl. přenesená",J188,0)</f>
        <v>0</v>
      </c>
      <c r="BH188" s="98">
        <f>IF(N188="sníž. přenesená",J188,0)</f>
        <v>0</v>
      </c>
      <c r="BI188" s="98">
        <f>IF(N188="nulová",J188,0)</f>
        <v>0</v>
      </c>
      <c r="BJ188" s="11" t="s">
        <v>76</v>
      </c>
      <c r="BK188" s="98">
        <f>ROUND(I188*H188,2)</f>
        <v>0</v>
      </c>
      <c r="BL188" s="11" t="s">
        <v>122</v>
      </c>
      <c r="BM188" s="11" t="s">
        <v>240</v>
      </c>
    </row>
    <row r="189" spans="2:51" s="8" customFormat="1" ht="12">
      <c r="B189" s="107"/>
      <c r="C189" s="214"/>
      <c r="D189" s="223" t="s">
        <v>124</v>
      </c>
      <c r="E189" s="226" t="s">
        <v>1</v>
      </c>
      <c r="F189" s="227" t="s">
        <v>241</v>
      </c>
      <c r="G189" s="214"/>
      <c r="H189" s="228">
        <v>16</v>
      </c>
      <c r="I189" s="110"/>
      <c r="J189" s="214"/>
      <c r="L189" s="107"/>
      <c r="M189" s="111"/>
      <c r="N189" s="112"/>
      <c r="O189" s="112"/>
      <c r="P189" s="112"/>
      <c r="Q189" s="112"/>
      <c r="R189" s="112"/>
      <c r="S189" s="112"/>
      <c r="T189" s="113"/>
      <c r="AT189" s="108" t="s">
        <v>124</v>
      </c>
      <c r="AU189" s="108" t="s">
        <v>78</v>
      </c>
      <c r="AV189" s="8" t="s">
        <v>78</v>
      </c>
      <c r="AW189" s="8" t="s">
        <v>31</v>
      </c>
      <c r="AX189" s="8" t="s">
        <v>69</v>
      </c>
      <c r="AY189" s="108" t="s">
        <v>117</v>
      </c>
    </row>
    <row r="190" spans="2:51" s="10" customFormat="1" ht="12">
      <c r="B190" s="121"/>
      <c r="C190" s="216"/>
      <c r="D190" s="223" t="s">
        <v>124</v>
      </c>
      <c r="E190" s="232" t="s">
        <v>1</v>
      </c>
      <c r="F190" s="233" t="s">
        <v>182</v>
      </c>
      <c r="G190" s="216"/>
      <c r="H190" s="234">
        <v>16</v>
      </c>
      <c r="I190" s="124"/>
      <c r="J190" s="216"/>
      <c r="L190" s="121"/>
      <c r="M190" s="125"/>
      <c r="N190" s="126"/>
      <c r="O190" s="126"/>
      <c r="P190" s="126"/>
      <c r="Q190" s="126"/>
      <c r="R190" s="126"/>
      <c r="S190" s="126"/>
      <c r="T190" s="127"/>
      <c r="AT190" s="122" t="s">
        <v>124</v>
      </c>
      <c r="AU190" s="122" t="s">
        <v>78</v>
      </c>
      <c r="AV190" s="10" t="s">
        <v>122</v>
      </c>
      <c r="AW190" s="10" t="s">
        <v>31</v>
      </c>
      <c r="AX190" s="10" t="s">
        <v>76</v>
      </c>
      <c r="AY190" s="122" t="s">
        <v>117</v>
      </c>
    </row>
    <row r="191" spans="1:65" s="1" customFormat="1" ht="16.5" customHeight="1">
      <c r="A191" s="358"/>
      <c r="B191" s="88"/>
      <c r="C191" s="89" t="s">
        <v>242</v>
      </c>
      <c r="D191" s="89" t="s">
        <v>119</v>
      </c>
      <c r="E191" s="90" t="s">
        <v>243</v>
      </c>
      <c r="F191" s="91" t="s">
        <v>244</v>
      </c>
      <c r="G191" s="92" t="s">
        <v>245</v>
      </c>
      <c r="H191" s="257">
        <v>161.28</v>
      </c>
      <c r="I191" s="93"/>
      <c r="J191" s="260">
        <f>ROUND(I191*H191,2)</f>
        <v>0</v>
      </c>
      <c r="K191" s="91" t="s">
        <v>186</v>
      </c>
      <c r="L191" s="19"/>
      <c r="M191" s="94" t="s">
        <v>1</v>
      </c>
      <c r="N191" s="95" t="s">
        <v>40</v>
      </c>
      <c r="O191" s="27"/>
      <c r="P191" s="96">
        <f>O191*H191</f>
        <v>0</v>
      </c>
      <c r="Q191" s="96">
        <v>0</v>
      </c>
      <c r="R191" s="96">
        <f>Q191*H191</f>
        <v>0</v>
      </c>
      <c r="S191" s="96">
        <v>0</v>
      </c>
      <c r="T191" s="97">
        <f>S191*H191</f>
        <v>0</v>
      </c>
      <c r="AR191" s="11" t="s">
        <v>122</v>
      </c>
      <c r="AT191" s="11" t="s">
        <v>119</v>
      </c>
      <c r="AU191" s="11" t="s">
        <v>78</v>
      </c>
      <c r="AY191" s="11" t="s">
        <v>117</v>
      </c>
      <c r="BE191" s="98">
        <f>IF(N191="základní",J191,0)</f>
        <v>0</v>
      </c>
      <c r="BF191" s="98">
        <f>IF(N191="snížená",J191,0)</f>
        <v>0</v>
      </c>
      <c r="BG191" s="98">
        <f>IF(N191="zákl. přenesená",J191,0)</f>
        <v>0</v>
      </c>
      <c r="BH191" s="98">
        <f>IF(N191="sníž. přenesená",J191,0)</f>
        <v>0</v>
      </c>
      <c r="BI191" s="98">
        <f>IF(N191="nulová",J191,0)</f>
        <v>0</v>
      </c>
      <c r="BJ191" s="11" t="s">
        <v>76</v>
      </c>
      <c r="BK191" s="98">
        <f>ROUND(I191*H191,2)</f>
        <v>0</v>
      </c>
      <c r="BL191" s="11" t="s">
        <v>122</v>
      </c>
      <c r="BM191" s="11" t="s">
        <v>246</v>
      </c>
    </row>
    <row r="192" spans="2:51" s="8" customFormat="1" ht="12">
      <c r="B192" s="107"/>
      <c r="C192" s="214"/>
      <c r="D192" s="223" t="s">
        <v>124</v>
      </c>
      <c r="E192" s="226" t="s">
        <v>1</v>
      </c>
      <c r="F192" s="227" t="s">
        <v>247</v>
      </c>
      <c r="G192" s="214"/>
      <c r="H192" s="228">
        <v>161.28</v>
      </c>
      <c r="I192" s="110"/>
      <c r="J192" s="214"/>
      <c r="L192" s="107"/>
      <c r="M192" s="111"/>
      <c r="N192" s="112"/>
      <c r="O192" s="112"/>
      <c r="P192" s="112"/>
      <c r="Q192" s="112"/>
      <c r="R192" s="112"/>
      <c r="S192" s="112"/>
      <c r="T192" s="113"/>
      <c r="AT192" s="108" t="s">
        <v>124</v>
      </c>
      <c r="AU192" s="108" t="s">
        <v>78</v>
      </c>
      <c r="AV192" s="8" t="s">
        <v>78</v>
      </c>
      <c r="AW192" s="8" t="s">
        <v>31</v>
      </c>
      <c r="AX192" s="8" t="s">
        <v>69</v>
      </c>
      <c r="AY192" s="108" t="s">
        <v>117</v>
      </c>
    </row>
    <row r="193" spans="2:51" s="10" customFormat="1" ht="12">
      <c r="B193" s="121"/>
      <c r="C193" s="216"/>
      <c r="D193" s="223" t="s">
        <v>124</v>
      </c>
      <c r="E193" s="232" t="s">
        <v>1</v>
      </c>
      <c r="F193" s="233" t="s">
        <v>182</v>
      </c>
      <c r="G193" s="216"/>
      <c r="H193" s="234">
        <v>161.28</v>
      </c>
      <c r="I193" s="124"/>
      <c r="J193" s="216"/>
      <c r="L193" s="121"/>
      <c r="M193" s="125"/>
      <c r="N193" s="126"/>
      <c r="O193" s="126"/>
      <c r="P193" s="126"/>
      <c r="Q193" s="126"/>
      <c r="R193" s="126"/>
      <c r="S193" s="126"/>
      <c r="T193" s="127"/>
      <c r="AT193" s="122" t="s">
        <v>124</v>
      </c>
      <c r="AU193" s="122" t="s">
        <v>78</v>
      </c>
      <c r="AV193" s="10" t="s">
        <v>122</v>
      </c>
      <c r="AW193" s="10" t="s">
        <v>31</v>
      </c>
      <c r="AX193" s="10" t="s">
        <v>76</v>
      </c>
      <c r="AY193" s="122" t="s">
        <v>117</v>
      </c>
    </row>
    <row r="194" spans="1:65" s="1" customFormat="1" ht="16.5" customHeight="1">
      <c r="A194" s="358"/>
      <c r="B194" s="88"/>
      <c r="C194" s="89" t="s">
        <v>248</v>
      </c>
      <c r="D194" s="89" t="s">
        <v>119</v>
      </c>
      <c r="E194" s="90" t="s">
        <v>249</v>
      </c>
      <c r="F194" s="91" t="s">
        <v>250</v>
      </c>
      <c r="G194" s="92" t="s">
        <v>245</v>
      </c>
      <c r="H194" s="257">
        <v>352.938</v>
      </c>
      <c r="I194" s="93"/>
      <c r="J194" s="260">
        <f>ROUND(I194*H194,2)</f>
        <v>0</v>
      </c>
      <c r="K194" s="91" t="s">
        <v>186</v>
      </c>
      <c r="L194" s="19"/>
      <c r="M194" s="94" t="s">
        <v>1</v>
      </c>
      <c r="N194" s="95" t="s">
        <v>40</v>
      </c>
      <c r="O194" s="27"/>
      <c r="P194" s="96">
        <f>O194*H194</f>
        <v>0</v>
      </c>
      <c r="Q194" s="96">
        <v>0</v>
      </c>
      <c r="R194" s="96">
        <f>Q194*H194</f>
        <v>0</v>
      </c>
      <c r="S194" s="96">
        <v>0</v>
      </c>
      <c r="T194" s="97">
        <f>S194*H194</f>
        <v>0</v>
      </c>
      <c r="AR194" s="11" t="s">
        <v>122</v>
      </c>
      <c r="AT194" s="11" t="s">
        <v>119</v>
      </c>
      <c r="AU194" s="11" t="s">
        <v>78</v>
      </c>
      <c r="AY194" s="11" t="s">
        <v>117</v>
      </c>
      <c r="BE194" s="98">
        <f>IF(N194="základní",J194,0)</f>
        <v>0</v>
      </c>
      <c r="BF194" s="98">
        <f>IF(N194="snížená",J194,0)</f>
        <v>0</v>
      </c>
      <c r="BG194" s="98">
        <f>IF(N194="zákl. přenesená",J194,0)</f>
        <v>0</v>
      </c>
      <c r="BH194" s="98">
        <f>IF(N194="sníž. přenesená",J194,0)</f>
        <v>0</v>
      </c>
      <c r="BI194" s="98">
        <f>IF(N194="nulová",J194,0)</f>
        <v>0</v>
      </c>
      <c r="BJ194" s="11" t="s">
        <v>76</v>
      </c>
      <c r="BK194" s="98">
        <f>ROUND(I194*H194,2)</f>
        <v>0</v>
      </c>
      <c r="BL194" s="11" t="s">
        <v>122</v>
      </c>
      <c r="BM194" s="11" t="s">
        <v>251</v>
      </c>
    </row>
    <row r="195" spans="2:51" s="7" customFormat="1" ht="12">
      <c r="B195" s="99"/>
      <c r="C195" s="213"/>
      <c r="D195" s="223" t="s">
        <v>124</v>
      </c>
      <c r="E195" s="224" t="s">
        <v>1</v>
      </c>
      <c r="F195" s="225" t="s">
        <v>252</v>
      </c>
      <c r="G195" s="213"/>
      <c r="H195" s="224" t="s">
        <v>1</v>
      </c>
      <c r="I195" s="103"/>
      <c r="J195" s="213"/>
      <c r="L195" s="99"/>
      <c r="M195" s="104"/>
      <c r="N195" s="105"/>
      <c r="O195" s="105"/>
      <c r="P195" s="105"/>
      <c r="Q195" s="105"/>
      <c r="R195" s="105"/>
      <c r="S195" s="105"/>
      <c r="T195" s="106"/>
      <c r="AT195" s="101" t="s">
        <v>124</v>
      </c>
      <c r="AU195" s="101" t="s">
        <v>78</v>
      </c>
      <c r="AV195" s="7" t="s">
        <v>76</v>
      </c>
      <c r="AW195" s="7" t="s">
        <v>31</v>
      </c>
      <c r="AX195" s="7" t="s">
        <v>69</v>
      </c>
      <c r="AY195" s="101" t="s">
        <v>117</v>
      </c>
    </row>
    <row r="196" spans="2:51" s="8" customFormat="1" ht="12">
      <c r="B196" s="107"/>
      <c r="C196" s="214"/>
      <c r="D196" s="223" t="s">
        <v>124</v>
      </c>
      <c r="E196" s="226" t="s">
        <v>1</v>
      </c>
      <c r="F196" s="227" t="s">
        <v>253</v>
      </c>
      <c r="G196" s="214"/>
      <c r="H196" s="228">
        <v>352.938</v>
      </c>
      <c r="I196" s="110"/>
      <c r="J196" s="214"/>
      <c r="L196" s="107"/>
      <c r="M196" s="111"/>
      <c r="N196" s="112"/>
      <c r="O196" s="112"/>
      <c r="P196" s="112"/>
      <c r="Q196" s="112"/>
      <c r="R196" s="112"/>
      <c r="S196" s="112"/>
      <c r="T196" s="113"/>
      <c r="AT196" s="108" t="s">
        <v>124</v>
      </c>
      <c r="AU196" s="108" t="s">
        <v>78</v>
      </c>
      <c r="AV196" s="8" t="s">
        <v>78</v>
      </c>
      <c r="AW196" s="8" t="s">
        <v>31</v>
      </c>
      <c r="AX196" s="8" t="s">
        <v>69</v>
      </c>
      <c r="AY196" s="108" t="s">
        <v>117</v>
      </c>
    </row>
    <row r="197" spans="2:51" s="10" customFormat="1" ht="12">
      <c r="B197" s="121"/>
      <c r="C197" s="216"/>
      <c r="D197" s="223" t="s">
        <v>124</v>
      </c>
      <c r="E197" s="232" t="s">
        <v>1</v>
      </c>
      <c r="F197" s="233" t="s">
        <v>182</v>
      </c>
      <c r="G197" s="216"/>
      <c r="H197" s="234">
        <v>352.938</v>
      </c>
      <c r="I197" s="124"/>
      <c r="J197" s="216"/>
      <c r="L197" s="121"/>
      <c r="M197" s="125"/>
      <c r="N197" s="126"/>
      <c r="O197" s="126"/>
      <c r="P197" s="126"/>
      <c r="Q197" s="126"/>
      <c r="R197" s="126"/>
      <c r="S197" s="126"/>
      <c r="T197" s="127"/>
      <c r="AT197" s="122" t="s">
        <v>124</v>
      </c>
      <c r="AU197" s="122" t="s">
        <v>78</v>
      </c>
      <c r="AV197" s="10" t="s">
        <v>122</v>
      </c>
      <c r="AW197" s="10" t="s">
        <v>31</v>
      </c>
      <c r="AX197" s="10" t="s">
        <v>76</v>
      </c>
      <c r="AY197" s="122" t="s">
        <v>117</v>
      </c>
    </row>
    <row r="198" spans="1:65" s="1" customFormat="1" ht="16.5" customHeight="1">
      <c r="A198" s="358"/>
      <c r="B198" s="88"/>
      <c r="C198" s="89" t="s">
        <v>254</v>
      </c>
      <c r="D198" s="89" t="s">
        <v>119</v>
      </c>
      <c r="E198" s="90" t="s">
        <v>255</v>
      </c>
      <c r="F198" s="91" t="s">
        <v>256</v>
      </c>
      <c r="G198" s="92" t="s">
        <v>245</v>
      </c>
      <c r="H198" s="257">
        <v>352.938</v>
      </c>
      <c r="I198" s="93"/>
      <c r="J198" s="260">
        <f>ROUND(I198*H198,2)</f>
        <v>0</v>
      </c>
      <c r="K198" s="91" t="s">
        <v>186</v>
      </c>
      <c r="L198" s="19"/>
      <c r="M198" s="94" t="s">
        <v>1</v>
      </c>
      <c r="N198" s="95" t="s">
        <v>40</v>
      </c>
      <c r="O198" s="27"/>
      <c r="P198" s="96">
        <f>O198*H198</f>
        <v>0</v>
      </c>
      <c r="Q198" s="96">
        <v>0</v>
      </c>
      <c r="R198" s="96">
        <f>Q198*H198</f>
        <v>0</v>
      </c>
      <c r="S198" s="96">
        <v>0</v>
      </c>
      <c r="T198" s="97">
        <f>S198*H198</f>
        <v>0</v>
      </c>
      <c r="AR198" s="11" t="s">
        <v>122</v>
      </c>
      <c r="AT198" s="11" t="s">
        <v>119</v>
      </c>
      <c r="AU198" s="11" t="s">
        <v>78</v>
      </c>
      <c r="AY198" s="11" t="s">
        <v>117</v>
      </c>
      <c r="BE198" s="98">
        <f>IF(N198="základní",J198,0)</f>
        <v>0</v>
      </c>
      <c r="BF198" s="98">
        <f>IF(N198="snížená",J198,0)</f>
        <v>0</v>
      </c>
      <c r="BG198" s="98">
        <f>IF(N198="zákl. přenesená",J198,0)</f>
        <v>0</v>
      </c>
      <c r="BH198" s="98">
        <f>IF(N198="sníž. přenesená",J198,0)</f>
        <v>0</v>
      </c>
      <c r="BI198" s="98">
        <f>IF(N198="nulová",J198,0)</f>
        <v>0</v>
      </c>
      <c r="BJ198" s="11" t="s">
        <v>76</v>
      </c>
      <c r="BK198" s="98">
        <f>ROUND(I198*H198,2)</f>
        <v>0</v>
      </c>
      <c r="BL198" s="11" t="s">
        <v>122</v>
      </c>
      <c r="BM198" s="11" t="s">
        <v>257</v>
      </c>
    </row>
    <row r="199" spans="1:65" s="1" customFormat="1" ht="16.5" customHeight="1">
      <c r="A199" s="358"/>
      <c r="B199" s="88"/>
      <c r="C199" s="89" t="s">
        <v>8</v>
      </c>
      <c r="D199" s="89" t="s">
        <v>119</v>
      </c>
      <c r="E199" s="90" t="s">
        <v>258</v>
      </c>
      <c r="F199" s="91" t="s">
        <v>259</v>
      </c>
      <c r="G199" s="92" t="s">
        <v>245</v>
      </c>
      <c r="H199" s="257">
        <v>176.469</v>
      </c>
      <c r="I199" s="93"/>
      <c r="J199" s="260">
        <f>ROUND(I199*H199,2)</f>
        <v>0</v>
      </c>
      <c r="K199" s="91" t="s">
        <v>186</v>
      </c>
      <c r="L199" s="19"/>
      <c r="M199" s="94" t="s">
        <v>1</v>
      </c>
      <c r="N199" s="95" t="s">
        <v>40</v>
      </c>
      <c r="O199" s="27"/>
      <c r="P199" s="96">
        <f>O199*H199</f>
        <v>0</v>
      </c>
      <c r="Q199" s="96">
        <v>0</v>
      </c>
      <c r="R199" s="96">
        <f>Q199*H199</f>
        <v>0</v>
      </c>
      <c r="S199" s="96">
        <v>0</v>
      </c>
      <c r="T199" s="97">
        <f>S199*H199</f>
        <v>0</v>
      </c>
      <c r="AR199" s="11" t="s">
        <v>122</v>
      </c>
      <c r="AT199" s="11" t="s">
        <v>119</v>
      </c>
      <c r="AU199" s="11" t="s">
        <v>78</v>
      </c>
      <c r="AY199" s="11" t="s">
        <v>117</v>
      </c>
      <c r="BE199" s="98">
        <f>IF(N199="základní",J199,0)</f>
        <v>0</v>
      </c>
      <c r="BF199" s="98">
        <f>IF(N199="snížená",J199,0)</f>
        <v>0</v>
      </c>
      <c r="BG199" s="98">
        <f>IF(N199="zákl. přenesená",J199,0)</f>
        <v>0</v>
      </c>
      <c r="BH199" s="98">
        <f>IF(N199="sníž. přenesená",J199,0)</f>
        <v>0</v>
      </c>
      <c r="BI199" s="98">
        <f>IF(N199="nulová",J199,0)</f>
        <v>0</v>
      </c>
      <c r="BJ199" s="11" t="s">
        <v>76</v>
      </c>
      <c r="BK199" s="98">
        <f>ROUND(I199*H199,2)</f>
        <v>0</v>
      </c>
      <c r="BL199" s="11" t="s">
        <v>122</v>
      </c>
      <c r="BM199" s="11" t="s">
        <v>260</v>
      </c>
    </row>
    <row r="200" spans="2:51" s="7" customFormat="1" ht="12">
      <c r="B200" s="99"/>
      <c r="C200" s="213"/>
      <c r="D200" s="223" t="s">
        <v>124</v>
      </c>
      <c r="E200" s="224" t="s">
        <v>1</v>
      </c>
      <c r="F200" s="225" t="s">
        <v>261</v>
      </c>
      <c r="G200" s="213"/>
      <c r="H200" s="224" t="s">
        <v>1</v>
      </c>
      <c r="I200" s="103"/>
      <c r="J200" s="213"/>
      <c r="L200" s="99"/>
      <c r="M200" s="104"/>
      <c r="N200" s="105"/>
      <c r="O200" s="105"/>
      <c r="P200" s="105"/>
      <c r="Q200" s="105"/>
      <c r="R200" s="105"/>
      <c r="S200" s="105"/>
      <c r="T200" s="106"/>
      <c r="AT200" s="101" t="s">
        <v>124</v>
      </c>
      <c r="AU200" s="101" t="s">
        <v>78</v>
      </c>
      <c r="AV200" s="7" t="s">
        <v>76</v>
      </c>
      <c r="AW200" s="7" t="s">
        <v>31</v>
      </c>
      <c r="AX200" s="7" t="s">
        <v>69</v>
      </c>
      <c r="AY200" s="101" t="s">
        <v>117</v>
      </c>
    </row>
    <row r="201" spans="2:51" s="8" customFormat="1" ht="12">
      <c r="B201" s="107"/>
      <c r="C201" s="214"/>
      <c r="D201" s="223" t="s">
        <v>124</v>
      </c>
      <c r="E201" s="226" t="s">
        <v>1</v>
      </c>
      <c r="F201" s="227" t="s">
        <v>262</v>
      </c>
      <c r="G201" s="214"/>
      <c r="H201" s="228">
        <v>176.469</v>
      </c>
      <c r="I201" s="110"/>
      <c r="J201" s="214"/>
      <c r="L201" s="107"/>
      <c r="M201" s="111"/>
      <c r="N201" s="112"/>
      <c r="O201" s="112"/>
      <c r="P201" s="112"/>
      <c r="Q201" s="112"/>
      <c r="R201" s="112"/>
      <c r="S201" s="112"/>
      <c r="T201" s="113"/>
      <c r="AT201" s="108" t="s">
        <v>124</v>
      </c>
      <c r="AU201" s="108" t="s">
        <v>78</v>
      </c>
      <c r="AV201" s="8" t="s">
        <v>78</v>
      </c>
      <c r="AW201" s="8" t="s">
        <v>31</v>
      </c>
      <c r="AX201" s="8" t="s">
        <v>69</v>
      </c>
      <c r="AY201" s="108" t="s">
        <v>117</v>
      </c>
    </row>
    <row r="202" spans="2:51" s="10" customFormat="1" ht="12">
      <c r="B202" s="121"/>
      <c r="C202" s="216"/>
      <c r="D202" s="223" t="s">
        <v>124</v>
      </c>
      <c r="E202" s="232" t="s">
        <v>1</v>
      </c>
      <c r="F202" s="233" t="s">
        <v>182</v>
      </c>
      <c r="G202" s="216"/>
      <c r="H202" s="234">
        <v>176.469</v>
      </c>
      <c r="I202" s="124"/>
      <c r="J202" s="216"/>
      <c r="L202" s="121"/>
      <c r="M202" s="125"/>
      <c r="N202" s="126"/>
      <c r="O202" s="126"/>
      <c r="P202" s="126"/>
      <c r="Q202" s="126"/>
      <c r="R202" s="126"/>
      <c r="S202" s="126"/>
      <c r="T202" s="127"/>
      <c r="AT202" s="122" t="s">
        <v>124</v>
      </c>
      <c r="AU202" s="122" t="s">
        <v>78</v>
      </c>
      <c r="AV202" s="10" t="s">
        <v>122</v>
      </c>
      <c r="AW202" s="10" t="s">
        <v>31</v>
      </c>
      <c r="AX202" s="10" t="s">
        <v>76</v>
      </c>
      <c r="AY202" s="122" t="s">
        <v>117</v>
      </c>
    </row>
    <row r="203" spans="1:65" s="1" customFormat="1" ht="16.5" customHeight="1">
      <c r="A203" s="358"/>
      <c r="B203" s="88"/>
      <c r="C203" s="89" t="s">
        <v>263</v>
      </c>
      <c r="D203" s="89" t="s">
        <v>119</v>
      </c>
      <c r="E203" s="90" t="s">
        <v>264</v>
      </c>
      <c r="F203" s="91" t="s">
        <v>265</v>
      </c>
      <c r="G203" s="92" t="s">
        <v>245</v>
      </c>
      <c r="H203" s="257">
        <v>176.469</v>
      </c>
      <c r="I203" s="93"/>
      <c r="J203" s="260">
        <f>ROUND(I203*H203,2)</f>
        <v>0</v>
      </c>
      <c r="K203" s="91" t="s">
        <v>186</v>
      </c>
      <c r="L203" s="19"/>
      <c r="M203" s="94" t="s">
        <v>1</v>
      </c>
      <c r="N203" s="95" t="s">
        <v>40</v>
      </c>
      <c r="O203" s="27"/>
      <c r="P203" s="96">
        <f>O203*H203</f>
        <v>0</v>
      </c>
      <c r="Q203" s="96">
        <v>0</v>
      </c>
      <c r="R203" s="96">
        <f>Q203*H203</f>
        <v>0</v>
      </c>
      <c r="S203" s="96">
        <v>0</v>
      </c>
      <c r="T203" s="97">
        <f>S203*H203</f>
        <v>0</v>
      </c>
      <c r="AR203" s="11" t="s">
        <v>122</v>
      </c>
      <c r="AT203" s="11" t="s">
        <v>119</v>
      </c>
      <c r="AU203" s="11" t="s">
        <v>78</v>
      </c>
      <c r="AY203" s="11" t="s">
        <v>117</v>
      </c>
      <c r="BE203" s="98">
        <f>IF(N203="základní",J203,0)</f>
        <v>0</v>
      </c>
      <c r="BF203" s="98">
        <f>IF(N203="snížená",J203,0)</f>
        <v>0</v>
      </c>
      <c r="BG203" s="98">
        <f>IF(N203="zákl. přenesená",J203,0)</f>
        <v>0</v>
      </c>
      <c r="BH203" s="98">
        <f>IF(N203="sníž. přenesená",J203,0)</f>
        <v>0</v>
      </c>
      <c r="BI203" s="98">
        <f>IF(N203="nulová",J203,0)</f>
        <v>0</v>
      </c>
      <c r="BJ203" s="11" t="s">
        <v>76</v>
      </c>
      <c r="BK203" s="98">
        <f>ROUND(I203*H203,2)</f>
        <v>0</v>
      </c>
      <c r="BL203" s="11" t="s">
        <v>122</v>
      </c>
      <c r="BM203" s="11" t="s">
        <v>266</v>
      </c>
    </row>
    <row r="204" spans="1:65" s="1" customFormat="1" ht="16.5" customHeight="1">
      <c r="A204" s="358"/>
      <c r="B204" s="88"/>
      <c r="C204" s="89" t="s">
        <v>267</v>
      </c>
      <c r="D204" s="89" t="s">
        <v>119</v>
      </c>
      <c r="E204" s="90" t="s">
        <v>268</v>
      </c>
      <c r="F204" s="91" t="s">
        <v>269</v>
      </c>
      <c r="G204" s="92" t="s">
        <v>245</v>
      </c>
      <c r="H204" s="257">
        <v>176.469</v>
      </c>
      <c r="I204" s="93"/>
      <c r="J204" s="260">
        <f>ROUND(I204*H204,2)</f>
        <v>0</v>
      </c>
      <c r="K204" s="91" t="s">
        <v>186</v>
      </c>
      <c r="L204" s="19"/>
      <c r="M204" s="94" t="s">
        <v>1</v>
      </c>
      <c r="N204" s="95" t="s">
        <v>40</v>
      </c>
      <c r="O204" s="27"/>
      <c r="P204" s="96">
        <f>O204*H204</f>
        <v>0</v>
      </c>
      <c r="Q204" s="96">
        <v>0.0103</v>
      </c>
      <c r="R204" s="96">
        <f>Q204*H204</f>
        <v>1.8176307</v>
      </c>
      <c r="S204" s="96">
        <v>0</v>
      </c>
      <c r="T204" s="97">
        <f>S204*H204</f>
        <v>0</v>
      </c>
      <c r="AR204" s="11" t="s">
        <v>122</v>
      </c>
      <c r="AT204" s="11" t="s">
        <v>119</v>
      </c>
      <c r="AU204" s="11" t="s">
        <v>78</v>
      </c>
      <c r="AY204" s="11" t="s">
        <v>117</v>
      </c>
      <c r="BE204" s="98">
        <f>IF(N204="základní",J204,0)</f>
        <v>0</v>
      </c>
      <c r="BF204" s="98">
        <f>IF(N204="snížená",J204,0)</f>
        <v>0</v>
      </c>
      <c r="BG204" s="98">
        <f>IF(N204="zákl. přenesená",J204,0)</f>
        <v>0</v>
      </c>
      <c r="BH204" s="98">
        <f>IF(N204="sníž. přenesená",J204,0)</f>
        <v>0</v>
      </c>
      <c r="BI204" s="98">
        <f>IF(N204="nulová",J204,0)</f>
        <v>0</v>
      </c>
      <c r="BJ204" s="11" t="s">
        <v>76</v>
      </c>
      <c r="BK204" s="98">
        <f>ROUND(I204*H204,2)</f>
        <v>0</v>
      </c>
      <c r="BL204" s="11" t="s">
        <v>122</v>
      </c>
      <c r="BM204" s="11" t="s">
        <v>270</v>
      </c>
    </row>
    <row r="205" spans="2:51" s="7" customFormat="1" ht="12">
      <c r="B205" s="99"/>
      <c r="C205" s="213"/>
      <c r="D205" s="223" t="s">
        <v>124</v>
      </c>
      <c r="E205" s="224" t="s">
        <v>1</v>
      </c>
      <c r="F205" s="225" t="s">
        <v>271</v>
      </c>
      <c r="G205" s="213"/>
      <c r="H205" s="224" t="s">
        <v>1</v>
      </c>
      <c r="I205" s="103"/>
      <c r="J205" s="213"/>
      <c r="L205" s="99"/>
      <c r="M205" s="104"/>
      <c r="N205" s="105"/>
      <c r="O205" s="105"/>
      <c r="P205" s="105"/>
      <c r="Q205" s="105"/>
      <c r="R205" s="105"/>
      <c r="S205" s="105"/>
      <c r="T205" s="106"/>
      <c r="AT205" s="101" t="s">
        <v>124</v>
      </c>
      <c r="AU205" s="101" t="s">
        <v>78</v>
      </c>
      <c r="AV205" s="7" t="s">
        <v>76</v>
      </c>
      <c r="AW205" s="7" t="s">
        <v>31</v>
      </c>
      <c r="AX205" s="7" t="s">
        <v>69</v>
      </c>
      <c r="AY205" s="101" t="s">
        <v>117</v>
      </c>
    </row>
    <row r="206" spans="2:51" s="8" customFormat="1" ht="12">
      <c r="B206" s="107"/>
      <c r="C206" s="214"/>
      <c r="D206" s="223" t="s">
        <v>124</v>
      </c>
      <c r="E206" s="226" t="s">
        <v>1</v>
      </c>
      <c r="F206" s="227" t="s">
        <v>262</v>
      </c>
      <c r="G206" s="214"/>
      <c r="H206" s="228">
        <v>176.469</v>
      </c>
      <c r="I206" s="110"/>
      <c r="J206" s="214"/>
      <c r="L206" s="107"/>
      <c r="M206" s="111"/>
      <c r="N206" s="112"/>
      <c r="O206" s="112"/>
      <c r="P206" s="112"/>
      <c r="Q206" s="112"/>
      <c r="R206" s="112"/>
      <c r="S206" s="112"/>
      <c r="T206" s="113"/>
      <c r="AT206" s="108" t="s">
        <v>124</v>
      </c>
      <c r="AU206" s="108" t="s">
        <v>78</v>
      </c>
      <c r="AV206" s="8" t="s">
        <v>78</v>
      </c>
      <c r="AW206" s="8" t="s">
        <v>31</v>
      </c>
      <c r="AX206" s="8" t="s">
        <v>69</v>
      </c>
      <c r="AY206" s="108" t="s">
        <v>117</v>
      </c>
    </row>
    <row r="207" spans="2:51" s="10" customFormat="1" ht="12">
      <c r="B207" s="121"/>
      <c r="C207" s="216"/>
      <c r="D207" s="223" t="s">
        <v>124</v>
      </c>
      <c r="E207" s="232" t="s">
        <v>1</v>
      </c>
      <c r="F207" s="233" t="s">
        <v>182</v>
      </c>
      <c r="G207" s="216"/>
      <c r="H207" s="234">
        <v>176.469</v>
      </c>
      <c r="I207" s="124"/>
      <c r="J207" s="216"/>
      <c r="L207" s="121"/>
      <c r="M207" s="125"/>
      <c r="N207" s="126"/>
      <c r="O207" s="126"/>
      <c r="P207" s="126"/>
      <c r="Q207" s="126"/>
      <c r="R207" s="126"/>
      <c r="S207" s="126"/>
      <c r="T207" s="127"/>
      <c r="AT207" s="122" t="s">
        <v>124</v>
      </c>
      <c r="AU207" s="122" t="s">
        <v>78</v>
      </c>
      <c r="AV207" s="10" t="s">
        <v>122</v>
      </c>
      <c r="AW207" s="10" t="s">
        <v>31</v>
      </c>
      <c r="AX207" s="10" t="s">
        <v>76</v>
      </c>
      <c r="AY207" s="122" t="s">
        <v>117</v>
      </c>
    </row>
    <row r="208" spans="1:65" s="1" customFormat="1" ht="16.5" customHeight="1">
      <c r="A208" s="358"/>
      <c r="B208" s="88"/>
      <c r="C208" s="89" t="s">
        <v>272</v>
      </c>
      <c r="D208" s="89" t="s">
        <v>119</v>
      </c>
      <c r="E208" s="90" t="s">
        <v>273</v>
      </c>
      <c r="F208" s="91" t="s">
        <v>274</v>
      </c>
      <c r="G208" s="92" t="s">
        <v>185</v>
      </c>
      <c r="H208" s="257">
        <v>2249.933</v>
      </c>
      <c r="I208" s="93"/>
      <c r="J208" s="260">
        <f>ROUND(I208*H208,2)</f>
        <v>0</v>
      </c>
      <c r="K208" s="91" t="s">
        <v>186</v>
      </c>
      <c r="L208" s="19"/>
      <c r="M208" s="94" t="s">
        <v>1</v>
      </c>
      <c r="N208" s="95" t="s">
        <v>40</v>
      </c>
      <c r="O208" s="27"/>
      <c r="P208" s="96">
        <f>O208*H208</f>
        <v>0</v>
      </c>
      <c r="Q208" s="96">
        <v>0.00084</v>
      </c>
      <c r="R208" s="96">
        <f>Q208*H208</f>
        <v>1.88994372</v>
      </c>
      <c r="S208" s="96">
        <v>0</v>
      </c>
      <c r="T208" s="97">
        <f>S208*H208</f>
        <v>0</v>
      </c>
      <c r="AR208" s="11" t="s">
        <v>122</v>
      </c>
      <c r="AT208" s="11" t="s">
        <v>119</v>
      </c>
      <c r="AU208" s="11" t="s">
        <v>78</v>
      </c>
      <c r="AY208" s="11" t="s">
        <v>117</v>
      </c>
      <c r="BE208" s="98">
        <f>IF(N208="základní",J208,0)</f>
        <v>0</v>
      </c>
      <c r="BF208" s="98">
        <f>IF(N208="snížená",J208,0)</f>
        <v>0</v>
      </c>
      <c r="BG208" s="98">
        <f>IF(N208="zákl. přenesená",J208,0)</f>
        <v>0</v>
      </c>
      <c r="BH208" s="98">
        <f>IF(N208="sníž. přenesená",J208,0)</f>
        <v>0</v>
      </c>
      <c r="BI208" s="98">
        <f>IF(N208="nulová",J208,0)</f>
        <v>0</v>
      </c>
      <c r="BJ208" s="11" t="s">
        <v>76</v>
      </c>
      <c r="BK208" s="98">
        <f>ROUND(I208*H208,2)</f>
        <v>0</v>
      </c>
      <c r="BL208" s="11" t="s">
        <v>122</v>
      </c>
      <c r="BM208" s="11" t="s">
        <v>275</v>
      </c>
    </row>
    <row r="209" spans="2:51" s="7" customFormat="1" ht="12">
      <c r="B209" s="99"/>
      <c r="C209" s="213"/>
      <c r="D209" s="223" t="s">
        <v>124</v>
      </c>
      <c r="E209" s="224" t="s">
        <v>1</v>
      </c>
      <c r="F209" s="225" t="s">
        <v>125</v>
      </c>
      <c r="G209" s="213"/>
      <c r="H209" s="224" t="s">
        <v>1</v>
      </c>
      <c r="I209" s="103"/>
      <c r="J209" s="213"/>
      <c r="L209" s="99"/>
      <c r="M209" s="104"/>
      <c r="N209" s="105"/>
      <c r="O209" s="105"/>
      <c r="P209" s="105"/>
      <c r="Q209" s="105"/>
      <c r="R209" s="105"/>
      <c r="S209" s="105"/>
      <c r="T209" s="106"/>
      <c r="AT209" s="101" t="s">
        <v>124</v>
      </c>
      <c r="AU209" s="101" t="s">
        <v>78</v>
      </c>
      <c r="AV209" s="7" t="s">
        <v>76</v>
      </c>
      <c r="AW209" s="7" t="s">
        <v>31</v>
      </c>
      <c r="AX209" s="7" t="s">
        <v>69</v>
      </c>
      <c r="AY209" s="101" t="s">
        <v>117</v>
      </c>
    </row>
    <row r="210" spans="2:51" s="8" customFormat="1" ht="12">
      <c r="B210" s="107"/>
      <c r="C210" s="214"/>
      <c r="D210" s="223" t="s">
        <v>124</v>
      </c>
      <c r="E210" s="226" t="s">
        <v>1</v>
      </c>
      <c r="F210" s="227" t="s">
        <v>276</v>
      </c>
      <c r="G210" s="214"/>
      <c r="H210" s="228">
        <v>10.478</v>
      </c>
      <c r="I210" s="110"/>
      <c r="J210" s="214"/>
      <c r="L210" s="107"/>
      <c r="M210" s="111"/>
      <c r="N210" s="112"/>
      <c r="O210" s="112"/>
      <c r="P210" s="112"/>
      <c r="Q210" s="112"/>
      <c r="R210" s="112"/>
      <c r="S210" s="112"/>
      <c r="T210" s="113"/>
      <c r="AT210" s="108" t="s">
        <v>124</v>
      </c>
      <c r="AU210" s="108" t="s">
        <v>78</v>
      </c>
      <c r="AV210" s="8" t="s">
        <v>78</v>
      </c>
      <c r="AW210" s="8" t="s">
        <v>31</v>
      </c>
      <c r="AX210" s="8" t="s">
        <v>69</v>
      </c>
      <c r="AY210" s="108" t="s">
        <v>117</v>
      </c>
    </row>
    <row r="211" spans="2:51" s="8" customFormat="1" ht="12">
      <c r="B211" s="107"/>
      <c r="C211" s="214"/>
      <c r="D211" s="223" t="s">
        <v>124</v>
      </c>
      <c r="E211" s="226" t="s">
        <v>1</v>
      </c>
      <c r="F211" s="227" t="s">
        <v>277</v>
      </c>
      <c r="G211" s="214"/>
      <c r="H211" s="228">
        <v>17.973</v>
      </c>
      <c r="I211" s="110"/>
      <c r="J211" s="214"/>
      <c r="L211" s="107"/>
      <c r="M211" s="111"/>
      <c r="N211" s="112"/>
      <c r="O211" s="112"/>
      <c r="P211" s="112"/>
      <c r="Q211" s="112"/>
      <c r="R211" s="112"/>
      <c r="S211" s="112"/>
      <c r="T211" s="113"/>
      <c r="AT211" s="108" t="s">
        <v>124</v>
      </c>
      <c r="AU211" s="108" t="s">
        <v>78</v>
      </c>
      <c r="AV211" s="8" t="s">
        <v>78</v>
      </c>
      <c r="AW211" s="8" t="s">
        <v>31</v>
      </c>
      <c r="AX211" s="8" t="s">
        <v>69</v>
      </c>
      <c r="AY211" s="108" t="s">
        <v>117</v>
      </c>
    </row>
    <row r="212" spans="2:51" s="8" customFormat="1" ht="12">
      <c r="B212" s="107"/>
      <c r="C212" s="214"/>
      <c r="D212" s="223" t="s">
        <v>124</v>
      </c>
      <c r="E212" s="226" t="s">
        <v>1</v>
      </c>
      <c r="F212" s="227" t="s">
        <v>278</v>
      </c>
      <c r="G212" s="214"/>
      <c r="H212" s="228">
        <v>32.702</v>
      </c>
      <c r="I212" s="110"/>
      <c r="J212" s="214"/>
      <c r="L212" s="107"/>
      <c r="M212" s="111"/>
      <c r="N212" s="112"/>
      <c r="O212" s="112"/>
      <c r="P212" s="112"/>
      <c r="Q212" s="112"/>
      <c r="R212" s="112"/>
      <c r="S212" s="112"/>
      <c r="T212" s="113"/>
      <c r="AT212" s="108" t="s">
        <v>124</v>
      </c>
      <c r="AU212" s="108" t="s">
        <v>78</v>
      </c>
      <c r="AV212" s="8" t="s">
        <v>78</v>
      </c>
      <c r="AW212" s="8" t="s">
        <v>31</v>
      </c>
      <c r="AX212" s="8" t="s">
        <v>69</v>
      </c>
      <c r="AY212" s="108" t="s">
        <v>117</v>
      </c>
    </row>
    <row r="213" spans="2:51" s="8" customFormat="1" ht="12">
      <c r="B213" s="107"/>
      <c r="C213" s="214"/>
      <c r="D213" s="223" t="s">
        <v>124</v>
      </c>
      <c r="E213" s="226" t="s">
        <v>1</v>
      </c>
      <c r="F213" s="227" t="s">
        <v>279</v>
      </c>
      <c r="G213" s="214"/>
      <c r="H213" s="228">
        <v>32.275</v>
      </c>
      <c r="I213" s="110"/>
      <c r="J213" s="214"/>
      <c r="L213" s="107"/>
      <c r="M213" s="111"/>
      <c r="N213" s="112"/>
      <c r="O213" s="112"/>
      <c r="P213" s="112"/>
      <c r="Q213" s="112"/>
      <c r="R213" s="112"/>
      <c r="S213" s="112"/>
      <c r="T213" s="113"/>
      <c r="AT213" s="108" t="s">
        <v>124</v>
      </c>
      <c r="AU213" s="108" t="s">
        <v>78</v>
      </c>
      <c r="AV213" s="8" t="s">
        <v>78</v>
      </c>
      <c r="AW213" s="8" t="s">
        <v>31</v>
      </c>
      <c r="AX213" s="8" t="s">
        <v>69</v>
      </c>
      <c r="AY213" s="108" t="s">
        <v>117</v>
      </c>
    </row>
    <row r="214" spans="2:51" s="8" customFormat="1" ht="12">
      <c r="B214" s="107"/>
      <c r="C214" s="214"/>
      <c r="D214" s="223" t="s">
        <v>124</v>
      </c>
      <c r="E214" s="226" t="s">
        <v>1</v>
      </c>
      <c r="F214" s="227" t="s">
        <v>280</v>
      </c>
      <c r="G214" s="214"/>
      <c r="H214" s="228">
        <v>43.823</v>
      </c>
      <c r="I214" s="110"/>
      <c r="J214" s="214"/>
      <c r="L214" s="107"/>
      <c r="M214" s="111"/>
      <c r="N214" s="112"/>
      <c r="O214" s="112"/>
      <c r="P214" s="112"/>
      <c r="Q214" s="112"/>
      <c r="R214" s="112"/>
      <c r="S214" s="112"/>
      <c r="T214" s="113"/>
      <c r="AT214" s="108" t="s">
        <v>124</v>
      </c>
      <c r="AU214" s="108" t="s">
        <v>78</v>
      </c>
      <c r="AV214" s="8" t="s">
        <v>78</v>
      </c>
      <c r="AW214" s="8" t="s">
        <v>31</v>
      </c>
      <c r="AX214" s="8" t="s">
        <v>69</v>
      </c>
      <c r="AY214" s="108" t="s">
        <v>117</v>
      </c>
    </row>
    <row r="215" spans="2:51" s="8" customFormat="1" ht="12">
      <c r="B215" s="107"/>
      <c r="C215" s="214"/>
      <c r="D215" s="223" t="s">
        <v>124</v>
      </c>
      <c r="E215" s="226" t="s">
        <v>1</v>
      </c>
      <c r="F215" s="227" t="s">
        <v>281</v>
      </c>
      <c r="G215" s="214"/>
      <c r="H215" s="228">
        <v>29.58</v>
      </c>
      <c r="I215" s="110"/>
      <c r="J215" s="214"/>
      <c r="L215" s="107"/>
      <c r="M215" s="111"/>
      <c r="N215" s="112"/>
      <c r="O215" s="112"/>
      <c r="P215" s="112"/>
      <c r="Q215" s="112"/>
      <c r="R215" s="112"/>
      <c r="S215" s="112"/>
      <c r="T215" s="113"/>
      <c r="AT215" s="108" t="s">
        <v>124</v>
      </c>
      <c r="AU215" s="108" t="s">
        <v>78</v>
      </c>
      <c r="AV215" s="8" t="s">
        <v>78</v>
      </c>
      <c r="AW215" s="8" t="s">
        <v>31</v>
      </c>
      <c r="AX215" s="8" t="s">
        <v>69</v>
      </c>
      <c r="AY215" s="108" t="s">
        <v>117</v>
      </c>
    </row>
    <row r="216" spans="2:51" s="8" customFormat="1" ht="12">
      <c r="B216" s="107"/>
      <c r="C216" s="214"/>
      <c r="D216" s="223" t="s">
        <v>124</v>
      </c>
      <c r="E216" s="226" t="s">
        <v>1</v>
      </c>
      <c r="F216" s="227" t="s">
        <v>282</v>
      </c>
      <c r="G216" s="214"/>
      <c r="H216" s="228">
        <v>58.158</v>
      </c>
      <c r="I216" s="110"/>
      <c r="J216" s="214"/>
      <c r="L216" s="107"/>
      <c r="M216" s="111"/>
      <c r="N216" s="112"/>
      <c r="O216" s="112"/>
      <c r="P216" s="112"/>
      <c r="Q216" s="112"/>
      <c r="R216" s="112"/>
      <c r="S216" s="112"/>
      <c r="T216" s="113"/>
      <c r="AT216" s="108" t="s">
        <v>124</v>
      </c>
      <c r="AU216" s="108" t="s">
        <v>78</v>
      </c>
      <c r="AV216" s="8" t="s">
        <v>78</v>
      </c>
      <c r="AW216" s="8" t="s">
        <v>31</v>
      </c>
      <c r="AX216" s="8" t="s">
        <v>69</v>
      </c>
      <c r="AY216" s="108" t="s">
        <v>117</v>
      </c>
    </row>
    <row r="217" spans="2:51" s="8" customFormat="1" ht="12">
      <c r="B217" s="107"/>
      <c r="C217" s="214"/>
      <c r="D217" s="223" t="s">
        <v>124</v>
      </c>
      <c r="E217" s="226" t="s">
        <v>1</v>
      </c>
      <c r="F217" s="227" t="s">
        <v>283</v>
      </c>
      <c r="G217" s="214"/>
      <c r="H217" s="228">
        <v>34.92</v>
      </c>
      <c r="I217" s="110"/>
      <c r="J217" s="214"/>
      <c r="L217" s="107"/>
      <c r="M217" s="111"/>
      <c r="N217" s="112"/>
      <c r="O217" s="112"/>
      <c r="P217" s="112"/>
      <c r="Q217" s="112"/>
      <c r="R217" s="112"/>
      <c r="S217" s="112"/>
      <c r="T217" s="113"/>
      <c r="AT217" s="108" t="s">
        <v>124</v>
      </c>
      <c r="AU217" s="108" t="s">
        <v>78</v>
      </c>
      <c r="AV217" s="8" t="s">
        <v>78</v>
      </c>
      <c r="AW217" s="8" t="s">
        <v>31</v>
      </c>
      <c r="AX217" s="8" t="s">
        <v>69</v>
      </c>
      <c r="AY217" s="108" t="s">
        <v>117</v>
      </c>
    </row>
    <row r="218" spans="2:51" s="8" customFormat="1" ht="12">
      <c r="B218" s="107"/>
      <c r="C218" s="214"/>
      <c r="D218" s="223" t="s">
        <v>124</v>
      </c>
      <c r="E218" s="226" t="s">
        <v>1</v>
      </c>
      <c r="F218" s="227" t="s">
        <v>284</v>
      </c>
      <c r="G218" s="214"/>
      <c r="H218" s="228">
        <v>48.179</v>
      </c>
      <c r="I218" s="110"/>
      <c r="J218" s="214"/>
      <c r="L218" s="107"/>
      <c r="M218" s="111"/>
      <c r="N218" s="112"/>
      <c r="O218" s="112"/>
      <c r="P218" s="112"/>
      <c r="Q218" s="112"/>
      <c r="R218" s="112"/>
      <c r="S218" s="112"/>
      <c r="T218" s="113"/>
      <c r="AT218" s="108" t="s">
        <v>124</v>
      </c>
      <c r="AU218" s="108" t="s">
        <v>78</v>
      </c>
      <c r="AV218" s="8" t="s">
        <v>78</v>
      </c>
      <c r="AW218" s="8" t="s">
        <v>31</v>
      </c>
      <c r="AX218" s="8" t="s">
        <v>69</v>
      </c>
      <c r="AY218" s="108" t="s">
        <v>117</v>
      </c>
    </row>
    <row r="219" spans="2:51" s="8" customFormat="1" ht="12">
      <c r="B219" s="107"/>
      <c r="C219" s="214"/>
      <c r="D219" s="223" t="s">
        <v>124</v>
      </c>
      <c r="E219" s="226" t="s">
        <v>1</v>
      </c>
      <c r="F219" s="227" t="s">
        <v>285</v>
      </c>
      <c r="G219" s="214"/>
      <c r="H219" s="228">
        <v>49.991</v>
      </c>
      <c r="I219" s="110"/>
      <c r="J219" s="214"/>
      <c r="L219" s="107"/>
      <c r="M219" s="111"/>
      <c r="N219" s="112"/>
      <c r="O219" s="112"/>
      <c r="P219" s="112"/>
      <c r="Q219" s="112"/>
      <c r="R219" s="112"/>
      <c r="S219" s="112"/>
      <c r="T219" s="113"/>
      <c r="AT219" s="108" t="s">
        <v>124</v>
      </c>
      <c r="AU219" s="108" t="s">
        <v>78</v>
      </c>
      <c r="AV219" s="8" t="s">
        <v>78</v>
      </c>
      <c r="AW219" s="8" t="s">
        <v>31</v>
      </c>
      <c r="AX219" s="8" t="s">
        <v>69</v>
      </c>
      <c r="AY219" s="108" t="s">
        <v>117</v>
      </c>
    </row>
    <row r="220" spans="2:51" s="8" customFormat="1" ht="12">
      <c r="B220" s="107"/>
      <c r="C220" s="214"/>
      <c r="D220" s="223" t="s">
        <v>124</v>
      </c>
      <c r="E220" s="226" t="s">
        <v>1</v>
      </c>
      <c r="F220" s="227" t="s">
        <v>286</v>
      </c>
      <c r="G220" s="214"/>
      <c r="H220" s="228">
        <v>23.8</v>
      </c>
      <c r="I220" s="110"/>
      <c r="J220" s="214"/>
      <c r="L220" s="107"/>
      <c r="M220" s="111"/>
      <c r="N220" s="112"/>
      <c r="O220" s="112"/>
      <c r="P220" s="112"/>
      <c r="Q220" s="112"/>
      <c r="R220" s="112"/>
      <c r="S220" s="112"/>
      <c r="T220" s="113"/>
      <c r="AT220" s="108" t="s">
        <v>124</v>
      </c>
      <c r="AU220" s="108" t="s">
        <v>78</v>
      </c>
      <c r="AV220" s="8" t="s">
        <v>78</v>
      </c>
      <c r="AW220" s="8" t="s">
        <v>31</v>
      </c>
      <c r="AX220" s="8" t="s">
        <v>69</v>
      </c>
      <c r="AY220" s="108" t="s">
        <v>117</v>
      </c>
    </row>
    <row r="221" spans="2:51" s="7" customFormat="1" ht="12">
      <c r="B221" s="99"/>
      <c r="C221" s="213"/>
      <c r="D221" s="223" t="s">
        <v>124</v>
      </c>
      <c r="E221" s="224" t="s">
        <v>1</v>
      </c>
      <c r="F221" s="225" t="s">
        <v>137</v>
      </c>
      <c r="G221" s="213"/>
      <c r="H221" s="224" t="s">
        <v>1</v>
      </c>
      <c r="I221" s="103"/>
      <c r="J221" s="213"/>
      <c r="L221" s="99"/>
      <c r="M221" s="104"/>
      <c r="N221" s="105"/>
      <c r="O221" s="105"/>
      <c r="P221" s="105"/>
      <c r="Q221" s="105"/>
      <c r="R221" s="105"/>
      <c r="S221" s="105"/>
      <c r="T221" s="106"/>
      <c r="AT221" s="101" t="s">
        <v>124</v>
      </c>
      <c r="AU221" s="101" t="s">
        <v>78</v>
      </c>
      <c r="AV221" s="7" t="s">
        <v>76</v>
      </c>
      <c r="AW221" s="7" t="s">
        <v>31</v>
      </c>
      <c r="AX221" s="7" t="s">
        <v>69</v>
      </c>
      <c r="AY221" s="101" t="s">
        <v>117</v>
      </c>
    </row>
    <row r="222" spans="2:51" s="8" customFormat="1" ht="12">
      <c r="B222" s="107"/>
      <c r="C222" s="214"/>
      <c r="D222" s="223" t="s">
        <v>124</v>
      </c>
      <c r="E222" s="226" t="s">
        <v>1</v>
      </c>
      <c r="F222" s="227" t="s">
        <v>287</v>
      </c>
      <c r="G222" s="214"/>
      <c r="H222" s="228">
        <v>33.936</v>
      </c>
      <c r="I222" s="110"/>
      <c r="J222" s="214"/>
      <c r="L222" s="107"/>
      <c r="M222" s="111"/>
      <c r="N222" s="112"/>
      <c r="O222" s="112"/>
      <c r="P222" s="112"/>
      <c r="Q222" s="112"/>
      <c r="R222" s="112"/>
      <c r="S222" s="112"/>
      <c r="T222" s="113"/>
      <c r="AT222" s="108" t="s">
        <v>124</v>
      </c>
      <c r="AU222" s="108" t="s">
        <v>78</v>
      </c>
      <c r="AV222" s="8" t="s">
        <v>78</v>
      </c>
      <c r="AW222" s="8" t="s">
        <v>31</v>
      </c>
      <c r="AX222" s="8" t="s">
        <v>69</v>
      </c>
      <c r="AY222" s="108" t="s">
        <v>117</v>
      </c>
    </row>
    <row r="223" spans="2:51" s="8" customFormat="1" ht="12">
      <c r="B223" s="107"/>
      <c r="C223" s="214"/>
      <c r="D223" s="223" t="s">
        <v>124</v>
      </c>
      <c r="E223" s="226" t="s">
        <v>1</v>
      </c>
      <c r="F223" s="227" t="s">
        <v>288</v>
      </c>
      <c r="G223" s="214"/>
      <c r="H223" s="228">
        <v>68.807</v>
      </c>
      <c r="I223" s="110"/>
      <c r="J223" s="214"/>
      <c r="L223" s="107"/>
      <c r="M223" s="111"/>
      <c r="N223" s="112"/>
      <c r="O223" s="112"/>
      <c r="P223" s="112"/>
      <c r="Q223" s="112"/>
      <c r="R223" s="112"/>
      <c r="S223" s="112"/>
      <c r="T223" s="113"/>
      <c r="AT223" s="108" t="s">
        <v>124</v>
      </c>
      <c r="AU223" s="108" t="s">
        <v>78</v>
      </c>
      <c r="AV223" s="8" t="s">
        <v>78</v>
      </c>
      <c r="AW223" s="8" t="s">
        <v>31</v>
      </c>
      <c r="AX223" s="8" t="s">
        <v>69</v>
      </c>
      <c r="AY223" s="108" t="s">
        <v>117</v>
      </c>
    </row>
    <row r="224" spans="2:51" s="8" customFormat="1" ht="12">
      <c r="B224" s="107"/>
      <c r="C224" s="214"/>
      <c r="D224" s="223" t="s">
        <v>124</v>
      </c>
      <c r="E224" s="226" t="s">
        <v>1</v>
      </c>
      <c r="F224" s="227" t="s">
        <v>289</v>
      </c>
      <c r="G224" s="214"/>
      <c r="H224" s="228">
        <v>42.851</v>
      </c>
      <c r="I224" s="110"/>
      <c r="J224" s="214"/>
      <c r="L224" s="107"/>
      <c r="M224" s="111"/>
      <c r="N224" s="112"/>
      <c r="O224" s="112"/>
      <c r="P224" s="112"/>
      <c r="Q224" s="112"/>
      <c r="R224" s="112"/>
      <c r="S224" s="112"/>
      <c r="T224" s="113"/>
      <c r="AT224" s="108" t="s">
        <v>124</v>
      </c>
      <c r="AU224" s="108" t="s">
        <v>78</v>
      </c>
      <c r="AV224" s="8" t="s">
        <v>78</v>
      </c>
      <c r="AW224" s="8" t="s">
        <v>31</v>
      </c>
      <c r="AX224" s="8" t="s">
        <v>69</v>
      </c>
      <c r="AY224" s="108" t="s">
        <v>117</v>
      </c>
    </row>
    <row r="225" spans="2:51" s="8" customFormat="1" ht="12">
      <c r="B225" s="107"/>
      <c r="C225" s="214"/>
      <c r="D225" s="223" t="s">
        <v>124</v>
      </c>
      <c r="E225" s="226" t="s">
        <v>1</v>
      </c>
      <c r="F225" s="227" t="s">
        <v>290</v>
      </c>
      <c r="G225" s="214"/>
      <c r="H225" s="228">
        <v>25.896</v>
      </c>
      <c r="I225" s="110"/>
      <c r="J225" s="214"/>
      <c r="L225" s="107"/>
      <c r="M225" s="111"/>
      <c r="N225" s="112"/>
      <c r="O225" s="112"/>
      <c r="P225" s="112"/>
      <c r="Q225" s="112"/>
      <c r="R225" s="112"/>
      <c r="S225" s="112"/>
      <c r="T225" s="113"/>
      <c r="AT225" s="108" t="s">
        <v>124</v>
      </c>
      <c r="AU225" s="108" t="s">
        <v>78</v>
      </c>
      <c r="AV225" s="8" t="s">
        <v>78</v>
      </c>
      <c r="AW225" s="8" t="s">
        <v>31</v>
      </c>
      <c r="AX225" s="8" t="s">
        <v>69</v>
      </c>
      <c r="AY225" s="108" t="s">
        <v>117</v>
      </c>
    </row>
    <row r="226" spans="2:51" s="8" customFormat="1" ht="12">
      <c r="B226" s="107"/>
      <c r="C226" s="214"/>
      <c r="D226" s="223" t="s">
        <v>124</v>
      </c>
      <c r="E226" s="226" t="s">
        <v>1</v>
      </c>
      <c r="F226" s="227" t="s">
        <v>291</v>
      </c>
      <c r="G226" s="214"/>
      <c r="H226" s="228">
        <v>49.864</v>
      </c>
      <c r="I226" s="110"/>
      <c r="J226" s="214"/>
      <c r="L226" s="107"/>
      <c r="M226" s="111"/>
      <c r="N226" s="112"/>
      <c r="O226" s="112"/>
      <c r="P226" s="112"/>
      <c r="Q226" s="112"/>
      <c r="R226" s="112"/>
      <c r="S226" s="112"/>
      <c r="T226" s="113"/>
      <c r="AT226" s="108" t="s">
        <v>124</v>
      </c>
      <c r="AU226" s="108" t="s">
        <v>78</v>
      </c>
      <c r="AV226" s="8" t="s">
        <v>78</v>
      </c>
      <c r="AW226" s="8" t="s">
        <v>31</v>
      </c>
      <c r="AX226" s="8" t="s">
        <v>69</v>
      </c>
      <c r="AY226" s="108" t="s">
        <v>117</v>
      </c>
    </row>
    <row r="227" spans="2:51" s="8" customFormat="1" ht="12">
      <c r="B227" s="107"/>
      <c r="C227" s="214"/>
      <c r="D227" s="223" t="s">
        <v>124</v>
      </c>
      <c r="E227" s="226" t="s">
        <v>1</v>
      </c>
      <c r="F227" s="227" t="s">
        <v>292</v>
      </c>
      <c r="G227" s="214"/>
      <c r="H227" s="228">
        <v>21.662</v>
      </c>
      <c r="I227" s="110"/>
      <c r="J227" s="214"/>
      <c r="L227" s="107"/>
      <c r="M227" s="111"/>
      <c r="N227" s="112"/>
      <c r="O227" s="112"/>
      <c r="P227" s="112"/>
      <c r="Q227" s="112"/>
      <c r="R227" s="112"/>
      <c r="S227" s="112"/>
      <c r="T227" s="113"/>
      <c r="AT227" s="108" t="s">
        <v>124</v>
      </c>
      <c r="AU227" s="108" t="s">
        <v>78</v>
      </c>
      <c r="AV227" s="8" t="s">
        <v>78</v>
      </c>
      <c r="AW227" s="8" t="s">
        <v>31</v>
      </c>
      <c r="AX227" s="8" t="s">
        <v>69</v>
      </c>
      <c r="AY227" s="108" t="s">
        <v>117</v>
      </c>
    </row>
    <row r="228" spans="2:51" s="8" customFormat="1" ht="12">
      <c r="B228" s="107"/>
      <c r="C228" s="214"/>
      <c r="D228" s="223" t="s">
        <v>124</v>
      </c>
      <c r="E228" s="226" t="s">
        <v>1</v>
      </c>
      <c r="F228" s="227" t="s">
        <v>293</v>
      </c>
      <c r="G228" s="214"/>
      <c r="H228" s="228">
        <v>78.377</v>
      </c>
      <c r="I228" s="110"/>
      <c r="J228" s="214"/>
      <c r="L228" s="107"/>
      <c r="M228" s="111"/>
      <c r="N228" s="112"/>
      <c r="O228" s="112"/>
      <c r="P228" s="112"/>
      <c r="Q228" s="112"/>
      <c r="R228" s="112"/>
      <c r="S228" s="112"/>
      <c r="T228" s="113"/>
      <c r="AT228" s="108" t="s">
        <v>124</v>
      </c>
      <c r="AU228" s="108" t="s">
        <v>78</v>
      </c>
      <c r="AV228" s="8" t="s">
        <v>78</v>
      </c>
      <c r="AW228" s="8" t="s">
        <v>31</v>
      </c>
      <c r="AX228" s="8" t="s">
        <v>69</v>
      </c>
      <c r="AY228" s="108" t="s">
        <v>117</v>
      </c>
    </row>
    <row r="229" spans="2:51" s="8" customFormat="1" ht="12">
      <c r="B229" s="107"/>
      <c r="C229" s="214"/>
      <c r="D229" s="223" t="s">
        <v>124</v>
      </c>
      <c r="E229" s="226" t="s">
        <v>1</v>
      </c>
      <c r="F229" s="227" t="s">
        <v>294</v>
      </c>
      <c r="G229" s="214"/>
      <c r="H229" s="228">
        <v>38.284</v>
      </c>
      <c r="I229" s="110"/>
      <c r="J229" s="214"/>
      <c r="L229" s="107"/>
      <c r="M229" s="111"/>
      <c r="N229" s="112"/>
      <c r="O229" s="112"/>
      <c r="P229" s="112"/>
      <c r="Q229" s="112"/>
      <c r="R229" s="112"/>
      <c r="S229" s="112"/>
      <c r="T229" s="113"/>
      <c r="AT229" s="108" t="s">
        <v>124</v>
      </c>
      <c r="AU229" s="108" t="s">
        <v>78</v>
      </c>
      <c r="AV229" s="8" t="s">
        <v>78</v>
      </c>
      <c r="AW229" s="8" t="s">
        <v>31</v>
      </c>
      <c r="AX229" s="8" t="s">
        <v>69</v>
      </c>
      <c r="AY229" s="108" t="s">
        <v>117</v>
      </c>
    </row>
    <row r="230" spans="2:51" s="8" customFormat="1" ht="12">
      <c r="B230" s="107"/>
      <c r="C230" s="214"/>
      <c r="D230" s="223" t="s">
        <v>124</v>
      </c>
      <c r="E230" s="226" t="s">
        <v>1</v>
      </c>
      <c r="F230" s="227" t="s">
        <v>295</v>
      </c>
      <c r="G230" s="214"/>
      <c r="H230" s="228">
        <v>23.905</v>
      </c>
      <c r="I230" s="110"/>
      <c r="J230" s="214"/>
      <c r="L230" s="107"/>
      <c r="M230" s="111"/>
      <c r="N230" s="112"/>
      <c r="O230" s="112"/>
      <c r="P230" s="112"/>
      <c r="Q230" s="112"/>
      <c r="R230" s="112"/>
      <c r="S230" s="112"/>
      <c r="T230" s="113"/>
      <c r="AT230" s="108" t="s">
        <v>124</v>
      </c>
      <c r="AU230" s="108" t="s">
        <v>78</v>
      </c>
      <c r="AV230" s="8" t="s">
        <v>78</v>
      </c>
      <c r="AW230" s="8" t="s">
        <v>31</v>
      </c>
      <c r="AX230" s="8" t="s">
        <v>69</v>
      </c>
      <c r="AY230" s="108" t="s">
        <v>117</v>
      </c>
    </row>
    <row r="231" spans="2:51" s="8" customFormat="1" ht="12">
      <c r="B231" s="107"/>
      <c r="C231" s="214"/>
      <c r="D231" s="223" t="s">
        <v>124</v>
      </c>
      <c r="E231" s="226" t="s">
        <v>1</v>
      </c>
      <c r="F231" s="227" t="s">
        <v>296</v>
      </c>
      <c r="G231" s="214"/>
      <c r="H231" s="228">
        <v>67.9</v>
      </c>
      <c r="I231" s="110"/>
      <c r="J231" s="214"/>
      <c r="L231" s="107"/>
      <c r="M231" s="111"/>
      <c r="N231" s="112"/>
      <c r="O231" s="112"/>
      <c r="P231" s="112"/>
      <c r="Q231" s="112"/>
      <c r="R231" s="112"/>
      <c r="S231" s="112"/>
      <c r="T231" s="113"/>
      <c r="AT231" s="108" t="s">
        <v>124</v>
      </c>
      <c r="AU231" s="108" t="s">
        <v>78</v>
      </c>
      <c r="AV231" s="8" t="s">
        <v>78</v>
      </c>
      <c r="AW231" s="8" t="s">
        <v>31</v>
      </c>
      <c r="AX231" s="8" t="s">
        <v>69</v>
      </c>
      <c r="AY231" s="108" t="s">
        <v>117</v>
      </c>
    </row>
    <row r="232" spans="2:51" s="8" customFormat="1" ht="12">
      <c r="B232" s="107"/>
      <c r="C232" s="214"/>
      <c r="D232" s="223" t="s">
        <v>124</v>
      </c>
      <c r="E232" s="226" t="s">
        <v>1</v>
      </c>
      <c r="F232" s="227" t="s">
        <v>297</v>
      </c>
      <c r="G232" s="214"/>
      <c r="H232" s="228">
        <v>8.866</v>
      </c>
      <c r="I232" s="110"/>
      <c r="J232" s="214"/>
      <c r="L232" s="107"/>
      <c r="M232" s="111"/>
      <c r="N232" s="112"/>
      <c r="O232" s="112"/>
      <c r="P232" s="112"/>
      <c r="Q232" s="112"/>
      <c r="R232" s="112"/>
      <c r="S232" s="112"/>
      <c r="T232" s="113"/>
      <c r="AT232" s="108" t="s">
        <v>124</v>
      </c>
      <c r="AU232" s="108" t="s">
        <v>78</v>
      </c>
      <c r="AV232" s="8" t="s">
        <v>78</v>
      </c>
      <c r="AW232" s="8" t="s">
        <v>31</v>
      </c>
      <c r="AX232" s="8" t="s">
        <v>69</v>
      </c>
      <c r="AY232" s="108" t="s">
        <v>117</v>
      </c>
    </row>
    <row r="233" spans="2:51" s="8" customFormat="1" ht="12">
      <c r="B233" s="107"/>
      <c r="C233" s="214"/>
      <c r="D233" s="223" t="s">
        <v>124</v>
      </c>
      <c r="E233" s="226" t="s">
        <v>1</v>
      </c>
      <c r="F233" s="227" t="s">
        <v>298</v>
      </c>
      <c r="G233" s="214"/>
      <c r="H233" s="228">
        <v>83.19</v>
      </c>
      <c r="I233" s="110"/>
      <c r="J233" s="214"/>
      <c r="L233" s="107"/>
      <c r="M233" s="111"/>
      <c r="N233" s="112"/>
      <c r="O233" s="112"/>
      <c r="P233" s="112"/>
      <c r="Q233" s="112"/>
      <c r="R233" s="112"/>
      <c r="S233" s="112"/>
      <c r="T233" s="113"/>
      <c r="AT233" s="108" t="s">
        <v>124</v>
      </c>
      <c r="AU233" s="108" t="s">
        <v>78</v>
      </c>
      <c r="AV233" s="8" t="s">
        <v>78</v>
      </c>
      <c r="AW233" s="8" t="s">
        <v>31</v>
      </c>
      <c r="AX233" s="8" t="s">
        <v>69</v>
      </c>
      <c r="AY233" s="108" t="s">
        <v>117</v>
      </c>
    </row>
    <row r="234" spans="2:51" s="8" customFormat="1" ht="12">
      <c r="B234" s="107"/>
      <c r="C234" s="214"/>
      <c r="D234" s="223" t="s">
        <v>124</v>
      </c>
      <c r="E234" s="226" t="s">
        <v>1</v>
      </c>
      <c r="F234" s="227" t="s">
        <v>299</v>
      </c>
      <c r="G234" s="214"/>
      <c r="H234" s="228">
        <v>34.911</v>
      </c>
      <c r="I234" s="110"/>
      <c r="J234" s="214"/>
      <c r="L234" s="107"/>
      <c r="M234" s="111"/>
      <c r="N234" s="112"/>
      <c r="O234" s="112"/>
      <c r="P234" s="112"/>
      <c r="Q234" s="112"/>
      <c r="R234" s="112"/>
      <c r="S234" s="112"/>
      <c r="T234" s="113"/>
      <c r="AT234" s="108" t="s">
        <v>124</v>
      </c>
      <c r="AU234" s="108" t="s">
        <v>78</v>
      </c>
      <c r="AV234" s="8" t="s">
        <v>78</v>
      </c>
      <c r="AW234" s="8" t="s">
        <v>31</v>
      </c>
      <c r="AX234" s="8" t="s">
        <v>69</v>
      </c>
      <c r="AY234" s="108" t="s">
        <v>117</v>
      </c>
    </row>
    <row r="235" spans="2:51" s="8" customFormat="1" ht="12">
      <c r="B235" s="107"/>
      <c r="C235" s="214"/>
      <c r="D235" s="223" t="s">
        <v>124</v>
      </c>
      <c r="E235" s="226" t="s">
        <v>1</v>
      </c>
      <c r="F235" s="227" t="s">
        <v>300</v>
      </c>
      <c r="G235" s="214"/>
      <c r="H235" s="228">
        <v>95.183</v>
      </c>
      <c r="I235" s="110"/>
      <c r="J235" s="214"/>
      <c r="L235" s="107"/>
      <c r="M235" s="111"/>
      <c r="N235" s="112"/>
      <c r="O235" s="112"/>
      <c r="P235" s="112"/>
      <c r="Q235" s="112"/>
      <c r="R235" s="112"/>
      <c r="S235" s="112"/>
      <c r="T235" s="113"/>
      <c r="AT235" s="108" t="s">
        <v>124</v>
      </c>
      <c r="AU235" s="108" t="s">
        <v>78</v>
      </c>
      <c r="AV235" s="8" t="s">
        <v>78</v>
      </c>
      <c r="AW235" s="8" t="s">
        <v>31</v>
      </c>
      <c r="AX235" s="8" t="s">
        <v>69</v>
      </c>
      <c r="AY235" s="108" t="s">
        <v>117</v>
      </c>
    </row>
    <row r="236" spans="2:51" s="8" customFormat="1" ht="12">
      <c r="B236" s="107"/>
      <c r="C236" s="214"/>
      <c r="D236" s="223" t="s">
        <v>124</v>
      </c>
      <c r="E236" s="226" t="s">
        <v>1</v>
      </c>
      <c r="F236" s="227" t="s">
        <v>301</v>
      </c>
      <c r="G236" s="214"/>
      <c r="H236" s="228">
        <v>49.839</v>
      </c>
      <c r="I236" s="110"/>
      <c r="J236" s="214"/>
      <c r="L236" s="107"/>
      <c r="M236" s="111"/>
      <c r="N236" s="112"/>
      <c r="O236" s="112"/>
      <c r="P236" s="112"/>
      <c r="Q236" s="112"/>
      <c r="R236" s="112"/>
      <c r="S236" s="112"/>
      <c r="T236" s="113"/>
      <c r="AT236" s="108" t="s">
        <v>124</v>
      </c>
      <c r="AU236" s="108" t="s">
        <v>78</v>
      </c>
      <c r="AV236" s="8" t="s">
        <v>78</v>
      </c>
      <c r="AW236" s="8" t="s">
        <v>31</v>
      </c>
      <c r="AX236" s="8" t="s">
        <v>69</v>
      </c>
      <c r="AY236" s="108" t="s">
        <v>117</v>
      </c>
    </row>
    <row r="237" spans="2:51" s="8" customFormat="1" ht="12">
      <c r="B237" s="107"/>
      <c r="C237" s="214"/>
      <c r="D237" s="223" t="s">
        <v>124</v>
      </c>
      <c r="E237" s="226" t="s">
        <v>1</v>
      </c>
      <c r="F237" s="227" t="s">
        <v>302</v>
      </c>
      <c r="G237" s="214"/>
      <c r="H237" s="228">
        <v>71.023</v>
      </c>
      <c r="I237" s="110"/>
      <c r="J237" s="214"/>
      <c r="L237" s="107"/>
      <c r="M237" s="111"/>
      <c r="N237" s="112"/>
      <c r="O237" s="112"/>
      <c r="P237" s="112"/>
      <c r="Q237" s="112"/>
      <c r="R237" s="112"/>
      <c r="S237" s="112"/>
      <c r="T237" s="113"/>
      <c r="AT237" s="108" t="s">
        <v>124</v>
      </c>
      <c r="AU237" s="108" t="s">
        <v>78</v>
      </c>
      <c r="AV237" s="8" t="s">
        <v>78</v>
      </c>
      <c r="AW237" s="8" t="s">
        <v>31</v>
      </c>
      <c r="AX237" s="8" t="s">
        <v>69</v>
      </c>
      <c r="AY237" s="108" t="s">
        <v>117</v>
      </c>
    </row>
    <row r="238" spans="2:51" s="8" customFormat="1" ht="12">
      <c r="B238" s="107"/>
      <c r="C238" s="214"/>
      <c r="D238" s="223" t="s">
        <v>124</v>
      </c>
      <c r="E238" s="226" t="s">
        <v>1</v>
      </c>
      <c r="F238" s="227" t="s">
        <v>303</v>
      </c>
      <c r="G238" s="214"/>
      <c r="H238" s="228">
        <v>77.481</v>
      </c>
      <c r="I238" s="110"/>
      <c r="J238" s="214"/>
      <c r="L238" s="107"/>
      <c r="M238" s="111"/>
      <c r="N238" s="112"/>
      <c r="O238" s="112"/>
      <c r="P238" s="112"/>
      <c r="Q238" s="112"/>
      <c r="R238" s="112"/>
      <c r="S238" s="112"/>
      <c r="T238" s="113"/>
      <c r="AT238" s="108" t="s">
        <v>124</v>
      </c>
      <c r="AU238" s="108" t="s">
        <v>78</v>
      </c>
      <c r="AV238" s="8" t="s">
        <v>78</v>
      </c>
      <c r="AW238" s="8" t="s">
        <v>31</v>
      </c>
      <c r="AX238" s="8" t="s">
        <v>69</v>
      </c>
      <c r="AY238" s="108" t="s">
        <v>117</v>
      </c>
    </row>
    <row r="239" spans="2:51" s="8" customFormat="1" ht="12">
      <c r="B239" s="107"/>
      <c r="C239" s="214"/>
      <c r="D239" s="223" t="s">
        <v>124</v>
      </c>
      <c r="E239" s="226" t="s">
        <v>1</v>
      </c>
      <c r="F239" s="227" t="s">
        <v>304</v>
      </c>
      <c r="G239" s="214"/>
      <c r="H239" s="228">
        <v>48.375</v>
      </c>
      <c r="I239" s="110"/>
      <c r="J239" s="214"/>
      <c r="L239" s="107"/>
      <c r="M239" s="111"/>
      <c r="N239" s="112"/>
      <c r="O239" s="112"/>
      <c r="P239" s="112"/>
      <c r="Q239" s="112"/>
      <c r="R239" s="112"/>
      <c r="S239" s="112"/>
      <c r="T239" s="113"/>
      <c r="AT239" s="108" t="s">
        <v>124</v>
      </c>
      <c r="AU239" s="108" t="s">
        <v>78</v>
      </c>
      <c r="AV239" s="8" t="s">
        <v>78</v>
      </c>
      <c r="AW239" s="8" t="s">
        <v>31</v>
      </c>
      <c r="AX239" s="8" t="s">
        <v>69</v>
      </c>
      <c r="AY239" s="108" t="s">
        <v>117</v>
      </c>
    </row>
    <row r="240" spans="2:51" s="8" customFormat="1" ht="12">
      <c r="B240" s="107"/>
      <c r="C240" s="214"/>
      <c r="D240" s="223" t="s">
        <v>124</v>
      </c>
      <c r="E240" s="226" t="s">
        <v>1</v>
      </c>
      <c r="F240" s="227" t="s">
        <v>305</v>
      </c>
      <c r="G240" s="214"/>
      <c r="H240" s="228">
        <v>44.484</v>
      </c>
      <c r="I240" s="110"/>
      <c r="J240" s="214"/>
      <c r="L240" s="107"/>
      <c r="M240" s="111"/>
      <c r="N240" s="112"/>
      <c r="O240" s="112"/>
      <c r="P240" s="112"/>
      <c r="Q240" s="112"/>
      <c r="R240" s="112"/>
      <c r="S240" s="112"/>
      <c r="T240" s="113"/>
      <c r="AT240" s="108" t="s">
        <v>124</v>
      </c>
      <c r="AU240" s="108" t="s">
        <v>78</v>
      </c>
      <c r="AV240" s="8" t="s">
        <v>78</v>
      </c>
      <c r="AW240" s="8" t="s">
        <v>31</v>
      </c>
      <c r="AX240" s="8" t="s">
        <v>69</v>
      </c>
      <c r="AY240" s="108" t="s">
        <v>117</v>
      </c>
    </row>
    <row r="241" spans="2:51" s="8" customFormat="1" ht="12">
      <c r="B241" s="107"/>
      <c r="C241" s="214"/>
      <c r="D241" s="223" t="s">
        <v>124</v>
      </c>
      <c r="E241" s="226" t="s">
        <v>1</v>
      </c>
      <c r="F241" s="227" t="s">
        <v>306</v>
      </c>
      <c r="G241" s="214"/>
      <c r="H241" s="228">
        <v>44.24</v>
      </c>
      <c r="I241" s="110"/>
      <c r="J241" s="214"/>
      <c r="L241" s="107"/>
      <c r="M241" s="111"/>
      <c r="N241" s="112"/>
      <c r="O241" s="112"/>
      <c r="P241" s="112"/>
      <c r="Q241" s="112"/>
      <c r="R241" s="112"/>
      <c r="S241" s="112"/>
      <c r="T241" s="113"/>
      <c r="AT241" s="108" t="s">
        <v>124</v>
      </c>
      <c r="AU241" s="108" t="s">
        <v>78</v>
      </c>
      <c r="AV241" s="8" t="s">
        <v>78</v>
      </c>
      <c r="AW241" s="8" t="s">
        <v>31</v>
      </c>
      <c r="AX241" s="8" t="s">
        <v>69</v>
      </c>
      <c r="AY241" s="108" t="s">
        <v>117</v>
      </c>
    </row>
    <row r="242" spans="2:51" s="8" customFormat="1" ht="12">
      <c r="B242" s="107"/>
      <c r="C242" s="214"/>
      <c r="D242" s="223" t="s">
        <v>124</v>
      </c>
      <c r="E242" s="226" t="s">
        <v>1</v>
      </c>
      <c r="F242" s="227" t="s">
        <v>307</v>
      </c>
      <c r="G242" s="214"/>
      <c r="H242" s="228">
        <v>75.902</v>
      </c>
      <c r="I242" s="110"/>
      <c r="J242" s="214"/>
      <c r="L242" s="107"/>
      <c r="M242" s="111"/>
      <c r="N242" s="112"/>
      <c r="O242" s="112"/>
      <c r="P242" s="112"/>
      <c r="Q242" s="112"/>
      <c r="R242" s="112"/>
      <c r="S242" s="112"/>
      <c r="T242" s="113"/>
      <c r="AT242" s="108" t="s">
        <v>124</v>
      </c>
      <c r="AU242" s="108" t="s">
        <v>78</v>
      </c>
      <c r="AV242" s="8" t="s">
        <v>78</v>
      </c>
      <c r="AW242" s="8" t="s">
        <v>31</v>
      </c>
      <c r="AX242" s="8" t="s">
        <v>69</v>
      </c>
      <c r="AY242" s="108" t="s">
        <v>117</v>
      </c>
    </row>
    <row r="243" spans="2:51" s="8" customFormat="1" ht="12">
      <c r="B243" s="107"/>
      <c r="C243" s="214"/>
      <c r="D243" s="223" t="s">
        <v>124</v>
      </c>
      <c r="E243" s="226" t="s">
        <v>1</v>
      </c>
      <c r="F243" s="227" t="s">
        <v>308</v>
      </c>
      <c r="G243" s="214"/>
      <c r="H243" s="228">
        <v>75.072</v>
      </c>
      <c r="I243" s="110"/>
      <c r="J243" s="214"/>
      <c r="L243" s="107"/>
      <c r="M243" s="111"/>
      <c r="N243" s="112"/>
      <c r="O243" s="112"/>
      <c r="P243" s="112"/>
      <c r="Q243" s="112"/>
      <c r="R243" s="112"/>
      <c r="S243" s="112"/>
      <c r="T243" s="113"/>
      <c r="AT243" s="108" t="s">
        <v>124</v>
      </c>
      <c r="AU243" s="108" t="s">
        <v>78</v>
      </c>
      <c r="AV243" s="8" t="s">
        <v>78</v>
      </c>
      <c r="AW243" s="8" t="s">
        <v>31</v>
      </c>
      <c r="AX243" s="8" t="s">
        <v>69</v>
      </c>
      <c r="AY243" s="108" t="s">
        <v>117</v>
      </c>
    </row>
    <row r="244" spans="2:51" s="8" customFormat="1" ht="12">
      <c r="B244" s="107"/>
      <c r="C244" s="214"/>
      <c r="D244" s="223" t="s">
        <v>124</v>
      </c>
      <c r="E244" s="226" t="s">
        <v>1</v>
      </c>
      <c r="F244" s="227" t="s">
        <v>309</v>
      </c>
      <c r="G244" s="214"/>
      <c r="H244" s="228">
        <v>54.397</v>
      </c>
      <c r="I244" s="110"/>
      <c r="J244" s="214"/>
      <c r="L244" s="107"/>
      <c r="M244" s="111"/>
      <c r="N244" s="112"/>
      <c r="O244" s="112"/>
      <c r="P244" s="112"/>
      <c r="Q244" s="112"/>
      <c r="R244" s="112"/>
      <c r="S244" s="112"/>
      <c r="T244" s="113"/>
      <c r="AT244" s="108" t="s">
        <v>124</v>
      </c>
      <c r="AU244" s="108" t="s">
        <v>78</v>
      </c>
      <c r="AV244" s="8" t="s">
        <v>78</v>
      </c>
      <c r="AW244" s="8" t="s">
        <v>31</v>
      </c>
      <c r="AX244" s="8" t="s">
        <v>69</v>
      </c>
      <c r="AY244" s="108" t="s">
        <v>117</v>
      </c>
    </row>
    <row r="245" spans="2:51" s="8" customFormat="1" ht="12">
      <c r="B245" s="107"/>
      <c r="C245" s="214"/>
      <c r="D245" s="223" t="s">
        <v>124</v>
      </c>
      <c r="E245" s="226" t="s">
        <v>1</v>
      </c>
      <c r="F245" s="227" t="s">
        <v>310</v>
      </c>
      <c r="G245" s="214"/>
      <c r="H245" s="228">
        <v>77.722</v>
      </c>
      <c r="I245" s="110"/>
      <c r="J245" s="214"/>
      <c r="L245" s="107"/>
      <c r="M245" s="111"/>
      <c r="N245" s="112"/>
      <c r="O245" s="112"/>
      <c r="P245" s="112"/>
      <c r="Q245" s="112"/>
      <c r="R245" s="112"/>
      <c r="S245" s="112"/>
      <c r="T245" s="113"/>
      <c r="AT245" s="108" t="s">
        <v>124</v>
      </c>
      <c r="AU245" s="108" t="s">
        <v>78</v>
      </c>
      <c r="AV245" s="8" t="s">
        <v>78</v>
      </c>
      <c r="AW245" s="8" t="s">
        <v>31</v>
      </c>
      <c r="AX245" s="8" t="s">
        <v>69</v>
      </c>
      <c r="AY245" s="108" t="s">
        <v>117</v>
      </c>
    </row>
    <row r="246" spans="2:51" s="8" customFormat="1" ht="12">
      <c r="B246" s="107"/>
      <c r="C246" s="214"/>
      <c r="D246" s="223" t="s">
        <v>124</v>
      </c>
      <c r="E246" s="226" t="s">
        <v>1</v>
      </c>
      <c r="F246" s="227" t="s">
        <v>311</v>
      </c>
      <c r="G246" s="214"/>
      <c r="H246" s="228">
        <v>43.544</v>
      </c>
      <c r="I246" s="110"/>
      <c r="J246" s="214"/>
      <c r="L246" s="107"/>
      <c r="M246" s="111"/>
      <c r="N246" s="112"/>
      <c r="O246" s="112"/>
      <c r="P246" s="112"/>
      <c r="Q246" s="112"/>
      <c r="R246" s="112"/>
      <c r="S246" s="112"/>
      <c r="T246" s="113"/>
      <c r="AT246" s="108" t="s">
        <v>124</v>
      </c>
      <c r="AU246" s="108" t="s">
        <v>78</v>
      </c>
      <c r="AV246" s="8" t="s">
        <v>78</v>
      </c>
      <c r="AW246" s="8" t="s">
        <v>31</v>
      </c>
      <c r="AX246" s="8" t="s">
        <v>69</v>
      </c>
      <c r="AY246" s="108" t="s">
        <v>117</v>
      </c>
    </row>
    <row r="247" spans="2:51" s="8" customFormat="1" ht="12">
      <c r="B247" s="107"/>
      <c r="C247" s="214"/>
      <c r="D247" s="223" t="s">
        <v>124</v>
      </c>
      <c r="E247" s="226" t="s">
        <v>1</v>
      </c>
      <c r="F247" s="227" t="s">
        <v>312</v>
      </c>
      <c r="G247" s="214"/>
      <c r="H247" s="228">
        <v>71.46</v>
      </c>
      <c r="I247" s="110"/>
      <c r="J247" s="214"/>
      <c r="L247" s="107"/>
      <c r="M247" s="111"/>
      <c r="N247" s="112"/>
      <c r="O247" s="112"/>
      <c r="P247" s="112"/>
      <c r="Q247" s="112"/>
      <c r="R247" s="112"/>
      <c r="S247" s="112"/>
      <c r="T247" s="113"/>
      <c r="AT247" s="108" t="s">
        <v>124</v>
      </c>
      <c r="AU247" s="108" t="s">
        <v>78</v>
      </c>
      <c r="AV247" s="8" t="s">
        <v>78</v>
      </c>
      <c r="AW247" s="8" t="s">
        <v>31</v>
      </c>
      <c r="AX247" s="8" t="s">
        <v>69</v>
      </c>
      <c r="AY247" s="108" t="s">
        <v>117</v>
      </c>
    </row>
    <row r="248" spans="2:51" s="7" customFormat="1" ht="12">
      <c r="B248" s="99"/>
      <c r="C248" s="213"/>
      <c r="D248" s="223" t="s">
        <v>124</v>
      </c>
      <c r="E248" s="224" t="s">
        <v>1</v>
      </c>
      <c r="F248" s="225" t="s">
        <v>166</v>
      </c>
      <c r="G248" s="213"/>
      <c r="H248" s="224" t="s">
        <v>1</v>
      </c>
      <c r="I248" s="103"/>
      <c r="J248" s="213"/>
      <c r="L248" s="99"/>
      <c r="M248" s="104"/>
      <c r="N248" s="105"/>
      <c r="O248" s="105"/>
      <c r="P248" s="105"/>
      <c r="Q248" s="105"/>
      <c r="R248" s="105"/>
      <c r="S248" s="105"/>
      <c r="T248" s="106"/>
      <c r="AT248" s="101" t="s">
        <v>124</v>
      </c>
      <c r="AU248" s="101" t="s">
        <v>78</v>
      </c>
      <c r="AV248" s="7" t="s">
        <v>76</v>
      </c>
      <c r="AW248" s="7" t="s">
        <v>31</v>
      </c>
      <c r="AX248" s="7" t="s">
        <v>69</v>
      </c>
      <c r="AY248" s="101" t="s">
        <v>117</v>
      </c>
    </row>
    <row r="249" spans="2:51" s="8" customFormat="1" ht="12">
      <c r="B249" s="107"/>
      <c r="C249" s="214"/>
      <c r="D249" s="223" t="s">
        <v>124</v>
      </c>
      <c r="E249" s="226" t="s">
        <v>1</v>
      </c>
      <c r="F249" s="227" t="s">
        <v>313</v>
      </c>
      <c r="G249" s="214"/>
      <c r="H249" s="228">
        <v>23.9</v>
      </c>
      <c r="I249" s="110"/>
      <c r="J249" s="214"/>
      <c r="L249" s="107"/>
      <c r="M249" s="111"/>
      <c r="N249" s="112"/>
      <c r="O249" s="112"/>
      <c r="P249" s="112"/>
      <c r="Q249" s="112"/>
      <c r="R249" s="112"/>
      <c r="S249" s="112"/>
      <c r="T249" s="113"/>
      <c r="AT249" s="108" t="s">
        <v>124</v>
      </c>
      <c r="AU249" s="108" t="s">
        <v>78</v>
      </c>
      <c r="AV249" s="8" t="s">
        <v>78</v>
      </c>
      <c r="AW249" s="8" t="s">
        <v>31</v>
      </c>
      <c r="AX249" s="8" t="s">
        <v>69</v>
      </c>
      <c r="AY249" s="108" t="s">
        <v>117</v>
      </c>
    </row>
    <row r="250" spans="2:51" s="8" customFormat="1" ht="12">
      <c r="B250" s="107"/>
      <c r="C250" s="214"/>
      <c r="D250" s="223" t="s">
        <v>124</v>
      </c>
      <c r="E250" s="226" t="s">
        <v>1</v>
      </c>
      <c r="F250" s="227" t="s">
        <v>314</v>
      </c>
      <c r="G250" s="214"/>
      <c r="H250" s="228">
        <v>53.504</v>
      </c>
      <c r="I250" s="110"/>
      <c r="J250" s="214"/>
      <c r="L250" s="107"/>
      <c r="M250" s="111"/>
      <c r="N250" s="112"/>
      <c r="O250" s="112"/>
      <c r="P250" s="112"/>
      <c r="Q250" s="112"/>
      <c r="R250" s="112"/>
      <c r="S250" s="112"/>
      <c r="T250" s="113"/>
      <c r="AT250" s="108" t="s">
        <v>124</v>
      </c>
      <c r="AU250" s="108" t="s">
        <v>78</v>
      </c>
      <c r="AV250" s="8" t="s">
        <v>78</v>
      </c>
      <c r="AW250" s="8" t="s">
        <v>31</v>
      </c>
      <c r="AX250" s="8" t="s">
        <v>69</v>
      </c>
      <c r="AY250" s="108" t="s">
        <v>117</v>
      </c>
    </row>
    <row r="251" spans="2:51" s="8" customFormat="1" ht="12">
      <c r="B251" s="107"/>
      <c r="C251" s="214"/>
      <c r="D251" s="223" t="s">
        <v>124</v>
      </c>
      <c r="E251" s="226" t="s">
        <v>1</v>
      </c>
      <c r="F251" s="227" t="s">
        <v>315</v>
      </c>
      <c r="G251" s="214"/>
      <c r="H251" s="228">
        <v>37.879</v>
      </c>
      <c r="I251" s="110"/>
      <c r="J251" s="214"/>
      <c r="L251" s="107"/>
      <c r="M251" s="111"/>
      <c r="N251" s="112"/>
      <c r="O251" s="112"/>
      <c r="P251" s="112"/>
      <c r="Q251" s="112"/>
      <c r="R251" s="112"/>
      <c r="S251" s="112"/>
      <c r="T251" s="113"/>
      <c r="AT251" s="108" t="s">
        <v>124</v>
      </c>
      <c r="AU251" s="108" t="s">
        <v>78</v>
      </c>
      <c r="AV251" s="8" t="s">
        <v>78</v>
      </c>
      <c r="AW251" s="8" t="s">
        <v>31</v>
      </c>
      <c r="AX251" s="8" t="s">
        <v>69</v>
      </c>
      <c r="AY251" s="108" t="s">
        <v>117</v>
      </c>
    </row>
    <row r="252" spans="2:51" s="7" customFormat="1" ht="12">
      <c r="B252" s="99"/>
      <c r="C252" s="213"/>
      <c r="D252" s="223" t="s">
        <v>124</v>
      </c>
      <c r="E252" s="224" t="s">
        <v>1</v>
      </c>
      <c r="F252" s="225" t="s">
        <v>175</v>
      </c>
      <c r="G252" s="213"/>
      <c r="H252" s="224" t="s">
        <v>1</v>
      </c>
      <c r="I252" s="103"/>
      <c r="J252" s="213"/>
      <c r="L252" s="99"/>
      <c r="M252" s="104"/>
      <c r="N252" s="105"/>
      <c r="O252" s="105"/>
      <c r="P252" s="105"/>
      <c r="Q252" s="105"/>
      <c r="R252" s="105"/>
      <c r="S252" s="105"/>
      <c r="T252" s="106"/>
      <c r="AT252" s="101" t="s">
        <v>124</v>
      </c>
      <c r="AU252" s="101" t="s">
        <v>78</v>
      </c>
      <c r="AV252" s="7" t="s">
        <v>76</v>
      </c>
      <c r="AW252" s="7" t="s">
        <v>31</v>
      </c>
      <c r="AX252" s="7" t="s">
        <v>69</v>
      </c>
      <c r="AY252" s="101" t="s">
        <v>117</v>
      </c>
    </row>
    <row r="253" spans="2:51" s="8" customFormat="1" ht="12">
      <c r="B253" s="107"/>
      <c r="C253" s="214"/>
      <c r="D253" s="223" t="s">
        <v>124</v>
      </c>
      <c r="E253" s="226" t="s">
        <v>1</v>
      </c>
      <c r="F253" s="227" t="s">
        <v>316</v>
      </c>
      <c r="G253" s="214"/>
      <c r="H253" s="228">
        <v>345.6</v>
      </c>
      <c r="I253" s="110"/>
      <c r="J253" s="214"/>
      <c r="L253" s="107"/>
      <c r="M253" s="111"/>
      <c r="N253" s="112"/>
      <c r="O253" s="112"/>
      <c r="P253" s="112"/>
      <c r="Q253" s="112"/>
      <c r="R253" s="112"/>
      <c r="S253" s="112"/>
      <c r="T253" s="113"/>
      <c r="AT253" s="108" t="s">
        <v>124</v>
      </c>
      <c r="AU253" s="108" t="s">
        <v>78</v>
      </c>
      <c r="AV253" s="8" t="s">
        <v>78</v>
      </c>
      <c r="AW253" s="8" t="s">
        <v>31</v>
      </c>
      <c r="AX253" s="8" t="s">
        <v>69</v>
      </c>
      <c r="AY253" s="108" t="s">
        <v>117</v>
      </c>
    </row>
    <row r="254" spans="2:51" s="10" customFormat="1" ht="12">
      <c r="B254" s="121"/>
      <c r="C254" s="216"/>
      <c r="D254" s="223" t="s">
        <v>124</v>
      </c>
      <c r="E254" s="232" t="s">
        <v>1</v>
      </c>
      <c r="F254" s="233" t="s">
        <v>182</v>
      </c>
      <c r="G254" s="216"/>
      <c r="H254" s="234">
        <v>2249.9329999999995</v>
      </c>
      <c r="I254" s="124"/>
      <c r="J254" s="216"/>
      <c r="L254" s="121"/>
      <c r="M254" s="125"/>
      <c r="N254" s="126"/>
      <c r="O254" s="126"/>
      <c r="P254" s="126"/>
      <c r="Q254" s="126"/>
      <c r="R254" s="126"/>
      <c r="S254" s="126"/>
      <c r="T254" s="127"/>
      <c r="AT254" s="122" t="s">
        <v>124</v>
      </c>
      <c r="AU254" s="122" t="s">
        <v>78</v>
      </c>
      <c r="AV254" s="10" t="s">
        <v>122</v>
      </c>
      <c r="AW254" s="10" t="s">
        <v>31</v>
      </c>
      <c r="AX254" s="10" t="s">
        <v>76</v>
      </c>
      <c r="AY254" s="122" t="s">
        <v>117</v>
      </c>
    </row>
    <row r="255" spans="1:65" s="1" customFormat="1" ht="16.5" customHeight="1">
      <c r="A255" s="358"/>
      <c r="B255" s="88"/>
      <c r="C255" s="89" t="s">
        <v>317</v>
      </c>
      <c r="D255" s="89" t="s">
        <v>119</v>
      </c>
      <c r="E255" s="90" t="s">
        <v>318</v>
      </c>
      <c r="F255" s="91" t="s">
        <v>319</v>
      </c>
      <c r="G255" s="92" t="s">
        <v>185</v>
      </c>
      <c r="H255" s="257">
        <v>350.162</v>
      </c>
      <c r="I255" s="93"/>
      <c r="J255" s="260">
        <f>ROUND(I255*H255,2)</f>
        <v>0</v>
      </c>
      <c r="K255" s="91" t="s">
        <v>186</v>
      </c>
      <c r="L255" s="19"/>
      <c r="M255" s="94" t="s">
        <v>1</v>
      </c>
      <c r="N255" s="95" t="s">
        <v>40</v>
      </c>
      <c r="O255" s="27"/>
      <c r="P255" s="96">
        <f>O255*H255</f>
        <v>0</v>
      </c>
      <c r="Q255" s="96">
        <v>0.00085</v>
      </c>
      <c r="R255" s="96">
        <f>Q255*H255</f>
        <v>0.29763769999999995</v>
      </c>
      <c r="S255" s="96">
        <v>0</v>
      </c>
      <c r="T255" s="97">
        <f>S255*H255</f>
        <v>0</v>
      </c>
      <c r="AR255" s="11" t="s">
        <v>122</v>
      </c>
      <c r="AT255" s="11" t="s">
        <v>119</v>
      </c>
      <c r="AU255" s="11" t="s">
        <v>78</v>
      </c>
      <c r="AY255" s="11" t="s">
        <v>117</v>
      </c>
      <c r="BE255" s="98">
        <f>IF(N255="základní",J255,0)</f>
        <v>0</v>
      </c>
      <c r="BF255" s="98">
        <f>IF(N255="snížená",J255,0)</f>
        <v>0</v>
      </c>
      <c r="BG255" s="98">
        <f>IF(N255="zákl. přenesená",J255,0)</f>
        <v>0</v>
      </c>
      <c r="BH255" s="98">
        <f>IF(N255="sníž. přenesená",J255,0)</f>
        <v>0</v>
      </c>
      <c r="BI255" s="98">
        <f>IF(N255="nulová",J255,0)</f>
        <v>0</v>
      </c>
      <c r="BJ255" s="11" t="s">
        <v>76</v>
      </c>
      <c r="BK255" s="98">
        <f>ROUND(I255*H255,2)</f>
        <v>0</v>
      </c>
      <c r="BL255" s="11" t="s">
        <v>122</v>
      </c>
      <c r="BM255" s="11" t="s">
        <v>320</v>
      </c>
    </row>
    <row r="256" spans="2:51" s="7" customFormat="1" ht="12">
      <c r="B256" s="99"/>
      <c r="C256" s="213"/>
      <c r="D256" s="223" t="s">
        <v>124</v>
      </c>
      <c r="E256" s="224" t="s">
        <v>1</v>
      </c>
      <c r="F256" s="225" t="s">
        <v>137</v>
      </c>
      <c r="G256" s="213"/>
      <c r="H256" s="224" t="s">
        <v>1</v>
      </c>
      <c r="I256" s="103"/>
      <c r="J256" s="213"/>
      <c r="L256" s="99"/>
      <c r="M256" s="104"/>
      <c r="N256" s="105"/>
      <c r="O256" s="105"/>
      <c r="P256" s="105"/>
      <c r="Q256" s="105"/>
      <c r="R256" s="105"/>
      <c r="S256" s="105"/>
      <c r="T256" s="106"/>
      <c r="AT256" s="101" t="s">
        <v>124</v>
      </c>
      <c r="AU256" s="101" t="s">
        <v>78</v>
      </c>
      <c r="AV256" s="7" t="s">
        <v>76</v>
      </c>
      <c r="AW256" s="7" t="s">
        <v>31</v>
      </c>
      <c r="AX256" s="7" t="s">
        <v>69</v>
      </c>
      <c r="AY256" s="101" t="s">
        <v>117</v>
      </c>
    </row>
    <row r="257" spans="2:51" s="8" customFormat="1" ht="12">
      <c r="B257" s="107"/>
      <c r="C257" s="214"/>
      <c r="D257" s="223" t="s">
        <v>124</v>
      </c>
      <c r="E257" s="226" t="s">
        <v>1</v>
      </c>
      <c r="F257" s="227" t="s">
        <v>321</v>
      </c>
      <c r="G257" s="214"/>
      <c r="H257" s="228">
        <v>35.36</v>
      </c>
      <c r="I257" s="110"/>
      <c r="J257" s="214"/>
      <c r="L257" s="107"/>
      <c r="M257" s="111"/>
      <c r="N257" s="112"/>
      <c r="O257" s="112"/>
      <c r="P257" s="112"/>
      <c r="Q257" s="112"/>
      <c r="R257" s="112"/>
      <c r="S257" s="112"/>
      <c r="T257" s="113"/>
      <c r="AT257" s="108" t="s">
        <v>124</v>
      </c>
      <c r="AU257" s="108" t="s">
        <v>78</v>
      </c>
      <c r="AV257" s="8" t="s">
        <v>78</v>
      </c>
      <c r="AW257" s="8" t="s">
        <v>31</v>
      </c>
      <c r="AX257" s="8" t="s">
        <v>69</v>
      </c>
      <c r="AY257" s="108" t="s">
        <v>117</v>
      </c>
    </row>
    <row r="258" spans="2:51" s="8" customFormat="1" ht="12">
      <c r="B258" s="107"/>
      <c r="C258" s="214"/>
      <c r="D258" s="223" t="s">
        <v>124</v>
      </c>
      <c r="E258" s="226" t="s">
        <v>1</v>
      </c>
      <c r="F258" s="227" t="s">
        <v>322</v>
      </c>
      <c r="G258" s="214"/>
      <c r="H258" s="228">
        <v>18.189</v>
      </c>
      <c r="I258" s="110"/>
      <c r="J258" s="214"/>
      <c r="L258" s="107"/>
      <c r="M258" s="111"/>
      <c r="N258" s="112"/>
      <c r="O258" s="112"/>
      <c r="P258" s="112"/>
      <c r="Q258" s="112"/>
      <c r="R258" s="112"/>
      <c r="S258" s="112"/>
      <c r="T258" s="113"/>
      <c r="AT258" s="108" t="s">
        <v>124</v>
      </c>
      <c r="AU258" s="108" t="s">
        <v>78</v>
      </c>
      <c r="AV258" s="8" t="s">
        <v>78</v>
      </c>
      <c r="AW258" s="8" t="s">
        <v>31</v>
      </c>
      <c r="AX258" s="8" t="s">
        <v>69</v>
      </c>
      <c r="AY258" s="108" t="s">
        <v>117</v>
      </c>
    </row>
    <row r="259" spans="2:51" s="7" customFormat="1" ht="12">
      <c r="B259" s="99"/>
      <c r="C259" s="213"/>
      <c r="D259" s="223" t="s">
        <v>124</v>
      </c>
      <c r="E259" s="224" t="s">
        <v>1</v>
      </c>
      <c r="F259" s="225" t="s">
        <v>166</v>
      </c>
      <c r="G259" s="213"/>
      <c r="H259" s="224" t="s">
        <v>1</v>
      </c>
      <c r="I259" s="103"/>
      <c r="J259" s="213"/>
      <c r="L259" s="99"/>
      <c r="M259" s="104"/>
      <c r="N259" s="105"/>
      <c r="O259" s="105"/>
      <c r="P259" s="105"/>
      <c r="Q259" s="105"/>
      <c r="R259" s="105"/>
      <c r="S259" s="105"/>
      <c r="T259" s="106"/>
      <c r="AT259" s="101" t="s">
        <v>124</v>
      </c>
      <c r="AU259" s="101" t="s">
        <v>78</v>
      </c>
      <c r="AV259" s="7" t="s">
        <v>76</v>
      </c>
      <c r="AW259" s="7" t="s">
        <v>31</v>
      </c>
      <c r="AX259" s="7" t="s">
        <v>69</v>
      </c>
      <c r="AY259" s="101" t="s">
        <v>117</v>
      </c>
    </row>
    <row r="260" spans="2:51" s="8" customFormat="1" ht="12">
      <c r="B260" s="107"/>
      <c r="C260" s="214"/>
      <c r="D260" s="223" t="s">
        <v>124</v>
      </c>
      <c r="E260" s="226" t="s">
        <v>1</v>
      </c>
      <c r="F260" s="227" t="s">
        <v>323</v>
      </c>
      <c r="G260" s="214"/>
      <c r="H260" s="228">
        <v>49.045</v>
      </c>
      <c r="I260" s="110"/>
      <c r="J260" s="214"/>
      <c r="L260" s="107"/>
      <c r="M260" s="111"/>
      <c r="N260" s="112"/>
      <c r="O260" s="112"/>
      <c r="P260" s="112"/>
      <c r="Q260" s="112"/>
      <c r="R260" s="112"/>
      <c r="S260" s="112"/>
      <c r="T260" s="113"/>
      <c r="AT260" s="108" t="s">
        <v>124</v>
      </c>
      <c r="AU260" s="108" t="s">
        <v>78</v>
      </c>
      <c r="AV260" s="8" t="s">
        <v>78</v>
      </c>
      <c r="AW260" s="8" t="s">
        <v>31</v>
      </c>
      <c r="AX260" s="8" t="s">
        <v>69</v>
      </c>
      <c r="AY260" s="108" t="s">
        <v>117</v>
      </c>
    </row>
    <row r="261" spans="2:51" s="8" customFormat="1" ht="12">
      <c r="B261" s="107"/>
      <c r="C261" s="214"/>
      <c r="D261" s="223" t="s">
        <v>124</v>
      </c>
      <c r="E261" s="226" t="s">
        <v>1</v>
      </c>
      <c r="F261" s="227" t="s">
        <v>324</v>
      </c>
      <c r="G261" s="214"/>
      <c r="H261" s="228">
        <v>83.85</v>
      </c>
      <c r="I261" s="110"/>
      <c r="J261" s="214"/>
      <c r="L261" s="107"/>
      <c r="M261" s="111"/>
      <c r="N261" s="112"/>
      <c r="O261" s="112"/>
      <c r="P261" s="112"/>
      <c r="Q261" s="112"/>
      <c r="R261" s="112"/>
      <c r="S261" s="112"/>
      <c r="T261" s="113"/>
      <c r="AT261" s="108" t="s">
        <v>124</v>
      </c>
      <c r="AU261" s="108" t="s">
        <v>78</v>
      </c>
      <c r="AV261" s="8" t="s">
        <v>78</v>
      </c>
      <c r="AW261" s="8" t="s">
        <v>31</v>
      </c>
      <c r="AX261" s="8" t="s">
        <v>69</v>
      </c>
      <c r="AY261" s="108" t="s">
        <v>117</v>
      </c>
    </row>
    <row r="262" spans="2:51" s="8" customFormat="1" ht="12">
      <c r="B262" s="107"/>
      <c r="C262" s="214"/>
      <c r="D262" s="223" t="s">
        <v>124</v>
      </c>
      <c r="E262" s="226" t="s">
        <v>1</v>
      </c>
      <c r="F262" s="227" t="s">
        <v>325</v>
      </c>
      <c r="G262" s="214"/>
      <c r="H262" s="228">
        <v>78.48</v>
      </c>
      <c r="I262" s="110"/>
      <c r="J262" s="214"/>
      <c r="L262" s="107"/>
      <c r="M262" s="111"/>
      <c r="N262" s="112"/>
      <c r="O262" s="112"/>
      <c r="P262" s="112"/>
      <c r="Q262" s="112"/>
      <c r="R262" s="112"/>
      <c r="S262" s="112"/>
      <c r="T262" s="113"/>
      <c r="AT262" s="108" t="s">
        <v>124</v>
      </c>
      <c r="AU262" s="108" t="s">
        <v>78</v>
      </c>
      <c r="AV262" s="8" t="s">
        <v>78</v>
      </c>
      <c r="AW262" s="8" t="s">
        <v>31</v>
      </c>
      <c r="AX262" s="8" t="s">
        <v>69</v>
      </c>
      <c r="AY262" s="108" t="s">
        <v>117</v>
      </c>
    </row>
    <row r="263" spans="2:51" s="8" customFormat="1" ht="12">
      <c r="B263" s="107"/>
      <c r="C263" s="214"/>
      <c r="D263" s="223" t="s">
        <v>124</v>
      </c>
      <c r="E263" s="226" t="s">
        <v>1</v>
      </c>
      <c r="F263" s="227" t="s">
        <v>326</v>
      </c>
      <c r="G263" s="214"/>
      <c r="H263" s="228">
        <v>35.955</v>
      </c>
      <c r="I263" s="110"/>
      <c r="J263" s="214"/>
      <c r="L263" s="107"/>
      <c r="M263" s="111"/>
      <c r="N263" s="112"/>
      <c r="O263" s="112"/>
      <c r="P263" s="112"/>
      <c r="Q263" s="112"/>
      <c r="R263" s="112"/>
      <c r="S263" s="112"/>
      <c r="T263" s="113"/>
      <c r="AT263" s="108" t="s">
        <v>124</v>
      </c>
      <c r="AU263" s="108" t="s">
        <v>78</v>
      </c>
      <c r="AV263" s="8" t="s">
        <v>78</v>
      </c>
      <c r="AW263" s="8" t="s">
        <v>31</v>
      </c>
      <c r="AX263" s="8" t="s">
        <v>69</v>
      </c>
      <c r="AY263" s="108" t="s">
        <v>117</v>
      </c>
    </row>
    <row r="264" spans="2:51" s="8" customFormat="1" ht="12">
      <c r="B264" s="107"/>
      <c r="C264" s="214"/>
      <c r="D264" s="223" t="s">
        <v>124</v>
      </c>
      <c r="E264" s="226" t="s">
        <v>1</v>
      </c>
      <c r="F264" s="227" t="s">
        <v>327</v>
      </c>
      <c r="G264" s="214"/>
      <c r="H264" s="228">
        <v>49.283</v>
      </c>
      <c r="I264" s="110"/>
      <c r="J264" s="214"/>
      <c r="L264" s="107"/>
      <c r="M264" s="111"/>
      <c r="N264" s="112"/>
      <c r="O264" s="112"/>
      <c r="P264" s="112"/>
      <c r="Q264" s="112"/>
      <c r="R264" s="112"/>
      <c r="S264" s="112"/>
      <c r="T264" s="113"/>
      <c r="AT264" s="108" t="s">
        <v>124</v>
      </c>
      <c r="AU264" s="108" t="s">
        <v>78</v>
      </c>
      <c r="AV264" s="8" t="s">
        <v>78</v>
      </c>
      <c r="AW264" s="8" t="s">
        <v>31</v>
      </c>
      <c r="AX264" s="8" t="s">
        <v>69</v>
      </c>
      <c r="AY264" s="108" t="s">
        <v>117</v>
      </c>
    </row>
    <row r="265" spans="2:51" s="10" customFormat="1" ht="12">
      <c r="B265" s="121"/>
      <c r="C265" s="216"/>
      <c r="D265" s="223" t="s">
        <v>124</v>
      </c>
      <c r="E265" s="232" t="s">
        <v>1</v>
      </c>
      <c r="F265" s="233" t="s">
        <v>182</v>
      </c>
      <c r="G265" s="216"/>
      <c r="H265" s="234">
        <v>350.162</v>
      </c>
      <c r="I265" s="124"/>
      <c r="J265" s="216"/>
      <c r="L265" s="121"/>
      <c r="M265" s="125"/>
      <c r="N265" s="126"/>
      <c r="O265" s="126"/>
      <c r="P265" s="126"/>
      <c r="Q265" s="126"/>
      <c r="R265" s="126"/>
      <c r="S265" s="126"/>
      <c r="T265" s="127"/>
      <c r="AT265" s="122" t="s">
        <v>124</v>
      </c>
      <c r="AU265" s="122" t="s">
        <v>78</v>
      </c>
      <c r="AV265" s="10" t="s">
        <v>122</v>
      </c>
      <c r="AW265" s="10" t="s">
        <v>31</v>
      </c>
      <c r="AX265" s="10" t="s">
        <v>76</v>
      </c>
      <c r="AY265" s="122" t="s">
        <v>117</v>
      </c>
    </row>
    <row r="266" spans="1:65" s="1" customFormat="1" ht="16.5" customHeight="1">
      <c r="A266" s="358"/>
      <c r="B266" s="88"/>
      <c r="C266" s="89" t="s">
        <v>328</v>
      </c>
      <c r="D266" s="89" t="s">
        <v>119</v>
      </c>
      <c r="E266" s="90" t="s">
        <v>329</v>
      </c>
      <c r="F266" s="91" t="s">
        <v>330</v>
      </c>
      <c r="G266" s="92" t="s">
        <v>185</v>
      </c>
      <c r="H266" s="257">
        <v>2249.933</v>
      </c>
      <c r="I266" s="93"/>
      <c r="J266" s="260">
        <f>ROUND(I266*H266,2)</f>
        <v>0</v>
      </c>
      <c r="K266" s="91" t="s">
        <v>186</v>
      </c>
      <c r="L266" s="19"/>
      <c r="M266" s="94" t="s">
        <v>1</v>
      </c>
      <c r="N266" s="95" t="s">
        <v>40</v>
      </c>
      <c r="O266" s="27"/>
      <c r="P266" s="96">
        <f>O266*H266</f>
        <v>0</v>
      </c>
      <c r="Q266" s="96">
        <v>0</v>
      </c>
      <c r="R266" s="96">
        <f>Q266*H266</f>
        <v>0</v>
      </c>
      <c r="S266" s="96">
        <v>0</v>
      </c>
      <c r="T266" s="97">
        <f>S266*H266</f>
        <v>0</v>
      </c>
      <c r="AR266" s="11" t="s">
        <v>122</v>
      </c>
      <c r="AT266" s="11" t="s">
        <v>119</v>
      </c>
      <c r="AU266" s="11" t="s">
        <v>78</v>
      </c>
      <c r="AY266" s="11" t="s">
        <v>117</v>
      </c>
      <c r="BE266" s="98">
        <f>IF(N266="základní",J266,0)</f>
        <v>0</v>
      </c>
      <c r="BF266" s="98">
        <f>IF(N266="snížená",J266,0)</f>
        <v>0</v>
      </c>
      <c r="BG266" s="98">
        <f>IF(N266="zákl. přenesená",J266,0)</f>
        <v>0</v>
      </c>
      <c r="BH266" s="98">
        <f>IF(N266="sníž. přenesená",J266,0)</f>
        <v>0</v>
      </c>
      <c r="BI266" s="98">
        <f>IF(N266="nulová",J266,0)</f>
        <v>0</v>
      </c>
      <c r="BJ266" s="11" t="s">
        <v>76</v>
      </c>
      <c r="BK266" s="98">
        <f>ROUND(I266*H266,2)</f>
        <v>0</v>
      </c>
      <c r="BL266" s="11" t="s">
        <v>122</v>
      </c>
      <c r="BM266" s="11" t="s">
        <v>331</v>
      </c>
    </row>
    <row r="267" spans="1:65" s="1" customFormat="1" ht="16.5" customHeight="1">
      <c r="A267" s="358"/>
      <c r="B267" s="88"/>
      <c r="C267" s="89" t="s">
        <v>7</v>
      </c>
      <c r="D267" s="89" t="s">
        <v>119</v>
      </c>
      <c r="E267" s="90" t="s">
        <v>332</v>
      </c>
      <c r="F267" s="91" t="s">
        <v>333</v>
      </c>
      <c r="G267" s="92" t="s">
        <v>185</v>
      </c>
      <c r="H267" s="257">
        <v>350.162</v>
      </c>
      <c r="I267" s="93"/>
      <c r="J267" s="260">
        <f>ROUND(I267*H267,2)</f>
        <v>0</v>
      </c>
      <c r="K267" s="91" t="s">
        <v>186</v>
      </c>
      <c r="L267" s="19"/>
      <c r="M267" s="94" t="s">
        <v>1</v>
      </c>
      <c r="N267" s="95" t="s">
        <v>40</v>
      </c>
      <c r="O267" s="27"/>
      <c r="P267" s="96">
        <f>O267*H267</f>
        <v>0</v>
      </c>
      <c r="Q267" s="96">
        <v>0</v>
      </c>
      <c r="R267" s="96">
        <f>Q267*H267</f>
        <v>0</v>
      </c>
      <c r="S267" s="96">
        <v>0</v>
      </c>
      <c r="T267" s="97">
        <f>S267*H267</f>
        <v>0</v>
      </c>
      <c r="AR267" s="11" t="s">
        <v>122</v>
      </c>
      <c r="AT267" s="11" t="s">
        <v>119</v>
      </c>
      <c r="AU267" s="11" t="s">
        <v>78</v>
      </c>
      <c r="AY267" s="11" t="s">
        <v>117</v>
      </c>
      <c r="BE267" s="98">
        <f>IF(N267="základní",J267,0)</f>
        <v>0</v>
      </c>
      <c r="BF267" s="98">
        <f>IF(N267="snížená",J267,0)</f>
        <v>0</v>
      </c>
      <c r="BG267" s="98">
        <f>IF(N267="zákl. přenesená",J267,0)</f>
        <v>0</v>
      </c>
      <c r="BH267" s="98">
        <f>IF(N267="sníž. přenesená",J267,0)</f>
        <v>0</v>
      </c>
      <c r="BI267" s="98">
        <f>IF(N267="nulová",J267,0)</f>
        <v>0</v>
      </c>
      <c r="BJ267" s="11" t="s">
        <v>76</v>
      </c>
      <c r="BK267" s="98">
        <f>ROUND(I267*H267,2)</f>
        <v>0</v>
      </c>
      <c r="BL267" s="11" t="s">
        <v>122</v>
      </c>
      <c r="BM267" s="11" t="s">
        <v>334</v>
      </c>
    </row>
    <row r="268" spans="1:65" s="1" customFormat="1" ht="16.5" customHeight="1">
      <c r="A268" s="358"/>
      <c r="B268" s="88"/>
      <c r="C268" s="89" t="s">
        <v>335</v>
      </c>
      <c r="D268" s="89" t="s">
        <v>119</v>
      </c>
      <c r="E268" s="90" t="s">
        <v>336</v>
      </c>
      <c r="F268" s="91" t="s">
        <v>337</v>
      </c>
      <c r="G268" s="92" t="s">
        <v>245</v>
      </c>
      <c r="H268" s="257">
        <v>264.703</v>
      </c>
      <c r="I268" s="93"/>
      <c r="J268" s="260">
        <f>ROUND(I268*H268,2)</f>
        <v>0</v>
      </c>
      <c r="K268" s="91" t="s">
        <v>186</v>
      </c>
      <c r="L268" s="19"/>
      <c r="M268" s="94" t="s">
        <v>1</v>
      </c>
      <c r="N268" s="95" t="s">
        <v>40</v>
      </c>
      <c r="O268" s="27"/>
      <c r="P268" s="96">
        <f>O268*H268</f>
        <v>0</v>
      </c>
      <c r="Q268" s="96">
        <v>0</v>
      </c>
      <c r="R268" s="96">
        <f>Q268*H268</f>
        <v>0</v>
      </c>
      <c r="S268" s="96">
        <v>0</v>
      </c>
      <c r="T268" s="97">
        <f>S268*H268</f>
        <v>0</v>
      </c>
      <c r="AR268" s="11" t="s">
        <v>122</v>
      </c>
      <c r="AT268" s="11" t="s">
        <v>119</v>
      </c>
      <c r="AU268" s="11" t="s">
        <v>78</v>
      </c>
      <c r="AY268" s="11" t="s">
        <v>117</v>
      </c>
      <c r="BE268" s="98">
        <f>IF(N268="základní",J268,0)</f>
        <v>0</v>
      </c>
      <c r="BF268" s="98">
        <f>IF(N268="snížená",J268,0)</f>
        <v>0</v>
      </c>
      <c r="BG268" s="98">
        <f>IF(N268="zákl. přenesená",J268,0)</f>
        <v>0</v>
      </c>
      <c r="BH268" s="98">
        <f>IF(N268="sníž. přenesená",J268,0)</f>
        <v>0</v>
      </c>
      <c r="BI268" s="98">
        <f>IF(N268="nulová",J268,0)</f>
        <v>0</v>
      </c>
      <c r="BJ268" s="11" t="s">
        <v>76</v>
      </c>
      <c r="BK268" s="98">
        <f>ROUND(I268*H268,2)</f>
        <v>0</v>
      </c>
      <c r="BL268" s="11" t="s">
        <v>122</v>
      </c>
      <c r="BM268" s="11" t="s">
        <v>338</v>
      </c>
    </row>
    <row r="269" spans="2:51" s="7" customFormat="1" ht="12">
      <c r="B269" s="99"/>
      <c r="C269" s="213"/>
      <c r="D269" s="223" t="s">
        <v>124</v>
      </c>
      <c r="E269" s="224" t="s">
        <v>1</v>
      </c>
      <c r="F269" s="225" t="s">
        <v>339</v>
      </c>
      <c r="G269" s="213"/>
      <c r="H269" s="224" t="s">
        <v>1</v>
      </c>
      <c r="I269" s="103"/>
      <c r="J269" s="213"/>
      <c r="L269" s="99"/>
      <c r="M269" s="104"/>
      <c r="N269" s="105"/>
      <c r="O269" s="105"/>
      <c r="P269" s="105"/>
      <c r="Q269" s="105"/>
      <c r="R269" s="105"/>
      <c r="S269" s="105"/>
      <c r="T269" s="106"/>
      <c r="AT269" s="101" t="s">
        <v>124</v>
      </c>
      <c r="AU269" s="101" t="s">
        <v>78</v>
      </c>
      <c r="AV269" s="7" t="s">
        <v>76</v>
      </c>
      <c r="AW269" s="7" t="s">
        <v>31</v>
      </c>
      <c r="AX269" s="7" t="s">
        <v>69</v>
      </c>
      <c r="AY269" s="101" t="s">
        <v>117</v>
      </c>
    </row>
    <row r="270" spans="2:51" s="7" customFormat="1" ht="12">
      <c r="B270" s="99"/>
      <c r="C270" s="213"/>
      <c r="D270" s="223" t="s">
        <v>124</v>
      </c>
      <c r="E270" s="224" t="s">
        <v>1</v>
      </c>
      <c r="F270" s="225" t="s">
        <v>340</v>
      </c>
      <c r="G270" s="213"/>
      <c r="H270" s="224" t="s">
        <v>1</v>
      </c>
      <c r="I270" s="103"/>
      <c r="J270" s="213"/>
      <c r="L270" s="99"/>
      <c r="M270" s="104"/>
      <c r="N270" s="105"/>
      <c r="O270" s="105"/>
      <c r="P270" s="105"/>
      <c r="Q270" s="105"/>
      <c r="R270" s="105"/>
      <c r="S270" s="105"/>
      <c r="T270" s="106"/>
      <c r="AT270" s="101" t="s">
        <v>124</v>
      </c>
      <c r="AU270" s="101" t="s">
        <v>78</v>
      </c>
      <c r="AV270" s="7" t="s">
        <v>76</v>
      </c>
      <c r="AW270" s="7" t="s">
        <v>31</v>
      </c>
      <c r="AX270" s="7" t="s">
        <v>69</v>
      </c>
      <c r="AY270" s="101" t="s">
        <v>117</v>
      </c>
    </row>
    <row r="271" spans="2:51" s="8" customFormat="1" ht="12">
      <c r="B271" s="107"/>
      <c r="C271" s="214"/>
      <c r="D271" s="223" t="s">
        <v>124</v>
      </c>
      <c r="E271" s="226" t="s">
        <v>1</v>
      </c>
      <c r="F271" s="227" t="s">
        <v>341</v>
      </c>
      <c r="G271" s="214"/>
      <c r="H271" s="228">
        <v>264.703</v>
      </c>
      <c r="I271" s="110"/>
      <c r="J271" s="214"/>
      <c r="L271" s="107"/>
      <c r="M271" s="111"/>
      <c r="N271" s="112"/>
      <c r="O271" s="112"/>
      <c r="P271" s="112"/>
      <c r="Q271" s="112"/>
      <c r="R271" s="112"/>
      <c r="S271" s="112"/>
      <c r="T271" s="113"/>
      <c r="AT271" s="108" t="s">
        <v>124</v>
      </c>
      <c r="AU271" s="108" t="s">
        <v>78</v>
      </c>
      <c r="AV271" s="8" t="s">
        <v>78</v>
      </c>
      <c r="AW271" s="8" t="s">
        <v>31</v>
      </c>
      <c r="AX271" s="8" t="s">
        <v>69</v>
      </c>
      <c r="AY271" s="108" t="s">
        <v>117</v>
      </c>
    </row>
    <row r="272" spans="2:51" s="10" customFormat="1" ht="12">
      <c r="B272" s="121"/>
      <c r="C272" s="216"/>
      <c r="D272" s="223" t="s">
        <v>124</v>
      </c>
      <c r="E272" s="232" t="s">
        <v>1</v>
      </c>
      <c r="F272" s="233" t="s">
        <v>182</v>
      </c>
      <c r="G272" s="216"/>
      <c r="H272" s="234">
        <v>264.703</v>
      </c>
      <c r="I272" s="124"/>
      <c r="J272" s="216"/>
      <c r="L272" s="121"/>
      <c r="M272" s="125"/>
      <c r="N272" s="126"/>
      <c r="O272" s="126"/>
      <c r="P272" s="126"/>
      <c r="Q272" s="126"/>
      <c r="R272" s="126"/>
      <c r="S272" s="126"/>
      <c r="T272" s="127"/>
      <c r="AT272" s="122" t="s">
        <v>124</v>
      </c>
      <c r="AU272" s="122" t="s">
        <v>78</v>
      </c>
      <c r="AV272" s="10" t="s">
        <v>122</v>
      </c>
      <c r="AW272" s="10" t="s">
        <v>31</v>
      </c>
      <c r="AX272" s="10" t="s">
        <v>76</v>
      </c>
      <c r="AY272" s="122" t="s">
        <v>117</v>
      </c>
    </row>
    <row r="273" spans="1:65" s="1" customFormat="1" ht="16.5" customHeight="1">
      <c r="A273" s="358"/>
      <c r="B273" s="88"/>
      <c r="C273" s="89" t="s">
        <v>342</v>
      </c>
      <c r="D273" s="89" t="s">
        <v>119</v>
      </c>
      <c r="E273" s="90" t="s">
        <v>343</v>
      </c>
      <c r="F273" s="91" t="s">
        <v>344</v>
      </c>
      <c r="G273" s="92" t="s">
        <v>245</v>
      </c>
      <c r="H273" s="257">
        <v>88.234</v>
      </c>
      <c r="I273" s="93"/>
      <c r="J273" s="260">
        <f>ROUND(I273*H273,2)</f>
        <v>0</v>
      </c>
      <c r="K273" s="91" t="s">
        <v>186</v>
      </c>
      <c r="L273" s="19"/>
      <c r="M273" s="94" t="s">
        <v>1</v>
      </c>
      <c r="N273" s="95" t="s">
        <v>40</v>
      </c>
      <c r="O273" s="27"/>
      <c r="P273" s="96">
        <f>O273*H273</f>
        <v>0</v>
      </c>
      <c r="Q273" s="96">
        <v>0</v>
      </c>
      <c r="R273" s="96">
        <f>Q273*H273</f>
        <v>0</v>
      </c>
      <c r="S273" s="96">
        <v>0</v>
      </c>
      <c r="T273" s="97">
        <f>S273*H273</f>
        <v>0</v>
      </c>
      <c r="AR273" s="11" t="s">
        <v>122</v>
      </c>
      <c r="AT273" s="11" t="s">
        <v>119</v>
      </c>
      <c r="AU273" s="11" t="s">
        <v>78</v>
      </c>
      <c r="AY273" s="11" t="s">
        <v>117</v>
      </c>
      <c r="BE273" s="98">
        <f>IF(N273="základní",J273,0)</f>
        <v>0</v>
      </c>
      <c r="BF273" s="98">
        <f>IF(N273="snížená",J273,0)</f>
        <v>0</v>
      </c>
      <c r="BG273" s="98">
        <f>IF(N273="zákl. přenesená",J273,0)</f>
        <v>0</v>
      </c>
      <c r="BH273" s="98">
        <f>IF(N273="sníž. přenesená",J273,0)</f>
        <v>0</v>
      </c>
      <c r="BI273" s="98">
        <f>IF(N273="nulová",J273,0)</f>
        <v>0</v>
      </c>
      <c r="BJ273" s="11" t="s">
        <v>76</v>
      </c>
      <c r="BK273" s="98">
        <f>ROUND(I273*H273,2)</f>
        <v>0</v>
      </c>
      <c r="BL273" s="11" t="s">
        <v>122</v>
      </c>
      <c r="BM273" s="11" t="s">
        <v>345</v>
      </c>
    </row>
    <row r="274" spans="2:51" s="7" customFormat="1" ht="12">
      <c r="B274" s="99"/>
      <c r="C274" s="213"/>
      <c r="D274" s="223" t="s">
        <v>124</v>
      </c>
      <c r="E274" s="224" t="s">
        <v>1</v>
      </c>
      <c r="F274" s="225" t="s">
        <v>271</v>
      </c>
      <c r="G274" s="213"/>
      <c r="H274" s="224" t="s">
        <v>1</v>
      </c>
      <c r="I274" s="103"/>
      <c r="J274" s="213"/>
      <c r="L274" s="99"/>
      <c r="M274" s="104"/>
      <c r="N274" s="105"/>
      <c r="O274" s="105"/>
      <c r="P274" s="105"/>
      <c r="Q274" s="105"/>
      <c r="R274" s="105"/>
      <c r="S274" s="105"/>
      <c r="T274" s="106"/>
      <c r="AT274" s="101" t="s">
        <v>124</v>
      </c>
      <c r="AU274" s="101" t="s">
        <v>78</v>
      </c>
      <c r="AV274" s="7" t="s">
        <v>76</v>
      </c>
      <c r="AW274" s="7" t="s">
        <v>31</v>
      </c>
      <c r="AX274" s="7" t="s">
        <v>69</v>
      </c>
      <c r="AY274" s="101" t="s">
        <v>117</v>
      </c>
    </row>
    <row r="275" spans="2:51" s="7" customFormat="1" ht="12">
      <c r="B275" s="99"/>
      <c r="C275" s="213"/>
      <c r="D275" s="223" t="s">
        <v>124</v>
      </c>
      <c r="E275" s="224" t="s">
        <v>1</v>
      </c>
      <c r="F275" s="225" t="s">
        <v>340</v>
      </c>
      <c r="G275" s="213"/>
      <c r="H275" s="224" t="s">
        <v>1</v>
      </c>
      <c r="I275" s="103"/>
      <c r="J275" s="213"/>
      <c r="L275" s="99"/>
      <c r="M275" s="104"/>
      <c r="N275" s="105"/>
      <c r="O275" s="105"/>
      <c r="P275" s="105"/>
      <c r="Q275" s="105"/>
      <c r="R275" s="105"/>
      <c r="S275" s="105"/>
      <c r="T275" s="106"/>
      <c r="AT275" s="101" t="s">
        <v>124</v>
      </c>
      <c r="AU275" s="101" t="s">
        <v>78</v>
      </c>
      <c r="AV275" s="7" t="s">
        <v>76</v>
      </c>
      <c r="AW275" s="7" t="s">
        <v>31</v>
      </c>
      <c r="AX275" s="7" t="s">
        <v>69</v>
      </c>
      <c r="AY275" s="101" t="s">
        <v>117</v>
      </c>
    </row>
    <row r="276" spans="2:51" s="8" customFormat="1" ht="12">
      <c r="B276" s="107"/>
      <c r="C276" s="214"/>
      <c r="D276" s="223" t="s">
        <v>124</v>
      </c>
      <c r="E276" s="226" t="s">
        <v>1</v>
      </c>
      <c r="F276" s="227" t="s">
        <v>346</v>
      </c>
      <c r="G276" s="214"/>
      <c r="H276" s="228">
        <v>88.234</v>
      </c>
      <c r="I276" s="110"/>
      <c r="J276" s="214"/>
      <c r="L276" s="107"/>
      <c r="M276" s="111"/>
      <c r="N276" s="112"/>
      <c r="O276" s="112"/>
      <c r="P276" s="112"/>
      <c r="Q276" s="112"/>
      <c r="R276" s="112"/>
      <c r="S276" s="112"/>
      <c r="T276" s="113"/>
      <c r="AT276" s="108" t="s">
        <v>124</v>
      </c>
      <c r="AU276" s="108" t="s">
        <v>78</v>
      </c>
      <c r="AV276" s="8" t="s">
        <v>78</v>
      </c>
      <c r="AW276" s="8" t="s">
        <v>31</v>
      </c>
      <c r="AX276" s="8" t="s">
        <v>69</v>
      </c>
      <c r="AY276" s="108" t="s">
        <v>117</v>
      </c>
    </row>
    <row r="277" spans="2:51" s="10" customFormat="1" ht="12">
      <c r="B277" s="121"/>
      <c r="C277" s="216"/>
      <c r="D277" s="223" t="s">
        <v>124</v>
      </c>
      <c r="E277" s="232" t="s">
        <v>1</v>
      </c>
      <c r="F277" s="233" t="s">
        <v>182</v>
      </c>
      <c r="G277" s="216"/>
      <c r="H277" s="234">
        <v>88.234</v>
      </c>
      <c r="I277" s="124"/>
      <c r="J277" s="216"/>
      <c r="L277" s="121"/>
      <c r="M277" s="125"/>
      <c r="N277" s="126"/>
      <c r="O277" s="126"/>
      <c r="P277" s="126"/>
      <c r="Q277" s="126"/>
      <c r="R277" s="126"/>
      <c r="S277" s="126"/>
      <c r="T277" s="127"/>
      <c r="AT277" s="122" t="s">
        <v>124</v>
      </c>
      <c r="AU277" s="122" t="s">
        <v>78</v>
      </c>
      <c r="AV277" s="10" t="s">
        <v>122</v>
      </c>
      <c r="AW277" s="10" t="s">
        <v>31</v>
      </c>
      <c r="AX277" s="10" t="s">
        <v>76</v>
      </c>
      <c r="AY277" s="122" t="s">
        <v>117</v>
      </c>
    </row>
    <row r="278" spans="1:65" s="1" customFormat="1" ht="16.5" customHeight="1">
      <c r="A278" s="358"/>
      <c r="B278" s="88"/>
      <c r="C278" s="89" t="s">
        <v>347</v>
      </c>
      <c r="D278" s="89" t="s">
        <v>119</v>
      </c>
      <c r="E278" s="90" t="s">
        <v>348</v>
      </c>
      <c r="F278" s="91" t="s">
        <v>349</v>
      </c>
      <c r="G278" s="92" t="s">
        <v>245</v>
      </c>
      <c r="H278" s="257">
        <v>331.616</v>
      </c>
      <c r="I278" s="93"/>
      <c r="J278" s="260">
        <f>ROUND(I278*H278,2)</f>
        <v>0</v>
      </c>
      <c r="K278" s="91" t="s">
        <v>186</v>
      </c>
      <c r="L278" s="19"/>
      <c r="M278" s="94" t="s">
        <v>1</v>
      </c>
      <c r="N278" s="95" t="s">
        <v>40</v>
      </c>
      <c r="O278" s="27"/>
      <c r="P278" s="96">
        <f>O278*H278</f>
        <v>0</v>
      </c>
      <c r="Q278" s="96">
        <v>0</v>
      </c>
      <c r="R278" s="96">
        <f>Q278*H278</f>
        <v>0</v>
      </c>
      <c r="S278" s="96">
        <v>0</v>
      </c>
      <c r="T278" s="97">
        <f>S278*H278</f>
        <v>0</v>
      </c>
      <c r="AR278" s="11" t="s">
        <v>122</v>
      </c>
      <c r="AT278" s="11" t="s">
        <v>119</v>
      </c>
      <c r="AU278" s="11" t="s">
        <v>78</v>
      </c>
      <c r="AY278" s="11" t="s">
        <v>117</v>
      </c>
      <c r="BE278" s="98">
        <f>IF(N278="základní",J278,0)</f>
        <v>0</v>
      </c>
      <c r="BF278" s="98">
        <f>IF(N278="snížená",J278,0)</f>
        <v>0</v>
      </c>
      <c r="BG278" s="98">
        <f>IF(N278="zákl. přenesená",J278,0)</f>
        <v>0</v>
      </c>
      <c r="BH278" s="98">
        <f>IF(N278="sníž. přenesená",J278,0)</f>
        <v>0</v>
      </c>
      <c r="BI278" s="98">
        <f>IF(N278="nulová",J278,0)</f>
        <v>0</v>
      </c>
      <c r="BJ278" s="11" t="s">
        <v>76</v>
      </c>
      <c r="BK278" s="98">
        <f>ROUND(I278*H278,2)</f>
        <v>0</v>
      </c>
      <c r="BL278" s="11" t="s">
        <v>122</v>
      </c>
      <c r="BM278" s="11" t="s">
        <v>350</v>
      </c>
    </row>
    <row r="279" spans="2:51" s="7" customFormat="1" ht="12">
      <c r="B279" s="99"/>
      <c r="C279" s="213"/>
      <c r="D279" s="223" t="s">
        <v>124</v>
      </c>
      <c r="E279" s="224" t="s">
        <v>1</v>
      </c>
      <c r="F279" s="225" t="s">
        <v>351</v>
      </c>
      <c r="G279" s="213"/>
      <c r="H279" s="224" t="s">
        <v>1</v>
      </c>
      <c r="I279" s="103"/>
      <c r="J279" s="213"/>
      <c r="L279" s="99"/>
      <c r="M279" s="104"/>
      <c r="N279" s="105"/>
      <c r="O279" s="105"/>
      <c r="P279" s="105"/>
      <c r="Q279" s="105"/>
      <c r="R279" s="105"/>
      <c r="S279" s="105"/>
      <c r="T279" s="106"/>
      <c r="AT279" s="101" t="s">
        <v>124</v>
      </c>
      <c r="AU279" s="101" t="s">
        <v>78</v>
      </c>
      <c r="AV279" s="7" t="s">
        <v>76</v>
      </c>
      <c r="AW279" s="7" t="s">
        <v>31</v>
      </c>
      <c r="AX279" s="7" t="s">
        <v>69</v>
      </c>
      <c r="AY279" s="101" t="s">
        <v>117</v>
      </c>
    </row>
    <row r="280" spans="2:51" s="7" customFormat="1" ht="12">
      <c r="B280" s="99"/>
      <c r="C280" s="213"/>
      <c r="D280" s="223" t="s">
        <v>124</v>
      </c>
      <c r="E280" s="224" t="s">
        <v>1</v>
      </c>
      <c r="F280" s="225" t="s">
        <v>352</v>
      </c>
      <c r="G280" s="213"/>
      <c r="H280" s="224" t="s">
        <v>1</v>
      </c>
      <c r="I280" s="103"/>
      <c r="J280" s="213"/>
      <c r="L280" s="99"/>
      <c r="M280" s="104"/>
      <c r="N280" s="105"/>
      <c r="O280" s="105"/>
      <c r="P280" s="105"/>
      <c r="Q280" s="105"/>
      <c r="R280" s="105"/>
      <c r="S280" s="105"/>
      <c r="T280" s="106"/>
      <c r="AT280" s="101" t="s">
        <v>124</v>
      </c>
      <c r="AU280" s="101" t="s">
        <v>78</v>
      </c>
      <c r="AV280" s="7" t="s">
        <v>76</v>
      </c>
      <c r="AW280" s="7" t="s">
        <v>31</v>
      </c>
      <c r="AX280" s="7" t="s">
        <v>69</v>
      </c>
      <c r="AY280" s="101" t="s">
        <v>117</v>
      </c>
    </row>
    <row r="281" spans="2:51" s="7" customFormat="1" ht="12">
      <c r="B281" s="99"/>
      <c r="C281" s="213"/>
      <c r="D281" s="223" t="s">
        <v>124</v>
      </c>
      <c r="E281" s="224" t="s">
        <v>1</v>
      </c>
      <c r="F281" s="225" t="s">
        <v>353</v>
      </c>
      <c r="G281" s="213"/>
      <c r="H281" s="224" t="s">
        <v>1</v>
      </c>
      <c r="I281" s="103"/>
      <c r="J281" s="213"/>
      <c r="L281" s="99"/>
      <c r="M281" s="104"/>
      <c r="N281" s="105"/>
      <c r="O281" s="105"/>
      <c r="P281" s="105"/>
      <c r="Q281" s="105"/>
      <c r="R281" s="105"/>
      <c r="S281" s="105"/>
      <c r="T281" s="106"/>
      <c r="AT281" s="101" t="s">
        <v>124</v>
      </c>
      <c r="AU281" s="101" t="s">
        <v>78</v>
      </c>
      <c r="AV281" s="7" t="s">
        <v>76</v>
      </c>
      <c r="AW281" s="7" t="s">
        <v>31</v>
      </c>
      <c r="AX281" s="7" t="s">
        <v>69</v>
      </c>
      <c r="AY281" s="101" t="s">
        <v>117</v>
      </c>
    </row>
    <row r="282" spans="2:51" s="8" customFormat="1" ht="12">
      <c r="B282" s="107"/>
      <c r="C282" s="214"/>
      <c r="D282" s="223" t="s">
        <v>124</v>
      </c>
      <c r="E282" s="226" t="s">
        <v>1</v>
      </c>
      <c r="F282" s="227" t="s">
        <v>354</v>
      </c>
      <c r="G282" s="214"/>
      <c r="H282" s="228">
        <v>165.808</v>
      </c>
      <c r="I282" s="110"/>
      <c r="J282" s="214"/>
      <c r="L282" s="107"/>
      <c r="M282" s="111"/>
      <c r="N282" s="112"/>
      <c r="O282" s="112"/>
      <c r="P282" s="112"/>
      <c r="Q282" s="112"/>
      <c r="R282" s="112"/>
      <c r="S282" s="112"/>
      <c r="T282" s="113"/>
      <c r="AT282" s="108" t="s">
        <v>124</v>
      </c>
      <c r="AU282" s="108" t="s">
        <v>78</v>
      </c>
      <c r="AV282" s="8" t="s">
        <v>78</v>
      </c>
      <c r="AW282" s="8" t="s">
        <v>31</v>
      </c>
      <c r="AX282" s="8" t="s">
        <v>69</v>
      </c>
      <c r="AY282" s="108" t="s">
        <v>117</v>
      </c>
    </row>
    <row r="283" spans="2:51" s="7" customFormat="1" ht="12">
      <c r="B283" s="99"/>
      <c r="C283" s="213"/>
      <c r="D283" s="223" t="s">
        <v>124</v>
      </c>
      <c r="E283" s="224" t="s">
        <v>1</v>
      </c>
      <c r="F283" s="225" t="s">
        <v>355</v>
      </c>
      <c r="G283" s="213"/>
      <c r="H283" s="224" t="s">
        <v>1</v>
      </c>
      <c r="I283" s="103"/>
      <c r="J283" s="213"/>
      <c r="L283" s="99"/>
      <c r="M283" s="104"/>
      <c r="N283" s="105"/>
      <c r="O283" s="105"/>
      <c r="P283" s="105"/>
      <c r="Q283" s="105"/>
      <c r="R283" s="105"/>
      <c r="S283" s="105"/>
      <c r="T283" s="106"/>
      <c r="AT283" s="101" t="s">
        <v>124</v>
      </c>
      <c r="AU283" s="101" t="s">
        <v>78</v>
      </c>
      <c r="AV283" s="7" t="s">
        <v>76</v>
      </c>
      <c r="AW283" s="7" t="s">
        <v>31</v>
      </c>
      <c r="AX283" s="7" t="s">
        <v>69</v>
      </c>
      <c r="AY283" s="101" t="s">
        <v>117</v>
      </c>
    </row>
    <row r="284" spans="2:51" s="8" customFormat="1" ht="12">
      <c r="B284" s="107"/>
      <c r="C284" s="214"/>
      <c r="D284" s="223" t="s">
        <v>124</v>
      </c>
      <c r="E284" s="226" t="s">
        <v>1</v>
      </c>
      <c r="F284" s="227" t="s">
        <v>356</v>
      </c>
      <c r="G284" s="214"/>
      <c r="H284" s="228">
        <v>165.808</v>
      </c>
      <c r="I284" s="110"/>
      <c r="J284" s="214"/>
      <c r="L284" s="107"/>
      <c r="M284" s="111"/>
      <c r="N284" s="112"/>
      <c r="O284" s="112"/>
      <c r="P284" s="112"/>
      <c r="Q284" s="112"/>
      <c r="R284" s="112"/>
      <c r="S284" s="112"/>
      <c r="T284" s="113"/>
      <c r="AT284" s="108" t="s">
        <v>124</v>
      </c>
      <c r="AU284" s="108" t="s">
        <v>78</v>
      </c>
      <c r="AV284" s="8" t="s">
        <v>78</v>
      </c>
      <c r="AW284" s="8" t="s">
        <v>31</v>
      </c>
      <c r="AX284" s="8" t="s">
        <v>69</v>
      </c>
      <c r="AY284" s="108" t="s">
        <v>117</v>
      </c>
    </row>
    <row r="285" spans="2:51" s="10" customFormat="1" ht="12">
      <c r="B285" s="121"/>
      <c r="C285" s="216"/>
      <c r="D285" s="223" t="s">
        <v>124</v>
      </c>
      <c r="E285" s="232" t="s">
        <v>1</v>
      </c>
      <c r="F285" s="233" t="s">
        <v>182</v>
      </c>
      <c r="G285" s="216"/>
      <c r="H285" s="234">
        <v>331.616</v>
      </c>
      <c r="I285" s="124"/>
      <c r="J285" s="216"/>
      <c r="L285" s="121"/>
      <c r="M285" s="125"/>
      <c r="N285" s="126"/>
      <c r="O285" s="126"/>
      <c r="P285" s="126"/>
      <c r="Q285" s="126"/>
      <c r="R285" s="126"/>
      <c r="S285" s="126"/>
      <c r="T285" s="127"/>
      <c r="AT285" s="122" t="s">
        <v>124</v>
      </c>
      <c r="AU285" s="122" t="s">
        <v>78</v>
      </c>
      <c r="AV285" s="10" t="s">
        <v>122</v>
      </c>
      <c r="AW285" s="10" t="s">
        <v>31</v>
      </c>
      <c r="AX285" s="10" t="s">
        <v>76</v>
      </c>
      <c r="AY285" s="122" t="s">
        <v>117</v>
      </c>
    </row>
    <row r="286" spans="1:65" s="1" customFormat="1" ht="16.5" customHeight="1">
      <c r="A286" s="358"/>
      <c r="B286" s="88"/>
      <c r="C286" s="89" t="s">
        <v>357</v>
      </c>
      <c r="D286" s="89" t="s">
        <v>119</v>
      </c>
      <c r="E286" s="90" t="s">
        <v>358</v>
      </c>
      <c r="F286" s="91" t="s">
        <v>359</v>
      </c>
      <c r="G286" s="92" t="s">
        <v>245</v>
      </c>
      <c r="H286" s="257">
        <v>110.347</v>
      </c>
      <c r="I286" s="93"/>
      <c r="J286" s="260">
        <f>ROUND(I286*H286,2)</f>
        <v>0</v>
      </c>
      <c r="K286" s="91" t="s">
        <v>186</v>
      </c>
      <c r="L286" s="19"/>
      <c r="M286" s="94" t="s">
        <v>1</v>
      </c>
      <c r="N286" s="95" t="s">
        <v>40</v>
      </c>
      <c r="O286" s="27"/>
      <c r="P286" s="96">
        <f>O286*H286</f>
        <v>0</v>
      </c>
      <c r="Q286" s="96">
        <v>0</v>
      </c>
      <c r="R286" s="96">
        <f>Q286*H286</f>
        <v>0</v>
      </c>
      <c r="S286" s="96">
        <v>0</v>
      </c>
      <c r="T286" s="97">
        <f>S286*H286</f>
        <v>0</v>
      </c>
      <c r="AR286" s="11" t="s">
        <v>122</v>
      </c>
      <c r="AT286" s="11" t="s">
        <v>119</v>
      </c>
      <c r="AU286" s="11" t="s">
        <v>78</v>
      </c>
      <c r="AY286" s="11" t="s">
        <v>117</v>
      </c>
      <c r="BE286" s="98">
        <f>IF(N286="základní",J286,0)</f>
        <v>0</v>
      </c>
      <c r="BF286" s="98">
        <f>IF(N286="snížená",J286,0)</f>
        <v>0</v>
      </c>
      <c r="BG286" s="98">
        <f>IF(N286="zákl. přenesená",J286,0)</f>
        <v>0</v>
      </c>
      <c r="BH286" s="98">
        <f>IF(N286="sníž. přenesená",J286,0)</f>
        <v>0</v>
      </c>
      <c r="BI286" s="98">
        <f>IF(N286="nulová",J286,0)</f>
        <v>0</v>
      </c>
      <c r="BJ286" s="11" t="s">
        <v>76</v>
      </c>
      <c r="BK286" s="98">
        <f>ROUND(I286*H286,2)</f>
        <v>0</v>
      </c>
      <c r="BL286" s="11" t="s">
        <v>122</v>
      </c>
      <c r="BM286" s="11" t="s">
        <v>360</v>
      </c>
    </row>
    <row r="287" spans="2:51" s="7" customFormat="1" ht="12">
      <c r="B287" s="99"/>
      <c r="C287" s="213"/>
      <c r="D287" s="223" t="s">
        <v>124</v>
      </c>
      <c r="E287" s="224" t="s">
        <v>1</v>
      </c>
      <c r="F287" s="225" t="s">
        <v>351</v>
      </c>
      <c r="G287" s="213"/>
      <c r="H287" s="224" t="s">
        <v>1</v>
      </c>
      <c r="I287" s="103"/>
      <c r="J287" s="213"/>
      <c r="L287" s="99"/>
      <c r="M287" s="104"/>
      <c r="N287" s="105"/>
      <c r="O287" s="105"/>
      <c r="P287" s="105"/>
      <c r="Q287" s="105"/>
      <c r="R287" s="105"/>
      <c r="S287" s="105"/>
      <c r="T287" s="106"/>
      <c r="AT287" s="101" t="s">
        <v>124</v>
      </c>
      <c r="AU287" s="101" t="s">
        <v>78</v>
      </c>
      <c r="AV287" s="7" t="s">
        <v>76</v>
      </c>
      <c r="AW287" s="7" t="s">
        <v>31</v>
      </c>
      <c r="AX287" s="7" t="s">
        <v>69</v>
      </c>
      <c r="AY287" s="101" t="s">
        <v>117</v>
      </c>
    </row>
    <row r="288" spans="2:51" s="7" customFormat="1" ht="12">
      <c r="B288" s="99"/>
      <c r="C288" s="213"/>
      <c r="D288" s="223" t="s">
        <v>124</v>
      </c>
      <c r="E288" s="224" t="s">
        <v>1</v>
      </c>
      <c r="F288" s="225" t="s">
        <v>352</v>
      </c>
      <c r="G288" s="213"/>
      <c r="H288" s="224" t="s">
        <v>1</v>
      </c>
      <c r="I288" s="103"/>
      <c r="J288" s="213"/>
      <c r="L288" s="99"/>
      <c r="M288" s="104"/>
      <c r="N288" s="105"/>
      <c r="O288" s="105"/>
      <c r="P288" s="105"/>
      <c r="Q288" s="105"/>
      <c r="R288" s="105"/>
      <c r="S288" s="105"/>
      <c r="T288" s="106"/>
      <c r="AT288" s="101" t="s">
        <v>124</v>
      </c>
      <c r="AU288" s="101" t="s">
        <v>78</v>
      </c>
      <c r="AV288" s="7" t="s">
        <v>76</v>
      </c>
      <c r="AW288" s="7" t="s">
        <v>31</v>
      </c>
      <c r="AX288" s="7" t="s">
        <v>69</v>
      </c>
      <c r="AY288" s="101" t="s">
        <v>117</v>
      </c>
    </row>
    <row r="289" spans="2:51" s="7" customFormat="1" ht="12">
      <c r="B289" s="99"/>
      <c r="C289" s="213"/>
      <c r="D289" s="223" t="s">
        <v>124</v>
      </c>
      <c r="E289" s="224" t="s">
        <v>1</v>
      </c>
      <c r="F289" s="225" t="s">
        <v>271</v>
      </c>
      <c r="G289" s="213"/>
      <c r="H289" s="224" t="s">
        <v>1</v>
      </c>
      <c r="I289" s="103"/>
      <c r="J289" s="213"/>
      <c r="L289" s="99"/>
      <c r="M289" s="104"/>
      <c r="N289" s="105"/>
      <c r="O289" s="105"/>
      <c r="P289" s="105"/>
      <c r="Q289" s="105"/>
      <c r="R289" s="105"/>
      <c r="S289" s="105"/>
      <c r="T289" s="106"/>
      <c r="AT289" s="101" t="s">
        <v>124</v>
      </c>
      <c r="AU289" s="101" t="s">
        <v>78</v>
      </c>
      <c r="AV289" s="7" t="s">
        <v>76</v>
      </c>
      <c r="AW289" s="7" t="s">
        <v>31</v>
      </c>
      <c r="AX289" s="7" t="s">
        <v>69</v>
      </c>
      <c r="AY289" s="101" t="s">
        <v>117</v>
      </c>
    </row>
    <row r="290" spans="2:51" s="8" customFormat="1" ht="12">
      <c r="B290" s="107"/>
      <c r="C290" s="214"/>
      <c r="D290" s="223" t="s">
        <v>124</v>
      </c>
      <c r="E290" s="226" t="s">
        <v>1</v>
      </c>
      <c r="F290" s="227" t="s">
        <v>361</v>
      </c>
      <c r="G290" s="214"/>
      <c r="H290" s="228">
        <v>55.269</v>
      </c>
      <c r="I290" s="110"/>
      <c r="J290" s="214"/>
      <c r="L290" s="107"/>
      <c r="M290" s="111"/>
      <c r="N290" s="112"/>
      <c r="O290" s="112"/>
      <c r="P290" s="112"/>
      <c r="Q290" s="112"/>
      <c r="R290" s="112"/>
      <c r="S290" s="112"/>
      <c r="T290" s="113"/>
      <c r="AT290" s="108" t="s">
        <v>124</v>
      </c>
      <c r="AU290" s="108" t="s">
        <v>78</v>
      </c>
      <c r="AV290" s="8" t="s">
        <v>78</v>
      </c>
      <c r="AW290" s="8" t="s">
        <v>31</v>
      </c>
      <c r="AX290" s="8" t="s">
        <v>69</v>
      </c>
      <c r="AY290" s="108" t="s">
        <v>117</v>
      </c>
    </row>
    <row r="291" spans="2:51" s="7" customFormat="1" ht="12">
      <c r="B291" s="99"/>
      <c r="C291" s="213"/>
      <c r="D291" s="223" t="s">
        <v>124</v>
      </c>
      <c r="E291" s="224" t="s">
        <v>1</v>
      </c>
      <c r="F291" s="225" t="s">
        <v>355</v>
      </c>
      <c r="G291" s="213"/>
      <c r="H291" s="224" t="s">
        <v>1</v>
      </c>
      <c r="I291" s="103"/>
      <c r="J291" s="213"/>
      <c r="L291" s="99"/>
      <c r="M291" s="104"/>
      <c r="N291" s="105"/>
      <c r="O291" s="105"/>
      <c r="P291" s="105"/>
      <c r="Q291" s="105"/>
      <c r="R291" s="105"/>
      <c r="S291" s="105"/>
      <c r="T291" s="106"/>
      <c r="AT291" s="101" t="s">
        <v>124</v>
      </c>
      <c r="AU291" s="101" t="s">
        <v>78</v>
      </c>
      <c r="AV291" s="7" t="s">
        <v>76</v>
      </c>
      <c r="AW291" s="7" t="s">
        <v>31</v>
      </c>
      <c r="AX291" s="7" t="s">
        <v>69</v>
      </c>
      <c r="AY291" s="101" t="s">
        <v>117</v>
      </c>
    </row>
    <row r="292" spans="2:51" s="8" customFormat="1" ht="12">
      <c r="B292" s="107"/>
      <c r="C292" s="214"/>
      <c r="D292" s="223" t="s">
        <v>124</v>
      </c>
      <c r="E292" s="226" t="s">
        <v>1</v>
      </c>
      <c r="F292" s="227" t="s">
        <v>362</v>
      </c>
      <c r="G292" s="214"/>
      <c r="H292" s="228">
        <v>55.078</v>
      </c>
      <c r="I292" s="110"/>
      <c r="J292" s="214"/>
      <c r="L292" s="107"/>
      <c r="M292" s="111"/>
      <c r="N292" s="112"/>
      <c r="O292" s="112"/>
      <c r="P292" s="112"/>
      <c r="Q292" s="112"/>
      <c r="R292" s="112"/>
      <c r="S292" s="112"/>
      <c r="T292" s="113"/>
      <c r="AT292" s="108" t="s">
        <v>124</v>
      </c>
      <c r="AU292" s="108" t="s">
        <v>78</v>
      </c>
      <c r="AV292" s="8" t="s">
        <v>78</v>
      </c>
      <c r="AW292" s="8" t="s">
        <v>31</v>
      </c>
      <c r="AX292" s="8" t="s">
        <v>69</v>
      </c>
      <c r="AY292" s="108" t="s">
        <v>117</v>
      </c>
    </row>
    <row r="293" spans="2:51" s="10" customFormat="1" ht="12">
      <c r="B293" s="121"/>
      <c r="C293" s="216"/>
      <c r="D293" s="223" t="s">
        <v>124</v>
      </c>
      <c r="E293" s="232" t="s">
        <v>1</v>
      </c>
      <c r="F293" s="233" t="s">
        <v>182</v>
      </c>
      <c r="G293" s="216"/>
      <c r="H293" s="234">
        <v>110.34700000000001</v>
      </c>
      <c r="I293" s="124"/>
      <c r="J293" s="216"/>
      <c r="L293" s="121"/>
      <c r="M293" s="125"/>
      <c r="N293" s="126"/>
      <c r="O293" s="126"/>
      <c r="P293" s="126"/>
      <c r="Q293" s="126"/>
      <c r="R293" s="126"/>
      <c r="S293" s="126"/>
      <c r="T293" s="127"/>
      <c r="AT293" s="122" t="s">
        <v>124</v>
      </c>
      <c r="AU293" s="122" t="s">
        <v>78</v>
      </c>
      <c r="AV293" s="10" t="s">
        <v>122</v>
      </c>
      <c r="AW293" s="10" t="s">
        <v>31</v>
      </c>
      <c r="AX293" s="10" t="s">
        <v>76</v>
      </c>
      <c r="AY293" s="122" t="s">
        <v>117</v>
      </c>
    </row>
    <row r="294" spans="1:65" s="1" customFormat="1" ht="16.5" customHeight="1">
      <c r="A294" s="358"/>
      <c r="B294" s="88"/>
      <c r="C294" s="89" t="s">
        <v>363</v>
      </c>
      <c r="D294" s="89" t="s">
        <v>119</v>
      </c>
      <c r="E294" s="90" t="s">
        <v>364</v>
      </c>
      <c r="F294" s="91" t="s">
        <v>365</v>
      </c>
      <c r="G294" s="92" t="s">
        <v>245</v>
      </c>
      <c r="H294" s="257">
        <v>363.599</v>
      </c>
      <c r="I294" s="93"/>
      <c r="J294" s="260">
        <f>ROUND(I294*H294,2)</f>
        <v>0</v>
      </c>
      <c r="K294" s="91" t="s">
        <v>186</v>
      </c>
      <c r="L294" s="19"/>
      <c r="M294" s="94" t="s">
        <v>1</v>
      </c>
      <c r="N294" s="95" t="s">
        <v>40</v>
      </c>
      <c r="O294" s="27"/>
      <c r="P294" s="96">
        <f>O294*H294</f>
        <v>0</v>
      </c>
      <c r="Q294" s="96">
        <v>0</v>
      </c>
      <c r="R294" s="96">
        <f>Q294*H294</f>
        <v>0</v>
      </c>
      <c r="S294" s="96">
        <v>0</v>
      </c>
      <c r="T294" s="97">
        <f>S294*H294</f>
        <v>0</v>
      </c>
      <c r="AR294" s="11" t="s">
        <v>122</v>
      </c>
      <c r="AT294" s="11" t="s">
        <v>119</v>
      </c>
      <c r="AU294" s="11" t="s">
        <v>78</v>
      </c>
      <c r="AY294" s="11" t="s">
        <v>117</v>
      </c>
      <c r="BE294" s="98">
        <f>IF(N294="základní",J294,0)</f>
        <v>0</v>
      </c>
      <c r="BF294" s="98">
        <f>IF(N294="snížená",J294,0)</f>
        <v>0</v>
      </c>
      <c r="BG294" s="98">
        <f>IF(N294="zákl. přenesená",J294,0)</f>
        <v>0</v>
      </c>
      <c r="BH294" s="98">
        <f>IF(N294="sníž. přenesená",J294,0)</f>
        <v>0</v>
      </c>
      <c r="BI294" s="98">
        <f>IF(N294="nulová",J294,0)</f>
        <v>0</v>
      </c>
      <c r="BJ294" s="11" t="s">
        <v>76</v>
      </c>
      <c r="BK294" s="98">
        <f>ROUND(I294*H294,2)</f>
        <v>0</v>
      </c>
      <c r="BL294" s="11" t="s">
        <v>122</v>
      </c>
      <c r="BM294" s="11" t="s">
        <v>366</v>
      </c>
    </row>
    <row r="295" spans="2:51" s="7" customFormat="1" ht="12">
      <c r="B295" s="99"/>
      <c r="C295" s="213"/>
      <c r="D295" s="223" t="s">
        <v>124</v>
      </c>
      <c r="E295" s="224" t="s">
        <v>1</v>
      </c>
      <c r="F295" s="225" t="s">
        <v>367</v>
      </c>
      <c r="G295" s="213"/>
      <c r="H295" s="224" t="s">
        <v>1</v>
      </c>
      <c r="I295" s="103"/>
      <c r="J295" s="213"/>
      <c r="L295" s="99"/>
      <c r="M295" s="104"/>
      <c r="N295" s="105"/>
      <c r="O295" s="105"/>
      <c r="P295" s="105"/>
      <c r="Q295" s="105"/>
      <c r="R295" s="105"/>
      <c r="S295" s="105"/>
      <c r="T295" s="106"/>
      <c r="AT295" s="101" t="s">
        <v>124</v>
      </c>
      <c r="AU295" s="101" t="s">
        <v>78</v>
      </c>
      <c r="AV295" s="7" t="s">
        <v>76</v>
      </c>
      <c r="AW295" s="7" t="s">
        <v>31</v>
      </c>
      <c r="AX295" s="7" t="s">
        <v>69</v>
      </c>
      <c r="AY295" s="101" t="s">
        <v>117</v>
      </c>
    </row>
    <row r="296" spans="2:51" s="7" customFormat="1" ht="12">
      <c r="B296" s="99"/>
      <c r="C296" s="213"/>
      <c r="D296" s="223" t="s">
        <v>124</v>
      </c>
      <c r="E296" s="224" t="s">
        <v>1</v>
      </c>
      <c r="F296" s="225" t="s">
        <v>368</v>
      </c>
      <c r="G296" s="213"/>
      <c r="H296" s="224" t="s">
        <v>1</v>
      </c>
      <c r="I296" s="103"/>
      <c r="J296" s="213"/>
      <c r="L296" s="99"/>
      <c r="M296" s="104"/>
      <c r="N296" s="105"/>
      <c r="O296" s="105"/>
      <c r="P296" s="105"/>
      <c r="Q296" s="105"/>
      <c r="R296" s="105"/>
      <c r="S296" s="105"/>
      <c r="T296" s="106"/>
      <c r="AT296" s="101" t="s">
        <v>124</v>
      </c>
      <c r="AU296" s="101" t="s">
        <v>78</v>
      </c>
      <c r="AV296" s="7" t="s">
        <v>76</v>
      </c>
      <c r="AW296" s="7" t="s">
        <v>31</v>
      </c>
      <c r="AX296" s="7" t="s">
        <v>69</v>
      </c>
      <c r="AY296" s="101" t="s">
        <v>117</v>
      </c>
    </row>
    <row r="297" spans="2:51" s="7" customFormat="1" ht="12">
      <c r="B297" s="99"/>
      <c r="C297" s="213"/>
      <c r="D297" s="223" t="s">
        <v>124</v>
      </c>
      <c r="E297" s="224" t="s">
        <v>1</v>
      </c>
      <c r="F297" s="225" t="s">
        <v>353</v>
      </c>
      <c r="G297" s="213"/>
      <c r="H297" s="224" t="s">
        <v>1</v>
      </c>
      <c r="I297" s="103"/>
      <c r="J297" s="213"/>
      <c r="L297" s="99"/>
      <c r="M297" s="104"/>
      <c r="N297" s="105"/>
      <c r="O297" s="105"/>
      <c r="P297" s="105"/>
      <c r="Q297" s="105"/>
      <c r="R297" s="105"/>
      <c r="S297" s="105"/>
      <c r="T297" s="106"/>
      <c r="AT297" s="101" t="s">
        <v>124</v>
      </c>
      <c r="AU297" s="101" t="s">
        <v>78</v>
      </c>
      <c r="AV297" s="7" t="s">
        <v>76</v>
      </c>
      <c r="AW297" s="7" t="s">
        <v>31</v>
      </c>
      <c r="AX297" s="7" t="s">
        <v>69</v>
      </c>
      <c r="AY297" s="101" t="s">
        <v>117</v>
      </c>
    </row>
    <row r="298" spans="2:51" s="8" customFormat="1" ht="12">
      <c r="B298" s="107"/>
      <c r="C298" s="214"/>
      <c r="D298" s="223" t="s">
        <v>124</v>
      </c>
      <c r="E298" s="226" t="s">
        <v>1</v>
      </c>
      <c r="F298" s="227" t="s">
        <v>369</v>
      </c>
      <c r="G298" s="214"/>
      <c r="H298" s="228">
        <v>363.599</v>
      </c>
      <c r="I298" s="110"/>
      <c r="J298" s="214"/>
      <c r="L298" s="107"/>
      <c r="M298" s="111"/>
      <c r="N298" s="112"/>
      <c r="O298" s="112"/>
      <c r="P298" s="112"/>
      <c r="Q298" s="112"/>
      <c r="R298" s="112"/>
      <c r="S298" s="112"/>
      <c r="T298" s="113"/>
      <c r="AT298" s="108" t="s">
        <v>124</v>
      </c>
      <c r="AU298" s="108" t="s">
        <v>78</v>
      </c>
      <c r="AV298" s="8" t="s">
        <v>78</v>
      </c>
      <c r="AW298" s="8" t="s">
        <v>31</v>
      </c>
      <c r="AX298" s="8" t="s">
        <v>69</v>
      </c>
      <c r="AY298" s="108" t="s">
        <v>117</v>
      </c>
    </row>
    <row r="299" spans="2:51" s="10" customFormat="1" ht="12">
      <c r="B299" s="121"/>
      <c r="C299" s="216"/>
      <c r="D299" s="223" t="s">
        <v>124</v>
      </c>
      <c r="E299" s="232" t="s">
        <v>1</v>
      </c>
      <c r="F299" s="233" t="s">
        <v>182</v>
      </c>
      <c r="G299" s="216"/>
      <c r="H299" s="234">
        <v>363.599</v>
      </c>
      <c r="I299" s="124"/>
      <c r="J299" s="216"/>
      <c r="L299" s="121"/>
      <c r="M299" s="125"/>
      <c r="N299" s="126"/>
      <c r="O299" s="126"/>
      <c r="P299" s="126"/>
      <c r="Q299" s="126"/>
      <c r="R299" s="126"/>
      <c r="S299" s="126"/>
      <c r="T299" s="127"/>
      <c r="AT299" s="122" t="s">
        <v>124</v>
      </c>
      <c r="AU299" s="122" t="s">
        <v>78</v>
      </c>
      <c r="AV299" s="10" t="s">
        <v>122</v>
      </c>
      <c r="AW299" s="10" t="s">
        <v>31</v>
      </c>
      <c r="AX299" s="10" t="s">
        <v>76</v>
      </c>
      <c r="AY299" s="122" t="s">
        <v>117</v>
      </c>
    </row>
    <row r="300" spans="1:65" s="1" customFormat="1" ht="16.5" customHeight="1">
      <c r="A300" s="358"/>
      <c r="B300" s="88"/>
      <c r="C300" s="89" t="s">
        <v>370</v>
      </c>
      <c r="D300" s="89" t="s">
        <v>119</v>
      </c>
      <c r="E300" s="90" t="s">
        <v>371</v>
      </c>
      <c r="F300" s="91" t="s">
        <v>372</v>
      </c>
      <c r="G300" s="92" t="s">
        <v>245</v>
      </c>
      <c r="H300" s="257">
        <v>121.2</v>
      </c>
      <c r="I300" s="93"/>
      <c r="J300" s="260">
        <f>ROUND(I300*H300,2)</f>
        <v>0</v>
      </c>
      <c r="K300" s="91" t="s">
        <v>186</v>
      </c>
      <c r="L300" s="19"/>
      <c r="M300" s="94" t="s">
        <v>1</v>
      </c>
      <c r="N300" s="95" t="s">
        <v>40</v>
      </c>
      <c r="O300" s="27"/>
      <c r="P300" s="96">
        <f>O300*H300</f>
        <v>0</v>
      </c>
      <c r="Q300" s="96">
        <v>0</v>
      </c>
      <c r="R300" s="96">
        <f>Q300*H300</f>
        <v>0</v>
      </c>
      <c r="S300" s="96">
        <v>0</v>
      </c>
      <c r="T300" s="97">
        <f>S300*H300</f>
        <v>0</v>
      </c>
      <c r="AR300" s="11" t="s">
        <v>122</v>
      </c>
      <c r="AT300" s="11" t="s">
        <v>119</v>
      </c>
      <c r="AU300" s="11" t="s">
        <v>78</v>
      </c>
      <c r="AY300" s="11" t="s">
        <v>117</v>
      </c>
      <c r="BE300" s="98">
        <f>IF(N300="základní",J300,0)</f>
        <v>0</v>
      </c>
      <c r="BF300" s="98">
        <f>IF(N300="snížená",J300,0)</f>
        <v>0</v>
      </c>
      <c r="BG300" s="98">
        <f>IF(N300="zákl. přenesená",J300,0)</f>
        <v>0</v>
      </c>
      <c r="BH300" s="98">
        <f>IF(N300="sníž. přenesená",J300,0)</f>
        <v>0</v>
      </c>
      <c r="BI300" s="98">
        <f>IF(N300="nulová",J300,0)</f>
        <v>0</v>
      </c>
      <c r="BJ300" s="11" t="s">
        <v>76</v>
      </c>
      <c r="BK300" s="98">
        <f>ROUND(I300*H300,2)</f>
        <v>0</v>
      </c>
      <c r="BL300" s="11" t="s">
        <v>122</v>
      </c>
      <c r="BM300" s="11" t="s">
        <v>373</v>
      </c>
    </row>
    <row r="301" spans="2:51" s="7" customFormat="1" ht="12">
      <c r="B301" s="99"/>
      <c r="C301" s="213"/>
      <c r="D301" s="223" t="s">
        <v>124</v>
      </c>
      <c r="E301" s="224" t="s">
        <v>1</v>
      </c>
      <c r="F301" s="225" t="s">
        <v>367</v>
      </c>
      <c r="G301" s="213"/>
      <c r="H301" s="224" t="s">
        <v>1</v>
      </c>
      <c r="I301" s="103"/>
      <c r="J301" s="213"/>
      <c r="L301" s="99"/>
      <c r="M301" s="104"/>
      <c r="N301" s="105"/>
      <c r="O301" s="105"/>
      <c r="P301" s="105"/>
      <c r="Q301" s="105"/>
      <c r="R301" s="105"/>
      <c r="S301" s="105"/>
      <c r="T301" s="106"/>
      <c r="AT301" s="101" t="s">
        <v>124</v>
      </c>
      <c r="AU301" s="101" t="s">
        <v>78</v>
      </c>
      <c r="AV301" s="7" t="s">
        <v>76</v>
      </c>
      <c r="AW301" s="7" t="s">
        <v>31</v>
      </c>
      <c r="AX301" s="7" t="s">
        <v>69</v>
      </c>
      <c r="AY301" s="101" t="s">
        <v>117</v>
      </c>
    </row>
    <row r="302" spans="2:51" s="7" customFormat="1" ht="12">
      <c r="B302" s="99"/>
      <c r="C302" s="213"/>
      <c r="D302" s="223" t="s">
        <v>124</v>
      </c>
      <c r="E302" s="224" t="s">
        <v>1</v>
      </c>
      <c r="F302" s="225" t="s">
        <v>368</v>
      </c>
      <c r="G302" s="213"/>
      <c r="H302" s="224" t="s">
        <v>1</v>
      </c>
      <c r="I302" s="103"/>
      <c r="J302" s="213"/>
      <c r="L302" s="99"/>
      <c r="M302" s="104"/>
      <c r="N302" s="105"/>
      <c r="O302" s="105"/>
      <c r="P302" s="105"/>
      <c r="Q302" s="105"/>
      <c r="R302" s="105"/>
      <c r="S302" s="105"/>
      <c r="T302" s="106"/>
      <c r="AT302" s="101" t="s">
        <v>124</v>
      </c>
      <c r="AU302" s="101" t="s">
        <v>78</v>
      </c>
      <c r="AV302" s="7" t="s">
        <v>76</v>
      </c>
      <c r="AW302" s="7" t="s">
        <v>31</v>
      </c>
      <c r="AX302" s="7" t="s">
        <v>69</v>
      </c>
      <c r="AY302" s="101" t="s">
        <v>117</v>
      </c>
    </row>
    <row r="303" spans="2:51" s="7" customFormat="1" ht="12">
      <c r="B303" s="99"/>
      <c r="C303" s="213"/>
      <c r="D303" s="223" t="s">
        <v>124</v>
      </c>
      <c r="E303" s="224" t="s">
        <v>1</v>
      </c>
      <c r="F303" s="225" t="s">
        <v>271</v>
      </c>
      <c r="G303" s="213"/>
      <c r="H303" s="224" t="s">
        <v>1</v>
      </c>
      <c r="I303" s="103"/>
      <c r="J303" s="213"/>
      <c r="L303" s="99"/>
      <c r="M303" s="104"/>
      <c r="N303" s="105"/>
      <c r="O303" s="105"/>
      <c r="P303" s="105"/>
      <c r="Q303" s="105"/>
      <c r="R303" s="105"/>
      <c r="S303" s="105"/>
      <c r="T303" s="106"/>
      <c r="AT303" s="101" t="s">
        <v>124</v>
      </c>
      <c r="AU303" s="101" t="s">
        <v>78</v>
      </c>
      <c r="AV303" s="7" t="s">
        <v>76</v>
      </c>
      <c r="AW303" s="7" t="s">
        <v>31</v>
      </c>
      <c r="AX303" s="7" t="s">
        <v>69</v>
      </c>
      <c r="AY303" s="101" t="s">
        <v>117</v>
      </c>
    </row>
    <row r="304" spans="2:51" s="8" customFormat="1" ht="12">
      <c r="B304" s="107"/>
      <c r="C304" s="214"/>
      <c r="D304" s="223" t="s">
        <v>124</v>
      </c>
      <c r="E304" s="226" t="s">
        <v>1</v>
      </c>
      <c r="F304" s="227" t="s">
        <v>374</v>
      </c>
      <c r="G304" s="214"/>
      <c r="H304" s="228">
        <v>121.2</v>
      </c>
      <c r="I304" s="110"/>
      <c r="J304" s="214"/>
      <c r="L304" s="107"/>
      <c r="M304" s="111"/>
      <c r="N304" s="112"/>
      <c r="O304" s="112"/>
      <c r="P304" s="112"/>
      <c r="Q304" s="112"/>
      <c r="R304" s="112"/>
      <c r="S304" s="112"/>
      <c r="T304" s="113"/>
      <c r="AT304" s="108" t="s">
        <v>124</v>
      </c>
      <c r="AU304" s="108" t="s">
        <v>78</v>
      </c>
      <c r="AV304" s="8" t="s">
        <v>78</v>
      </c>
      <c r="AW304" s="8" t="s">
        <v>31</v>
      </c>
      <c r="AX304" s="8" t="s">
        <v>69</v>
      </c>
      <c r="AY304" s="108" t="s">
        <v>117</v>
      </c>
    </row>
    <row r="305" spans="2:51" s="10" customFormat="1" ht="12">
      <c r="B305" s="121"/>
      <c r="C305" s="216"/>
      <c r="D305" s="223" t="s">
        <v>124</v>
      </c>
      <c r="E305" s="232" t="s">
        <v>1</v>
      </c>
      <c r="F305" s="233" t="s">
        <v>182</v>
      </c>
      <c r="G305" s="216"/>
      <c r="H305" s="234">
        <v>121.2</v>
      </c>
      <c r="I305" s="124"/>
      <c r="J305" s="216"/>
      <c r="L305" s="121"/>
      <c r="M305" s="125"/>
      <c r="N305" s="126"/>
      <c r="O305" s="126"/>
      <c r="P305" s="126"/>
      <c r="Q305" s="126"/>
      <c r="R305" s="126"/>
      <c r="S305" s="126"/>
      <c r="T305" s="127"/>
      <c r="AT305" s="122" t="s">
        <v>124</v>
      </c>
      <c r="AU305" s="122" t="s">
        <v>78</v>
      </c>
      <c r="AV305" s="10" t="s">
        <v>122</v>
      </c>
      <c r="AW305" s="10" t="s">
        <v>31</v>
      </c>
      <c r="AX305" s="10" t="s">
        <v>76</v>
      </c>
      <c r="AY305" s="122" t="s">
        <v>117</v>
      </c>
    </row>
    <row r="306" spans="1:65" s="1" customFormat="1" ht="16.5" customHeight="1">
      <c r="A306" s="358"/>
      <c r="B306" s="88"/>
      <c r="C306" s="89" t="s">
        <v>375</v>
      </c>
      <c r="D306" s="89" t="s">
        <v>119</v>
      </c>
      <c r="E306" s="90" t="s">
        <v>376</v>
      </c>
      <c r="F306" s="91" t="s">
        <v>377</v>
      </c>
      <c r="G306" s="92" t="s">
        <v>245</v>
      </c>
      <c r="H306" s="257">
        <v>165.809</v>
      </c>
      <c r="I306" s="93"/>
      <c r="J306" s="260">
        <f>ROUND(I306*H306,2)</f>
        <v>0</v>
      </c>
      <c r="K306" s="91" t="s">
        <v>186</v>
      </c>
      <c r="L306" s="19"/>
      <c r="M306" s="94" t="s">
        <v>1</v>
      </c>
      <c r="N306" s="95" t="s">
        <v>40</v>
      </c>
      <c r="O306" s="27"/>
      <c r="P306" s="96">
        <f>O306*H306</f>
        <v>0</v>
      </c>
      <c r="Q306" s="96">
        <v>0</v>
      </c>
      <c r="R306" s="96">
        <f>Q306*H306</f>
        <v>0</v>
      </c>
      <c r="S306" s="96">
        <v>0</v>
      </c>
      <c r="T306" s="97">
        <f>S306*H306</f>
        <v>0</v>
      </c>
      <c r="AR306" s="11" t="s">
        <v>122</v>
      </c>
      <c r="AT306" s="11" t="s">
        <v>119</v>
      </c>
      <c r="AU306" s="11" t="s">
        <v>78</v>
      </c>
      <c r="AY306" s="11" t="s">
        <v>117</v>
      </c>
      <c r="BE306" s="98">
        <f>IF(N306="základní",J306,0)</f>
        <v>0</v>
      </c>
      <c r="BF306" s="98">
        <f>IF(N306="snížená",J306,0)</f>
        <v>0</v>
      </c>
      <c r="BG306" s="98">
        <f>IF(N306="zákl. přenesená",J306,0)</f>
        <v>0</v>
      </c>
      <c r="BH306" s="98">
        <f>IF(N306="sníž. přenesená",J306,0)</f>
        <v>0</v>
      </c>
      <c r="BI306" s="98">
        <f>IF(N306="nulová",J306,0)</f>
        <v>0</v>
      </c>
      <c r="BJ306" s="11" t="s">
        <v>76</v>
      </c>
      <c r="BK306" s="98">
        <f>ROUND(I306*H306,2)</f>
        <v>0</v>
      </c>
      <c r="BL306" s="11" t="s">
        <v>122</v>
      </c>
      <c r="BM306" s="11" t="s">
        <v>378</v>
      </c>
    </row>
    <row r="307" spans="2:51" s="7" customFormat="1" ht="12">
      <c r="B307" s="99"/>
      <c r="C307" s="213"/>
      <c r="D307" s="223" t="s">
        <v>124</v>
      </c>
      <c r="E307" s="224" t="s">
        <v>1</v>
      </c>
      <c r="F307" s="225" t="s">
        <v>379</v>
      </c>
      <c r="G307" s="213"/>
      <c r="H307" s="224" t="s">
        <v>1</v>
      </c>
      <c r="I307" s="103"/>
      <c r="J307" s="213"/>
      <c r="L307" s="99"/>
      <c r="M307" s="104"/>
      <c r="N307" s="105"/>
      <c r="O307" s="105"/>
      <c r="P307" s="105"/>
      <c r="Q307" s="105"/>
      <c r="R307" s="105"/>
      <c r="S307" s="105"/>
      <c r="T307" s="106"/>
      <c r="AT307" s="101" t="s">
        <v>124</v>
      </c>
      <c r="AU307" s="101" t="s">
        <v>78</v>
      </c>
      <c r="AV307" s="7" t="s">
        <v>76</v>
      </c>
      <c r="AW307" s="7" t="s">
        <v>31</v>
      </c>
      <c r="AX307" s="7" t="s">
        <v>69</v>
      </c>
      <c r="AY307" s="101" t="s">
        <v>117</v>
      </c>
    </row>
    <row r="308" spans="2:51" s="7" customFormat="1" ht="12">
      <c r="B308" s="99"/>
      <c r="C308" s="213"/>
      <c r="D308" s="223" t="s">
        <v>124</v>
      </c>
      <c r="E308" s="224" t="s">
        <v>1</v>
      </c>
      <c r="F308" s="225" t="s">
        <v>380</v>
      </c>
      <c r="G308" s="213"/>
      <c r="H308" s="224" t="s">
        <v>1</v>
      </c>
      <c r="I308" s="103"/>
      <c r="J308" s="213"/>
      <c r="L308" s="99"/>
      <c r="M308" s="104"/>
      <c r="N308" s="105"/>
      <c r="O308" s="105"/>
      <c r="P308" s="105"/>
      <c r="Q308" s="105"/>
      <c r="R308" s="105"/>
      <c r="S308" s="105"/>
      <c r="T308" s="106"/>
      <c r="AT308" s="101" t="s">
        <v>124</v>
      </c>
      <c r="AU308" s="101" t="s">
        <v>78</v>
      </c>
      <c r="AV308" s="7" t="s">
        <v>76</v>
      </c>
      <c r="AW308" s="7" t="s">
        <v>31</v>
      </c>
      <c r="AX308" s="7" t="s">
        <v>69</v>
      </c>
      <c r="AY308" s="101" t="s">
        <v>117</v>
      </c>
    </row>
    <row r="309" spans="2:51" s="7" customFormat="1" ht="12">
      <c r="B309" s="99"/>
      <c r="C309" s="213"/>
      <c r="D309" s="223" t="s">
        <v>124</v>
      </c>
      <c r="E309" s="224" t="s">
        <v>1</v>
      </c>
      <c r="F309" s="225" t="s">
        <v>353</v>
      </c>
      <c r="G309" s="213"/>
      <c r="H309" s="224" t="s">
        <v>1</v>
      </c>
      <c r="I309" s="103"/>
      <c r="J309" s="213"/>
      <c r="L309" s="99"/>
      <c r="M309" s="104"/>
      <c r="N309" s="105"/>
      <c r="O309" s="105"/>
      <c r="P309" s="105"/>
      <c r="Q309" s="105"/>
      <c r="R309" s="105"/>
      <c r="S309" s="105"/>
      <c r="T309" s="106"/>
      <c r="AT309" s="101" t="s">
        <v>124</v>
      </c>
      <c r="AU309" s="101" t="s">
        <v>78</v>
      </c>
      <c r="AV309" s="7" t="s">
        <v>76</v>
      </c>
      <c r="AW309" s="7" t="s">
        <v>31</v>
      </c>
      <c r="AX309" s="7" t="s">
        <v>69</v>
      </c>
      <c r="AY309" s="101" t="s">
        <v>117</v>
      </c>
    </row>
    <row r="310" spans="2:51" s="8" customFormat="1" ht="12">
      <c r="B310" s="107"/>
      <c r="C310" s="214"/>
      <c r="D310" s="223" t="s">
        <v>124</v>
      </c>
      <c r="E310" s="226" t="s">
        <v>1</v>
      </c>
      <c r="F310" s="227" t="s">
        <v>381</v>
      </c>
      <c r="G310" s="214"/>
      <c r="H310" s="228">
        <v>165.809</v>
      </c>
      <c r="I310" s="110"/>
      <c r="J310" s="214"/>
      <c r="L310" s="107"/>
      <c r="M310" s="111"/>
      <c r="N310" s="112"/>
      <c r="O310" s="112"/>
      <c r="P310" s="112"/>
      <c r="Q310" s="112"/>
      <c r="R310" s="112"/>
      <c r="S310" s="112"/>
      <c r="T310" s="113"/>
      <c r="AT310" s="108" t="s">
        <v>124</v>
      </c>
      <c r="AU310" s="108" t="s">
        <v>78</v>
      </c>
      <c r="AV310" s="8" t="s">
        <v>78</v>
      </c>
      <c r="AW310" s="8" t="s">
        <v>31</v>
      </c>
      <c r="AX310" s="8" t="s">
        <v>69</v>
      </c>
      <c r="AY310" s="108" t="s">
        <v>117</v>
      </c>
    </row>
    <row r="311" spans="2:51" s="10" customFormat="1" ht="12">
      <c r="B311" s="121"/>
      <c r="C311" s="216"/>
      <c r="D311" s="223" t="s">
        <v>124</v>
      </c>
      <c r="E311" s="232" t="s">
        <v>1</v>
      </c>
      <c r="F311" s="233" t="s">
        <v>182</v>
      </c>
      <c r="G311" s="216"/>
      <c r="H311" s="234">
        <v>165.809</v>
      </c>
      <c r="I311" s="124"/>
      <c r="J311" s="216"/>
      <c r="L311" s="121"/>
      <c r="M311" s="125"/>
      <c r="N311" s="126"/>
      <c r="O311" s="126"/>
      <c r="P311" s="126"/>
      <c r="Q311" s="126"/>
      <c r="R311" s="126"/>
      <c r="S311" s="126"/>
      <c r="T311" s="127"/>
      <c r="AT311" s="122" t="s">
        <v>124</v>
      </c>
      <c r="AU311" s="122" t="s">
        <v>78</v>
      </c>
      <c r="AV311" s="10" t="s">
        <v>122</v>
      </c>
      <c r="AW311" s="10" t="s">
        <v>31</v>
      </c>
      <c r="AX311" s="10" t="s">
        <v>76</v>
      </c>
      <c r="AY311" s="122" t="s">
        <v>117</v>
      </c>
    </row>
    <row r="312" spans="1:65" s="1" customFormat="1" ht="16.5" customHeight="1">
      <c r="A312" s="358"/>
      <c r="B312" s="88"/>
      <c r="C312" s="89" t="s">
        <v>382</v>
      </c>
      <c r="D312" s="89" t="s">
        <v>119</v>
      </c>
      <c r="E312" s="90" t="s">
        <v>383</v>
      </c>
      <c r="F312" s="91" t="s">
        <v>384</v>
      </c>
      <c r="G312" s="92" t="s">
        <v>245</v>
      </c>
      <c r="H312" s="257">
        <v>55.27</v>
      </c>
      <c r="I312" s="93"/>
      <c r="J312" s="260">
        <f>ROUND(I312*H312,2)</f>
        <v>0</v>
      </c>
      <c r="K312" s="91" t="s">
        <v>186</v>
      </c>
      <c r="L312" s="19"/>
      <c r="M312" s="94" t="s">
        <v>1</v>
      </c>
      <c r="N312" s="95" t="s">
        <v>40</v>
      </c>
      <c r="O312" s="27"/>
      <c r="P312" s="96">
        <f>O312*H312</f>
        <v>0</v>
      </c>
      <c r="Q312" s="96">
        <v>0</v>
      </c>
      <c r="R312" s="96">
        <f>Q312*H312</f>
        <v>0</v>
      </c>
      <c r="S312" s="96">
        <v>0</v>
      </c>
      <c r="T312" s="97">
        <f>S312*H312</f>
        <v>0</v>
      </c>
      <c r="AR312" s="11" t="s">
        <v>122</v>
      </c>
      <c r="AT312" s="11" t="s">
        <v>119</v>
      </c>
      <c r="AU312" s="11" t="s">
        <v>78</v>
      </c>
      <c r="AY312" s="11" t="s">
        <v>117</v>
      </c>
      <c r="BE312" s="98">
        <f>IF(N312="základní",J312,0)</f>
        <v>0</v>
      </c>
      <c r="BF312" s="98">
        <f>IF(N312="snížená",J312,0)</f>
        <v>0</v>
      </c>
      <c r="BG312" s="98">
        <f>IF(N312="zákl. přenesená",J312,0)</f>
        <v>0</v>
      </c>
      <c r="BH312" s="98">
        <f>IF(N312="sníž. přenesená",J312,0)</f>
        <v>0</v>
      </c>
      <c r="BI312" s="98">
        <f>IF(N312="nulová",J312,0)</f>
        <v>0</v>
      </c>
      <c r="BJ312" s="11" t="s">
        <v>76</v>
      </c>
      <c r="BK312" s="98">
        <f>ROUND(I312*H312,2)</f>
        <v>0</v>
      </c>
      <c r="BL312" s="11" t="s">
        <v>122</v>
      </c>
      <c r="BM312" s="11" t="s">
        <v>385</v>
      </c>
    </row>
    <row r="313" spans="2:51" s="7" customFormat="1" ht="12">
      <c r="B313" s="99"/>
      <c r="C313" s="213"/>
      <c r="D313" s="223" t="s">
        <v>124</v>
      </c>
      <c r="E313" s="224" t="s">
        <v>1</v>
      </c>
      <c r="F313" s="225" t="s">
        <v>379</v>
      </c>
      <c r="G313" s="213"/>
      <c r="H313" s="224" t="s">
        <v>1</v>
      </c>
      <c r="I313" s="103"/>
      <c r="J313" s="213"/>
      <c r="L313" s="99"/>
      <c r="M313" s="104"/>
      <c r="N313" s="105"/>
      <c r="O313" s="105"/>
      <c r="P313" s="105"/>
      <c r="Q313" s="105"/>
      <c r="R313" s="105"/>
      <c r="S313" s="105"/>
      <c r="T313" s="106"/>
      <c r="AT313" s="101" t="s">
        <v>124</v>
      </c>
      <c r="AU313" s="101" t="s">
        <v>78</v>
      </c>
      <c r="AV313" s="7" t="s">
        <v>76</v>
      </c>
      <c r="AW313" s="7" t="s">
        <v>31</v>
      </c>
      <c r="AX313" s="7" t="s">
        <v>69</v>
      </c>
      <c r="AY313" s="101" t="s">
        <v>117</v>
      </c>
    </row>
    <row r="314" spans="2:51" s="7" customFormat="1" ht="12">
      <c r="B314" s="99"/>
      <c r="C314" s="213"/>
      <c r="D314" s="223" t="s">
        <v>124</v>
      </c>
      <c r="E314" s="224" t="s">
        <v>1</v>
      </c>
      <c r="F314" s="225" t="s">
        <v>380</v>
      </c>
      <c r="G314" s="213"/>
      <c r="H314" s="224" t="s">
        <v>1</v>
      </c>
      <c r="I314" s="103"/>
      <c r="J314" s="213"/>
      <c r="L314" s="99"/>
      <c r="M314" s="104"/>
      <c r="N314" s="105"/>
      <c r="O314" s="105"/>
      <c r="P314" s="105"/>
      <c r="Q314" s="105"/>
      <c r="R314" s="105"/>
      <c r="S314" s="105"/>
      <c r="T314" s="106"/>
      <c r="AT314" s="101" t="s">
        <v>124</v>
      </c>
      <c r="AU314" s="101" t="s">
        <v>78</v>
      </c>
      <c r="AV314" s="7" t="s">
        <v>76</v>
      </c>
      <c r="AW314" s="7" t="s">
        <v>31</v>
      </c>
      <c r="AX314" s="7" t="s">
        <v>69</v>
      </c>
      <c r="AY314" s="101" t="s">
        <v>117</v>
      </c>
    </row>
    <row r="315" spans="2:51" s="7" customFormat="1" ht="12">
      <c r="B315" s="99"/>
      <c r="C315" s="213"/>
      <c r="D315" s="223" t="s">
        <v>124</v>
      </c>
      <c r="E315" s="224" t="s">
        <v>1</v>
      </c>
      <c r="F315" s="225" t="s">
        <v>271</v>
      </c>
      <c r="G315" s="213"/>
      <c r="H315" s="224" t="s">
        <v>1</v>
      </c>
      <c r="I315" s="103"/>
      <c r="J315" s="213"/>
      <c r="L315" s="99"/>
      <c r="M315" s="104"/>
      <c r="N315" s="105"/>
      <c r="O315" s="105"/>
      <c r="P315" s="105"/>
      <c r="Q315" s="105"/>
      <c r="R315" s="105"/>
      <c r="S315" s="105"/>
      <c r="T315" s="106"/>
      <c r="AT315" s="101" t="s">
        <v>124</v>
      </c>
      <c r="AU315" s="101" t="s">
        <v>78</v>
      </c>
      <c r="AV315" s="7" t="s">
        <v>76</v>
      </c>
      <c r="AW315" s="7" t="s">
        <v>31</v>
      </c>
      <c r="AX315" s="7" t="s">
        <v>69</v>
      </c>
      <c r="AY315" s="101" t="s">
        <v>117</v>
      </c>
    </row>
    <row r="316" spans="2:51" s="8" customFormat="1" ht="12">
      <c r="B316" s="107"/>
      <c r="C316" s="214"/>
      <c r="D316" s="223" t="s">
        <v>124</v>
      </c>
      <c r="E316" s="226" t="s">
        <v>1</v>
      </c>
      <c r="F316" s="227" t="s">
        <v>386</v>
      </c>
      <c r="G316" s="214"/>
      <c r="H316" s="228">
        <v>55.27</v>
      </c>
      <c r="I316" s="110"/>
      <c r="J316" s="214"/>
      <c r="L316" s="107"/>
      <c r="M316" s="111"/>
      <c r="N316" s="112"/>
      <c r="O316" s="112"/>
      <c r="P316" s="112"/>
      <c r="Q316" s="112"/>
      <c r="R316" s="112"/>
      <c r="S316" s="112"/>
      <c r="T316" s="113"/>
      <c r="AT316" s="108" t="s">
        <v>124</v>
      </c>
      <c r="AU316" s="108" t="s">
        <v>78</v>
      </c>
      <c r="AV316" s="8" t="s">
        <v>78</v>
      </c>
      <c r="AW316" s="8" t="s">
        <v>31</v>
      </c>
      <c r="AX316" s="8" t="s">
        <v>69</v>
      </c>
      <c r="AY316" s="108" t="s">
        <v>117</v>
      </c>
    </row>
    <row r="317" spans="2:51" s="10" customFormat="1" ht="12">
      <c r="B317" s="121"/>
      <c r="C317" s="216"/>
      <c r="D317" s="223" t="s">
        <v>124</v>
      </c>
      <c r="E317" s="232" t="s">
        <v>1</v>
      </c>
      <c r="F317" s="233" t="s">
        <v>182</v>
      </c>
      <c r="G317" s="216"/>
      <c r="H317" s="234">
        <v>55.27</v>
      </c>
      <c r="I317" s="124"/>
      <c r="J317" s="216"/>
      <c r="L317" s="121"/>
      <c r="M317" s="125"/>
      <c r="N317" s="126"/>
      <c r="O317" s="126"/>
      <c r="P317" s="126"/>
      <c r="Q317" s="126"/>
      <c r="R317" s="126"/>
      <c r="S317" s="126"/>
      <c r="T317" s="127"/>
      <c r="AT317" s="122" t="s">
        <v>124</v>
      </c>
      <c r="AU317" s="122" t="s">
        <v>78</v>
      </c>
      <c r="AV317" s="10" t="s">
        <v>122</v>
      </c>
      <c r="AW317" s="10" t="s">
        <v>31</v>
      </c>
      <c r="AX317" s="10" t="s">
        <v>76</v>
      </c>
      <c r="AY317" s="122" t="s">
        <v>117</v>
      </c>
    </row>
    <row r="318" spans="1:65" s="1" customFormat="1" ht="16.5" customHeight="1">
      <c r="A318" s="358"/>
      <c r="B318" s="88"/>
      <c r="C318" s="89" t="s">
        <v>387</v>
      </c>
      <c r="D318" s="89" t="s">
        <v>119</v>
      </c>
      <c r="E318" s="90" t="s">
        <v>388</v>
      </c>
      <c r="F318" s="91" t="s">
        <v>389</v>
      </c>
      <c r="G318" s="92" t="s">
        <v>245</v>
      </c>
      <c r="H318" s="257">
        <v>221.078</v>
      </c>
      <c r="I318" s="93"/>
      <c r="J318" s="260">
        <f>ROUND(I318*H318,2)</f>
        <v>0</v>
      </c>
      <c r="K318" s="91" t="s">
        <v>1</v>
      </c>
      <c r="L318" s="19"/>
      <c r="M318" s="94" t="s">
        <v>1</v>
      </c>
      <c r="N318" s="95" t="s">
        <v>40</v>
      </c>
      <c r="O318" s="27"/>
      <c r="P318" s="96">
        <f>O318*H318</f>
        <v>0</v>
      </c>
      <c r="Q318" s="96">
        <v>0</v>
      </c>
      <c r="R318" s="96">
        <f>Q318*H318</f>
        <v>0</v>
      </c>
      <c r="S318" s="96">
        <v>0</v>
      </c>
      <c r="T318" s="97">
        <f>S318*H318</f>
        <v>0</v>
      </c>
      <c r="AR318" s="11" t="s">
        <v>122</v>
      </c>
      <c r="AT318" s="11" t="s">
        <v>119</v>
      </c>
      <c r="AU318" s="11" t="s">
        <v>78</v>
      </c>
      <c r="AY318" s="11" t="s">
        <v>117</v>
      </c>
      <c r="BE318" s="98">
        <f>IF(N318="základní",J318,0)</f>
        <v>0</v>
      </c>
      <c r="BF318" s="98">
        <f>IF(N318="snížená",J318,0)</f>
        <v>0</v>
      </c>
      <c r="BG318" s="98">
        <f>IF(N318="zákl. přenesená",J318,0)</f>
        <v>0</v>
      </c>
      <c r="BH318" s="98">
        <f>IF(N318="sníž. přenesená",J318,0)</f>
        <v>0</v>
      </c>
      <c r="BI318" s="98">
        <f>IF(N318="nulová",J318,0)</f>
        <v>0</v>
      </c>
      <c r="BJ318" s="11" t="s">
        <v>76</v>
      </c>
      <c r="BK318" s="98">
        <f>ROUND(I318*H318,2)</f>
        <v>0</v>
      </c>
      <c r="BL318" s="11" t="s">
        <v>122</v>
      </c>
      <c r="BM318" s="11" t="s">
        <v>390</v>
      </c>
    </row>
    <row r="319" spans="2:51" s="8" customFormat="1" ht="12">
      <c r="B319" s="107"/>
      <c r="C319" s="214"/>
      <c r="D319" s="223" t="s">
        <v>124</v>
      </c>
      <c r="E319" s="226" t="s">
        <v>1</v>
      </c>
      <c r="F319" s="227" t="s">
        <v>391</v>
      </c>
      <c r="G319" s="214"/>
      <c r="H319" s="228">
        <v>221.078</v>
      </c>
      <c r="I319" s="110"/>
      <c r="J319" s="214"/>
      <c r="L319" s="107"/>
      <c r="M319" s="111"/>
      <c r="N319" s="112"/>
      <c r="O319" s="112"/>
      <c r="P319" s="112"/>
      <c r="Q319" s="112"/>
      <c r="R319" s="112"/>
      <c r="S319" s="112"/>
      <c r="T319" s="113"/>
      <c r="AT319" s="108" t="s">
        <v>124</v>
      </c>
      <c r="AU319" s="108" t="s">
        <v>78</v>
      </c>
      <c r="AV319" s="8" t="s">
        <v>78</v>
      </c>
      <c r="AW319" s="8" t="s">
        <v>31</v>
      </c>
      <c r="AX319" s="8" t="s">
        <v>69</v>
      </c>
      <c r="AY319" s="108" t="s">
        <v>117</v>
      </c>
    </row>
    <row r="320" spans="2:51" s="10" customFormat="1" ht="12">
      <c r="B320" s="121"/>
      <c r="C320" s="216"/>
      <c r="D320" s="223" t="s">
        <v>124</v>
      </c>
      <c r="E320" s="232" t="s">
        <v>1</v>
      </c>
      <c r="F320" s="233" t="s">
        <v>182</v>
      </c>
      <c r="G320" s="216"/>
      <c r="H320" s="234">
        <v>221.078</v>
      </c>
      <c r="I320" s="124"/>
      <c r="J320" s="216"/>
      <c r="L320" s="121"/>
      <c r="M320" s="125"/>
      <c r="N320" s="126"/>
      <c r="O320" s="126"/>
      <c r="P320" s="126"/>
      <c r="Q320" s="126"/>
      <c r="R320" s="126"/>
      <c r="S320" s="126"/>
      <c r="T320" s="127"/>
      <c r="AT320" s="122" t="s">
        <v>124</v>
      </c>
      <c r="AU320" s="122" t="s">
        <v>78</v>
      </c>
      <c r="AV320" s="10" t="s">
        <v>122</v>
      </c>
      <c r="AW320" s="10" t="s">
        <v>31</v>
      </c>
      <c r="AX320" s="10" t="s">
        <v>76</v>
      </c>
      <c r="AY320" s="122" t="s">
        <v>117</v>
      </c>
    </row>
    <row r="321" spans="1:65" s="1" customFormat="1" ht="16.5" customHeight="1">
      <c r="A321" s="358"/>
      <c r="B321" s="88"/>
      <c r="C321" s="89" t="s">
        <v>392</v>
      </c>
      <c r="D321" s="89" t="s">
        <v>119</v>
      </c>
      <c r="E321" s="90" t="s">
        <v>393</v>
      </c>
      <c r="F321" s="91" t="s">
        <v>394</v>
      </c>
      <c r="G321" s="92" t="s">
        <v>395</v>
      </c>
      <c r="H321" s="257">
        <v>727.197</v>
      </c>
      <c r="I321" s="93"/>
      <c r="J321" s="260">
        <f>ROUND(I321*H321,2)</f>
        <v>0</v>
      </c>
      <c r="K321" s="91" t="s">
        <v>186</v>
      </c>
      <c r="L321" s="19"/>
      <c r="M321" s="94" t="s">
        <v>1</v>
      </c>
      <c r="N321" s="95" t="s">
        <v>40</v>
      </c>
      <c r="O321" s="27"/>
      <c r="P321" s="96">
        <f>O321*H321</f>
        <v>0</v>
      </c>
      <c r="Q321" s="96">
        <v>0</v>
      </c>
      <c r="R321" s="96">
        <f>Q321*H321</f>
        <v>0</v>
      </c>
      <c r="S321" s="96">
        <v>0</v>
      </c>
      <c r="T321" s="97">
        <f>S321*H321</f>
        <v>0</v>
      </c>
      <c r="AR321" s="11" t="s">
        <v>122</v>
      </c>
      <c r="AT321" s="11" t="s">
        <v>119</v>
      </c>
      <c r="AU321" s="11" t="s">
        <v>78</v>
      </c>
      <c r="AY321" s="11" t="s">
        <v>117</v>
      </c>
      <c r="BE321" s="98">
        <f>IF(N321="základní",J321,0)</f>
        <v>0</v>
      </c>
      <c r="BF321" s="98">
        <f>IF(N321="snížená",J321,0)</f>
        <v>0</v>
      </c>
      <c r="BG321" s="98">
        <f>IF(N321="zákl. přenesená",J321,0)</f>
        <v>0</v>
      </c>
      <c r="BH321" s="98">
        <f>IF(N321="sníž. přenesená",J321,0)</f>
        <v>0</v>
      </c>
      <c r="BI321" s="98">
        <f>IF(N321="nulová",J321,0)</f>
        <v>0</v>
      </c>
      <c r="BJ321" s="11" t="s">
        <v>76</v>
      </c>
      <c r="BK321" s="98">
        <f>ROUND(I321*H321,2)</f>
        <v>0</v>
      </c>
      <c r="BL321" s="11" t="s">
        <v>122</v>
      </c>
      <c r="BM321" s="11" t="s">
        <v>396</v>
      </c>
    </row>
    <row r="322" spans="2:51" s="7" customFormat="1" ht="12">
      <c r="B322" s="99"/>
      <c r="C322" s="213"/>
      <c r="D322" s="223" t="s">
        <v>124</v>
      </c>
      <c r="E322" s="224" t="s">
        <v>1</v>
      </c>
      <c r="F322" s="225" t="s">
        <v>397</v>
      </c>
      <c r="G322" s="213"/>
      <c r="H322" s="224" t="s">
        <v>1</v>
      </c>
      <c r="I322" s="103"/>
      <c r="J322" s="213"/>
      <c r="L322" s="99"/>
      <c r="M322" s="104"/>
      <c r="N322" s="105"/>
      <c r="O322" s="105"/>
      <c r="P322" s="105"/>
      <c r="Q322" s="105"/>
      <c r="R322" s="105"/>
      <c r="S322" s="105"/>
      <c r="T322" s="106"/>
      <c r="AT322" s="101" t="s">
        <v>124</v>
      </c>
      <c r="AU322" s="101" t="s">
        <v>78</v>
      </c>
      <c r="AV322" s="7" t="s">
        <v>76</v>
      </c>
      <c r="AW322" s="7" t="s">
        <v>31</v>
      </c>
      <c r="AX322" s="7" t="s">
        <v>69</v>
      </c>
      <c r="AY322" s="101" t="s">
        <v>117</v>
      </c>
    </row>
    <row r="323" spans="2:51" s="7" customFormat="1" ht="12">
      <c r="B323" s="99"/>
      <c r="C323" s="213"/>
      <c r="D323" s="223" t="s">
        <v>124</v>
      </c>
      <c r="E323" s="224" t="s">
        <v>1</v>
      </c>
      <c r="F323" s="225" t="s">
        <v>398</v>
      </c>
      <c r="G323" s="213"/>
      <c r="H323" s="224" t="s">
        <v>1</v>
      </c>
      <c r="I323" s="103"/>
      <c r="J323" s="213"/>
      <c r="L323" s="99"/>
      <c r="M323" s="104"/>
      <c r="N323" s="105"/>
      <c r="O323" s="105"/>
      <c r="P323" s="105"/>
      <c r="Q323" s="105"/>
      <c r="R323" s="105"/>
      <c r="S323" s="105"/>
      <c r="T323" s="106"/>
      <c r="AT323" s="101" t="s">
        <v>124</v>
      </c>
      <c r="AU323" s="101" t="s">
        <v>78</v>
      </c>
      <c r="AV323" s="7" t="s">
        <v>76</v>
      </c>
      <c r="AW323" s="7" t="s">
        <v>31</v>
      </c>
      <c r="AX323" s="7" t="s">
        <v>69</v>
      </c>
      <c r="AY323" s="101" t="s">
        <v>117</v>
      </c>
    </row>
    <row r="324" spans="2:51" s="8" customFormat="1" ht="12">
      <c r="B324" s="107"/>
      <c r="C324" s="214"/>
      <c r="D324" s="223" t="s">
        <v>124</v>
      </c>
      <c r="E324" s="226" t="s">
        <v>1</v>
      </c>
      <c r="F324" s="227" t="s">
        <v>399</v>
      </c>
      <c r="G324" s="214"/>
      <c r="H324" s="228">
        <v>727.197</v>
      </c>
      <c r="I324" s="110"/>
      <c r="J324" s="214"/>
      <c r="L324" s="107"/>
      <c r="M324" s="111"/>
      <c r="N324" s="112"/>
      <c r="O324" s="112"/>
      <c r="P324" s="112"/>
      <c r="Q324" s="112"/>
      <c r="R324" s="112"/>
      <c r="S324" s="112"/>
      <c r="T324" s="113"/>
      <c r="AT324" s="108" t="s">
        <v>124</v>
      </c>
      <c r="AU324" s="108" t="s">
        <v>78</v>
      </c>
      <c r="AV324" s="8" t="s">
        <v>78</v>
      </c>
      <c r="AW324" s="8" t="s">
        <v>31</v>
      </c>
      <c r="AX324" s="8" t="s">
        <v>69</v>
      </c>
      <c r="AY324" s="108" t="s">
        <v>117</v>
      </c>
    </row>
    <row r="325" spans="2:51" s="10" customFormat="1" ht="12">
      <c r="B325" s="121"/>
      <c r="C325" s="216"/>
      <c r="D325" s="223" t="s">
        <v>124</v>
      </c>
      <c r="E325" s="232" t="s">
        <v>1</v>
      </c>
      <c r="F325" s="233" t="s">
        <v>182</v>
      </c>
      <c r="G325" s="216"/>
      <c r="H325" s="234">
        <v>727.197</v>
      </c>
      <c r="I325" s="124"/>
      <c r="J325" s="216"/>
      <c r="L325" s="121"/>
      <c r="M325" s="125"/>
      <c r="N325" s="126"/>
      <c r="O325" s="126"/>
      <c r="P325" s="126"/>
      <c r="Q325" s="126"/>
      <c r="R325" s="126"/>
      <c r="S325" s="126"/>
      <c r="T325" s="127"/>
      <c r="AT325" s="122" t="s">
        <v>124</v>
      </c>
      <c r="AU325" s="122" t="s">
        <v>78</v>
      </c>
      <c r="AV325" s="10" t="s">
        <v>122</v>
      </c>
      <c r="AW325" s="10" t="s">
        <v>31</v>
      </c>
      <c r="AX325" s="10" t="s">
        <v>76</v>
      </c>
      <c r="AY325" s="122" t="s">
        <v>117</v>
      </c>
    </row>
    <row r="326" spans="1:65" s="1" customFormat="1" ht="16.5" customHeight="1">
      <c r="A326" s="358"/>
      <c r="B326" s="88"/>
      <c r="C326" s="89" t="s">
        <v>400</v>
      </c>
      <c r="D326" s="89" t="s">
        <v>119</v>
      </c>
      <c r="E326" s="90" t="s">
        <v>401</v>
      </c>
      <c r="F326" s="91" t="s">
        <v>402</v>
      </c>
      <c r="G326" s="92" t="s">
        <v>245</v>
      </c>
      <c r="H326" s="257">
        <v>442.155</v>
      </c>
      <c r="I326" s="93"/>
      <c r="J326" s="260">
        <f>ROUND(I326*H326,2)</f>
        <v>0</v>
      </c>
      <c r="K326" s="91" t="s">
        <v>186</v>
      </c>
      <c r="L326" s="19"/>
      <c r="M326" s="94" t="s">
        <v>1</v>
      </c>
      <c r="N326" s="95" t="s">
        <v>40</v>
      </c>
      <c r="O326" s="27"/>
      <c r="P326" s="96">
        <f>O326*H326</f>
        <v>0</v>
      </c>
      <c r="Q326" s="96">
        <v>0</v>
      </c>
      <c r="R326" s="96">
        <f>Q326*H326</f>
        <v>0</v>
      </c>
      <c r="S326" s="96">
        <v>0</v>
      </c>
      <c r="T326" s="97">
        <f>S326*H326</f>
        <v>0</v>
      </c>
      <c r="AR326" s="11" t="s">
        <v>122</v>
      </c>
      <c r="AT326" s="11" t="s">
        <v>119</v>
      </c>
      <c r="AU326" s="11" t="s">
        <v>78</v>
      </c>
      <c r="AY326" s="11" t="s">
        <v>117</v>
      </c>
      <c r="BE326" s="98">
        <f>IF(N326="základní",J326,0)</f>
        <v>0</v>
      </c>
      <c r="BF326" s="98">
        <f>IF(N326="snížená",J326,0)</f>
        <v>0</v>
      </c>
      <c r="BG326" s="98">
        <f>IF(N326="zákl. přenesená",J326,0)</f>
        <v>0</v>
      </c>
      <c r="BH326" s="98">
        <f>IF(N326="sníž. přenesená",J326,0)</f>
        <v>0</v>
      </c>
      <c r="BI326" s="98">
        <f>IF(N326="nulová",J326,0)</f>
        <v>0</v>
      </c>
      <c r="BJ326" s="11" t="s">
        <v>76</v>
      </c>
      <c r="BK326" s="98">
        <f>ROUND(I326*H326,2)</f>
        <v>0</v>
      </c>
      <c r="BL326" s="11" t="s">
        <v>122</v>
      </c>
      <c r="BM326" s="11" t="s">
        <v>403</v>
      </c>
    </row>
    <row r="327" spans="2:51" s="7" customFormat="1" ht="12">
      <c r="B327" s="99"/>
      <c r="C327" s="213"/>
      <c r="D327" s="223" t="s">
        <v>124</v>
      </c>
      <c r="E327" s="224" t="s">
        <v>1</v>
      </c>
      <c r="F327" s="225" t="s">
        <v>404</v>
      </c>
      <c r="G327" s="213"/>
      <c r="H327" s="224" t="s">
        <v>1</v>
      </c>
      <c r="I327" s="103"/>
      <c r="J327" s="213"/>
      <c r="L327" s="99"/>
      <c r="M327" s="104"/>
      <c r="N327" s="105"/>
      <c r="O327" s="105"/>
      <c r="P327" s="105"/>
      <c r="Q327" s="105"/>
      <c r="R327" s="105"/>
      <c r="S327" s="105"/>
      <c r="T327" s="106"/>
      <c r="AT327" s="101" t="s">
        <v>124</v>
      </c>
      <c r="AU327" s="101" t="s">
        <v>78</v>
      </c>
      <c r="AV327" s="7" t="s">
        <v>76</v>
      </c>
      <c r="AW327" s="7" t="s">
        <v>31</v>
      </c>
      <c r="AX327" s="7" t="s">
        <v>69</v>
      </c>
      <c r="AY327" s="101" t="s">
        <v>117</v>
      </c>
    </row>
    <row r="328" spans="2:51" s="7" customFormat="1" ht="12">
      <c r="B328" s="99"/>
      <c r="C328" s="213"/>
      <c r="D328" s="223" t="s">
        <v>124</v>
      </c>
      <c r="E328" s="224" t="s">
        <v>1</v>
      </c>
      <c r="F328" s="225" t="s">
        <v>405</v>
      </c>
      <c r="G328" s="213"/>
      <c r="H328" s="224" t="s">
        <v>1</v>
      </c>
      <c r="I328" s="103"/>
      <c r="J328" s="213"/>
      <c r="L328" s="99"/>
      <c r="M328" s="104"/>
      <c r="N328" s="105"/>
      <c r="O328" s="105"/>
      <c r="P328" s="105"/>
      <c r="Q328" s="105"/>
      <c r="R328" s="105"/>
      <c r="S328" s="105"/>
      <c r="T328" s="106"/>
      <c r="AT328" s="101" t="s">
        <v>124</v>
      </c>
      <c r="AU328" s="101" t="s">
        <v>78</v>
      </c>
      <c r="AV328" s="7" t="s">
        <v>76</v>
      </c>
      <c r="AW328" s="7" t="s">
        <v>31</v>
      </c>
      <c r="AX328" s="7" t="s">
        <v>69</v>
      </c>
      <c r="AY328" s="101" t="s">
        <v>117</v>
      </c>
    </row>
    <row r="329" spans="2:51" s="7" customFormat="1" ht="12">
      <c r="B329" s="99"/>
      <c r="C329" s="213"/>
      <c r="D329" s="223" t="s">
        <v>124</v>
      </c>
      <c r="E329" s="224" t="s">
        <v>1</v>
      </c>
      <c r="F329" s="225" t="s">
        <v>406</v>
      </c>
      <c r="G329" s="213"/>
      <c r="H329" s="224" t="s">
        <v>1</v>
      </c>
      <c r="I329" s="103"/>
      <c r="J329" s="213"/>
      <c r="L329" s="99"/>
      <c r="M329" s="104"/>
      <c r="N329" s="105"/>
      <c r="O329" s="105"/>
      <c r="P329" s="105"/>
      <c r="Q329" s="105"/>
      <c r="R329" s="105"/>
      <c r="S329" s="105"/>
      <c r="T329" s="106"/>
      <c r="AT329" s="101" t="s">
        <v>124</v>
      </c>
      <c r="AU329" s="101" t="s">
        <v>78</v>
      </c>
      <c r="AV329" s="7" t="s">
        <v>76</v>
      </c>
      <c r="AW329" s="7" t="s">
        <v>31</v>
      </c>
      <c r="AX329" s="7" t="s">
        <v>69</v>
      </c>
      <c r="AY329" s="101" t="s">
        <v>117</v>
      </c>
    </row>
    <row r="330" spans="2:51" s="7" customFormat="1" ht="12">
      <c r="B330" s="99"/>
      <c r="C330" s="213"/>
      <c r="D330" s="223" t="s">
        <v>124</v>
      </c>
      <c r="E330" s="224" t="s">
        <v>1</v>
      </c>
      <c r="F330" s="225" t="s">
        <v>407</v>
      </c>
      <c r="G330" s="213"/>
      <c r="H330" s="224" t="s">
        <v>1</v>
      </c>
      <c r="I330" s="103"/>
      <c r="J330" s="213"/>
      <c r="L330" s="99"/>
      <c r="M330" s="104"/>
      <c r="N330" s="105"/>
      <c r="O330" s="105"/>
      <c r="P330" s="105"/>
      <c r="Q330" s="105"/>
      <c r="R330" s="105"/>
      <c r="S330" s="105"/>
      <c r="T330" s="106"/>
      <c r="AT330" s="101" t="s">
        <v>124</v>
      </c>
      <c r="AU330" s="101" t="s">
        <v>78</v>
      </c>
      <c r="AV330" s="7" t="s">
        <v>76</v>
      </c>
      <c r="AW330" s="7" t="s">
        <v>31</v>
      </c>
      <c r="AX330" s="7" t="s">
        <v>69</v>
      </c>
      <c r="AY330" s="101" t="s">
        <v>117</v>
      </c>
    </row>
    <row r="331" spans="2:51" s="8" customFormat="1" ht="12">
      <c r="B331" s="107"/>
      <c r="C331" s="214"/>
      <c r="D331" s="223" t="s">
        <v>124</v>
      </c>
      <c r="E331" s="226" t="s">
        <v>1</v>
      </c>
      <c r="F331" s="227" t="s">
        <v>408</v>
      </c>
      <c r="G331" s="214"/>
      <c r="H331" s="228">
        <v>705.875</v>
      </c>
      <c r="I331" s="110"/>
      <c r="J331" s="214"/>
      <c r="L331" s="107"/>
      <c r="M331" s="111"/>
      <c r="N331" s="112"/>
      <c r="O331" s="112"/>
      <c r="P331" s="112"/>
      <c r="Q331" s="112"/>
      <c r="R331" s="112"/>
      <c r="S331" s="112"/>
      <c r="T331" s="113"/>
      <c r="AT331" s="108" t="s">
        <v>124</v>
      </c>
      <c r="AU331" s="108" t="s">
        <v>78</v>
      </c>
      <c r="AV331" s="8" t="s">
        <v>78</v>
      </c>
      <c r="AW331" s="8" t="s">
        <v>31</v>
      </c>
      <c r="AX331" s="8" t="s">
        <v>69</v>
      </c>
      <c r="AY331" s="108" t="s">
        <v>117</v>
      </c>
    </row>
    <row r="332" spans="2:51" s="7" customFormat="1" ht="12">
      <c r="B332" s="99"/>
      <c r="C332" s="213"/>
      <c r="D332" s="223" t="s">
        <v>124</v>
      </c>
      <c r="E332" s="224" t="s">
        <v>1</v>
      </c>
      <c r="F332" s="225" t="s">
        <v>409</v>
      </c>
      <c r="G332" s="213"/>
      <c r="H332" s="224" t="s">
        <v>1</v>
      </c>
      <c r="I332" s="103"/>
      <c r="J332" s="213"/>
      <c r="L332" s="99"/>
      <c r="M332" s="104"/>
      <c r="N332" s="105"/>
      <c r="O332" s="105"/>
      <c r="P332" s="105"/>
      <c r="Q332" s="105"/>
      <c r="R332" s="105"/>
      <c r="S332" s="105"/>
      <c r="T332" s="106"/>
      <c r="AT332" s="101" t="s">
        <v>124</v>
      </c>
      <c r="AU332" s="101" t="s">
        <v>78</v>
      </c>
      <c r="AV332" s="7" t="s">
        <v>76</v>
      </c>
      <c r="AW332" s="7" t="s">
        <v>31</v>
      </c>
      <c r="AX332" s="7" t="s">
        <v>69</v>
      </c>
      <c r="AY332" s="101" t="s">
        <v>117</v>
      </c>
    </row>
    <row r="333" spans="2:51" s="8" customFormat="1" ht="12">
      <c r="B333" s="107"/>
      <c r="C333" s="214"/>
      <c r="D333" s="223" t="s">
        <v>124</v>
      </c>
      <c r="E333" s="226" t="s">
        <v>1</v>
      </c>
      <c r="F333" s="227" t="s">
        <v>410</v>
      </c>
      <c r="G333" s="214"/>
      <c r="H333" s="228">
        <v>-254.687</v>
      </c>
      <c r="I333" s="110"/>
      <c r="J333" s="214"/>
      <c r="L333" s="107"/>
      <c r="M333" s="111"/>
      <c r="N333" s="112"/>
      <c r="O333" s="112"/>
      <c r="P333" s="112"/>
      <c r="Q333" s="112"/>
      <c r="R333" s="112"/>
      <c r="S333" s="112"/>
      <c r="T333" s="113"/>
      <c r="AT333" s="108" t="s">
        <v>124</v>
      </c>
      <c r="AU333" s="108" t="s">
        <v>78</v>
      </c>
      <c r="AV333" s="8" t="s">
        <v>78</v>
      </c>
      <c r="AW333" s="8" t="s">
        <v>31</v>
      </c>
      <c r="AX333" s="8" t="s">
        <v>69</v>
      </c>
      <c r="AY333" s="108" t="s">
        <v>117</v>
      </c>
    </row>
    <row r="334" spans="2:51" s="7" customFormat="1" ht="12">
      <c r="B334" s="99"/>
      <c r="C334" s="213"/>
      <c r="D334" s="223" t="s">
        <v>124</v>
      </c>
      <c r="E334" s="224" t="s">
        <v>1</v>
      </c>
      <c r="F334" s="225" t="s">
        <v>411</v>
      </c>
      <c r="G334" s="213"/>
      <c r="H334" s="224" t="s">
        <v>1</v>
      </c>
      <c r="I334" s="103"/>
      <c r="J334" s="213"/>
      <c r="L334" s="99"/>
      <c r="M334" s="104"/>
      <c r="N334" s="105"/>
      <c r="O334" s="105"/>
      <c r="P334" s="105"/>
      <c r="Q334" s="105"/>
      <c r="R334" s="105"/>
      <c r="S334" s="105"/>
      <c r="T334" s="106"/>
      <c r="AT334" s="101" t="s">
        <v>124</v>
      </c>
      <c r="AU334" s="101" t="s">
        <v>78</v>
      </c>
      <c r="AV334" s="7" t="s">
        <v>76</v>
      </c>
      <c r="AW334" s="7" t="s">
        <v>31</v>
      </c>
      <c r="AX334" s="7" t="s">
        <v>69</v>
      </c>
      <c r="AY334" s="101" t="s">
        <v>117</v>
      </c>
    </row>
    <row r="335" spans="2:51" s="8" customFormat="1" ht="12">
      <c r="B335" s="107"/>
      <c r="C335" s="214"/>
      <c r="D335" s="223" t="s">
        <v>124</v>
      </c>
      <c r="E335" s="226" t="s">
        <v>1</v>
      </c>
      <c r="F335" s="227" t="s">
        <v>412</v>
      </c>
      <c r="G335" s="214"/>
      <c r="H335" s="228">
        <v>-3.433</v>
      </c>
      <c r="I335" s="110"/>
      <c r="J335" s="214"/>
      <c r="L335" s="107"/>
      <c r="M335" s="111"/>
      <c r="N335" s="112"/>
      <c r="O335" s="112"/>
      <c r="P335" s="112"/>
      <c r="Q335" s="112"/>
      <c r="R335" s="112"/>
      <c r="S335" s="112"/>
      <c r="T335" s="113"/>
      <c r="AT335" s="108" t="s">
        <v>124</v>
      </c>
      <c r="AU335" s="108" t="s">
        <v>78</v>
      </c>
      <c r="AV335" s="8" t="s">
        <v>78</v>
      </c>
      <c r="AW335" s="8" t="s">
        <v>31</v>
      </c>
      <c r="AX335" s="8" t="s">
        <v>69</v>
      </c>
      <c r="AY335" s="108" t="s">
        <v>117</v>
      </c>
    </row>
    <row r="336" spans="2:51" s="7" customFormat="1" ht="12">
      <c r="B336" s="99"/>
      <c r="C336" s="213"/>
      <c r="D336" s="223" t="s">
        <v>124</v>
      </c>
      <c r="E336" s="224" t="s">
        <v>1</v>
      </c>
      <c r="F336" s="225" t="s">
        <v>413</v>
      </c>
      <c r="G336" s="213"/>
      <c r="H336" s="224" t="s">
        <v>1</v>
      </c>
      <c r="I336" s="103"/>
      <c r="J336" s="213"/>
      <c r="L336" s="99"/>
      <c r="M336" s="104"/>
      <c r="N336" s="105"/>
      <c r="O336" s="105"/>
      <c r="P336" s="105"/>
      <c r="Q336" s="105"/>
      <c r="R336" s="105"/>
      <c r="S336" s="105"/>
      <c r="T336" s="106"/>
      <c r="AT336" s="101" t="s">
        <v>124</v>
      </c>
      <c r="AU336" s="101" t="s">
        <v>78</v>
      </c>
      <c r="AV336" s="7" t="s">
        <v>76</v>
      </c>
      <c r="AW336" s="7" t="s">
        <v>31</v>
      </c>
      <c r="AX336" s="7" t="s">
        <v>69</v>
      </c>
      <c r="AY336" s="101" t="s">
        <v>117</v>
      </c>
    </row>
    <row r="337" spans="2:51" s="8" customFormat="1" ht="12">
      <c r="B337" s="107"/>
      <c r="C337" s="214"/>
      <c r="D337" s="223" t="s">
        <v>124</v>
      </c>
      <c r="E337" s="226" t="s">
        <v>1</v>
      </c>
      <c r="F337" s="227" t="s">
        <v>414</v>
      </c>
      <c r="G337" s="214"/>
      <c r="H337" s="228">
        <v>-5.6</v>
      </c>
      <c r="I337" s="110"/>
      <c r="J337" s="214"/>
      <c r="L337" s="107"/>
      <c r="M337" s="111"/>
      <c r="N337" s="112"/>
      <c r="O337" s="112"/>
      <c r="P337" s="112"/>
      <c r="Q337" s="112"/>
      <c r="R337" s="112"/>
      <c r="S337" s="112"/>
      <c r="T337" s="113"/>
      <c r="AT337" s="108" t="s">
        <v>124</v>
      </c>
      <c r="AU337" s="108" t="s">
        <v>78</v>
      </c>
      <c r="AV337" s="8" t="s">
        <v>78</v>
      </c>
      <c r="AW337" s="8" t="s">
        <v>31</v>
      </c>
      <c r="AX337" s="8" t="s">
        <v>69</v>
      </c>
      <c r="AY337" s="108" t="s">
        <v>117</v>
      </c>
    </row>
    <row r="338" spans="2:51" s="10" customFormat="1" ht="12">
      <c r="B338" s="121"/>
      <c r="C338" s="216"/>
      <c r="D338" s="223" t="s">
        <v>124</v>
      </c>
      <c r="E338" s="232" t="s">
        <v>1</v>
      </c>
      <c r="F338" s="233" t="s">
        <v>182</v>
      </c>
      <c r="G338" s="216"/>
      <c r="H338" s="234">
        <v>442.155</v>
      </c>
      <c r="I338" s="124"/>
      <c r="J338" s="216"/>
      <c r="L338" s="121"/>
      <c r="M338" s="125"/>
      <c r="N338" s="126"/>
      <c r="O338" s="126"/>
      <c r="P338" s="126"/>
      <c r="Q338" s="126"/>
      <c r="R338" s="126"/>
      <c r="S338" s="126"/>
      <c r="T338" s="127"/>
      <c r="AT338" s="122" t="s">
        <v>124</v>
      </c>
      <c r="AU338" s="122" t="s">
        <v>78</v>
      </c>
      <c r="AV338" s="10" t="s">
        <v>122</v>
      </c>
      <c r="AW338" s="10" t="s">
        <v>31</v>
      </c>
      <c r="AX338" s="10" t="s">
        <v>76</v>
      </c>
      <c r="AY338" s="122" t="s">
        <v>117</v>
      </c>
    </row>
    <row r="339" spans="1:65" s="1" customFormat="1" ht="16.5" customHeight="1">
      <c r="A339" s="358"/>
      <c r="B339" s="88"/>
      <c r="C339" s="128" t="s">
        <v>415</v>
      </c>
      <c r="D339" s="128" t="s">
        <v>416</v>
      </c>
      <c r="E339" s="129" t="s">
        <v>417</v>
      </c>
      <c r="F339" s="130" t="s">
        <v>418</v>
      </c>
      <c r="G339" s="131" t="s">
        <v>395</v>
      </c>
      <c r="H339" s="258">
        <v>397.94</v>
      </c>
      <c r="I339" s="132"/>
      <c r="J339" s="261">
        <f>ROUND(I339*H339,2)</f>
        <v>0</v>
      </c>
      <c r="K339" s="130" t="s">
        <v>1</v>
      </c>
      <c r="L339" s="133"/>
      <c r="M339" s="134" t="s">
        <v>1</v>
      </c>
      <c r="N339" s="135" t="s">
        <v>40</v>
      </c>
      <c r="O339" s="27"/>
      <c r="P339" s="96">
        <f>O339*H339</f>
        <v>0</v>
      </c>
      <c r="Q339" s="96">
        <v>1</v>
      </c>
      <c r="R339" s="96">
        <f>Q339*H339</f>
        <v>397.94</v>
      </c>
      <c r="S339" s="96">
        <v>0</v>
      </c>
      <c r="T339" s="97">
        <f>S339*H339</f>
        <v>0</v>
      </c>
      <c r="AR339" s="11" t="s">
        <v>222</v>
      </c>
      <c r="AT339" s="11" t="s">
        <v>416</v>
      </c>
      <c r="AU339" s="11" t="s">
        <v>78</v>
      </c>
      <c r="AY339" s="11" t="s">
        <v>117</v>
      </c>
      <c r="BE339" s="98">
        <f>IF(N339="základní",J339,0)</f>
        <v>0</v>
      </c>
      <c r="BF339" s="98">
        <f>IF(N339="snížená",J339,0)</f>
        <v>0</v>
      </c>
      <c r="BG339" s="98">
        <f>IF(N339="zákl. přenesená",J339,0)</f>
        <v>0</v>
      </c>
      <c r="BH339" s="98">
        <f>IF(N339="sníž. přenesená",J339,0)</f>
        <v>0</v>
      </c>
      <c r="BI339" s="98">
        <f>IF(N339="nulová",J339,0)</f>
        <v>0</v>
      </c>
      <c r="BJ339" s="11" t="s">
        <v>76</v>
      </c>
      <c r="BK339" s="98">
        <f>ROUND(I339*H339,2)</f>
        <v>0</v>
      </c>
      <c r="BL339" s="11" t="s">
        <v>122</v>
      </c>
      <c r="BM339" s="11" t="s">
        <v>419</v>
      </c>
    </row>
    <row r="340" spans="2:51" s="7" customFormat="1" ht="12">
      <c r="B340" s="99"/>
      <c r="C340" s="213"/>
      <c r="D340" s="223" t="s">
        <v>124</v>
      </c>
      <c r="E340" s="224" t="s">
        <v>1</v>
      </c>
      <c r="F340" s="225" t="s">
        <v>420</v>
      </c>
      <c r="G340" s="213"/>
      <c r="H340" s="224" t="s">
        <v>1</v>
      </c>
      <c r="I340" s="103"/>
      <c r="J340" s="213"/>
      <c r="L340" s="99"/>
      <c r="M340" s="104"/>
      <c r="N340" s="105"/>
      <c r="O340" s="105"/>
      <c r="P340" s="105"/>
      <c r="Q340" s="105"/>
      <c r="R340" s="105"/>
      <c r="S340" s="105"/>
      <c r="T340" s="106"/>
      <c r="AT340" s="101" t="s">
        <v>124</v>
      </c>
      <c r="AU340" s="101" t="s">
        <v>78</v>
      </c>
      <c r="AV340" s="7" t="s">
        <v>76</v>
      </c>
      <c r="AW340" s="7" t="s">
        <v>31</v>
      </c>
      <c r="AX340" s="7" t="s">
        <v>69</v>
      </c>
      <c r="AY340" s="101" t="s">
        <v>117</v>
      </c>
    </row>
    <row r="341" spans="2:51" s="7" customFormat="1" ht="12">
      <c r="B341" s="99"/>
      <c r="C341" s="213"/>
      <c r="D341" s="223" t="s">
        <v>124</v>
      </c>
      <c r="E341" s="224" t="s">
        <v>1</v>
      </c>
      <c r="F341" s="225" t="s">
        <v>421</v>
      </c>
      <c r="G341" s="213"/>
      <c r="H341" s="224" t="s">
        <v>1</v>
      </c>
      <c r="I341" s="103"/>
      <c r="J341" s="213"/>
      <c r="L341" s="99"/>
      <c r="M341" s="104"/>
      <c r="N341" s="105"/>
      <c r="O341" s="105"/>
      <c r="P341" s="105"/>
      <c r="Q341" s="105"/>
      <c r="R341" s="105"/>
      <c r="S341" s="105"/>
      <c r="T341" s="106"/>
      <c r="AT341" s="101" t="s">
        <v>124</v>
      </c>
      <c r="AU341" s="101" t="s">
        <v>78</v>
      </c>
      <c r="AV341" s="7" t="s">
        <v>76</v>
      </c>
      <c r="AW341" s="7" t="s">
        <v>31</v>
      </c>
      <c r="AX341" s="7" t="s">
        <v>69</v>
      </c>
      <c r="AY341" s="101" t="s">
        <v>117</v>
      </c>
    </row>
    <row r="342" spans="2:51" s="7" customFormat="1" ht="12">
      <c r="B342" s="99"/>
      <c r="C342" s="213"/>
      <c r="D342" s="223" t="s">
        <v>124</v>
      </c>
      <c r="E342" s="224" t="s">
        <v>1</v>
      </c>
      <c r="F342" s="225" t="s">
        <v>422</v>
      </c>
      <c r="G342" s="213"/>
      <c r="H342" s="224" t="s">
        <v>1</v>
      </c>
      <c r="I342" s="103"/>
      <c r="J342" s="213"/>
      <c r="L342" s="99"/>
      <c r="M342" s="104"/>
      <c r="N342" s="105"/>
      <c r="O342" s="105"/>
      <c r="P342" s="105"/>
      <c r="Q342" s="105"/>
      <c r="R342" s="105"/>
      <c r="S342" s="105"/>
      <c r="T342" s="106"/>
      <c r="AT342" s="101" t="s">
        <v>124</v>
      </c>
      <c r="AU342" s="101" t="s">
        <v>78</v>
      </c>
      <c r="AV342" s="7" t="s">
        <v>76</v>
      </c>
      <c r="AW342" s="7" t="s">
        <v>31</v>
      </c>
      <c r="AX342" s="7" t="s">
        <v>69</v>
      </c>
      <c r="AY342" s="101" t="s">
        <v>117</v>
      </c>
    </row>
    <row r="343" spans="2:51" s="8" customFormat="1" ht="12">
      <c r="B343" s="107"/>
      <c r="C343" s="214"/>
      <c r="D343" s="223" t="s">
        <v>124</v>
      </c>
      <c r="E343" s="226" t="s">
        <v>1</v>
      </c>
      <c r="F343" s="227" t="s">
        <v>423</v>
      </c>
      <c r="G343" s="214"/>
      <c r="H343" s="228">
        <v>397.94</v>
      </c>
      <c r="I343" s="110"/>
      <c r="J343" s="214"/>
      <c r="L343" s="107"/>
      <c r="M343" s="111"/>
      <c r="N343" s="112"/>
      <c r="O343" s="112"/>
      <c r="P343" s="112"/>
      <c r="Q343" s="112"/>
      <c r="R343" s="112"/>
      <c r="S343" s="112"/>
      <c r="T343" s="113"/>
      <c r="AT343" s="108" t="s">
        <v>124</v>
      </c>
      <c r="AU343" s="108" t="s">
        <v>78</v>
      </c>
      <c r="AV343" s="8" t="s">
        <v>78</v>
      </c>
      <c r="AW343" s="8" t="s">
        <v>31</v>
      </c>
      <c r="AX343" s="8" t="s">
        <v>69</v>
      </c>
      <c r="AY343" s="108" t="s">
        <v>117</v>
      </c>
    </row>
    <row r="344" spans="2:51" s="10" customFormat="1" ht="12">
      <c r="B344" s="121"/>
      <c r="C344" s="216"/>
      <c r="D344" s="223" t="s">
        <v>124</v>
      </c>
      <c r="E344" s="232" t="s">
        <v>1</v>
      </c>
      <c r="F344" s="233" t="s">
        <v>182</v>
      </c>
      <c r="G344" s="216"/>
      <c r="H344" s="234">
        <v>397.94</v>
      </c>
      <c r="I344" s="124"/>
      <c r="J344" s="216"/>
      <c r="L344" s="121"/>
      <c r="M344" s="125"/>
      <c r="N344" s="126"/>
      <c r="O344" s="126"/>
      <c r="P344" s="126"/>
      <c r="Q344" s="126"/>
      <c r="R344" s="126"/>
      <c r="S344" s="126"/>
      <c r="T344" s="127"/>
      <c r="AT344" s="122" t="s">
        <v>124</v>
      </c>
      <c r="AU344" s="122" t="s">
        <v>78</v>
      </c>
      <c r="AV344" s="10" t="s">
        <v>122</v>
      </c>
      <c r="AW344" s="10" t="s">
        <v>31</v>
      </c>
      <c r="AX344" s="10" t="s">
        <v>76</v>
      </c>
      <c r="AY344" s="122" t="s">
        <v>117</v>
      </c>
    </row>
    <row r="345" spans="2:63" s="6" customFormat="1" ht="22.9" customHeight="1">
      <c r="B345" s="75"/>
      <c r="C345" s="217"/>
      <c r="D345" s="235" t="s">
        <v>68</v>
      </c>
      <c r="E345" s="236" t="s">
        <v>78</v>
      </c>
      <c r="F345" s="236" t="s">
        <v>424</v>
      </c>
      <c r="G345" s="217"/>
      <c r="H345" s="217"/>
      <c r="I345" s="78"/>
      <c r="J345" s="238">
        <f>BK345</f>
        <v>0</v>
      </c>
      <c r="L345" s="75"/>
      <c r="M345" s="80"/>
      <c r="N345" s="81"/>
      <c r="O345" s="81"/>
      <c r="P345" s="82">
        <f>SUM(P346:P350)</f>
        <v>0</v>
      </c>
      <c r="Q345" s="81"/>
      <c r="R345" s="82">
        <f>SUM(R346:R350)</f>
        <v>23.058</v>
      </c>
      <c r="S345" s="81"/>
      <c r="T345" s="83">
        <f>SUM(T346:T350)</f>
        <v>0</v>
      </c>
      <c r="AR345" s="76" t="s">
        <v>76</v>
      </c>
      <c r="AT345" s="84" t="s">
        <v>68</v>
      </c>
      <c r="AU345" s="84" t="s">
        <v>76</v>
      </c>
      <c r="AY345" s="76" t="s">
        <v>117</v>
      </c>
      <c r="BK345" s="85">
        <f>SUM(BK346:BK350)</f>
        <v>0</v>
      </c>
    </row>
    <row r="346" spans="1:65" s="1" customFormat="1" ht="16.5" customHeight="1">
      <c r="A346" s="358"/>
      <c r="B346" s="88"/>
      <c r="C346" s="89" t="s">
        <v>425</v>
      </c>
      <c r="D346" s="89" t="s">
        <v>119</v>
      </c>
      <c r="E346" s="90" t="s">
        <v>426</v>
      </c>
      <c r="F346" s="91" t="s">
        <v>427</v>
      </c>
      <c r="G346" s="92" t="s">
        <v>219</v>
      </c>
      <c r="H346" s="257">
        <v>100</v>
      </c>
      <c r="I346" s="93"/>
      <c r="J346" s="260">
        <f>ROUND(I346*H346,2)</f>
        <v>0</v>
      </c>
      <c r="K346" s="91" t="s">
        <v>186</v>
      </c>
      <c r="L346" s="19"/>
      <c r="M346" s="94" t="s">
        <v>1</v>
      </c>
      <c r="N346" s="95" t="s">
        <v>40</v>
      </c>
      <c r="O346" s="27"/>
      <c r="P346" s="96">
        <f>O346*H346</f>
        <v>0</v>
      </c>
      <c r="Q346" s="96">
        <v>0.23058</v>
      </c>
      <c r="R346" s="96">
        <f>Q346*H346</f>
        <v>23.058</v>
      </c>
      <c r="S346" s="96">
        <v>0</v>
      </c>
      <c r="T346" s="97">
        <f>S346*H346</f>
        <v>0</v>
      </c>
      <c r="AR346" s="11" t="s">
        <v>122</v>
      </c>
      <c r="AT346" s="11" t="s">
        <v>119</v>
      </c>
      <c r="AU346" s="11" t="s">
        <v>78</v>
      </c>
      <c r="AY346" s="11" t="s">
        <v>117</v>
      </c>
      <c r="BE346" s="98">
        <f>IF(N346="základní",J346,0)</f>
        <v>0</v>
      </c>
      <c r="BF346" s="98">
        <f>IF(N346="snížená",J346,0)</f>
        <v>0</v>
      </c>
      <c r="BG346" s="98">
        <f>IF(N346="zákl. přenesená",J346,0)</f>
        <v>0</v>
      </c>
      <c r="BH346" s="98">
        <f>IF(N346="sníž. přenesená",J346,0)</f>
        <v>0</v>
      </c>
      <c r="BI346" s="98">
        <f>IF(N346="nulová",J346,0)</f>
        <v>0</v>
      </c>
      <c r="BJ346" s="11" t="s">
        <v>76</v>
      </c>
      <c r="BK346" s="98">
        <f>ROUND(I346*H346,2)</f>
        <v>0</v>
      </c>
      <c r="BL346" s="11" t="s">
        <v>122</v>
      </c>
      <c r="BM346" s="11" t="s">
        <v>428</v>
      </c>
    </row>
    <row r="347" spans="2:51" s="7" customFormat="1" ht="12">
      <c r="B347" s="99"/>
      <c r="C347" s="213"/>
      <c r="D347" s="223" t="s">
        <v>124</v>
      </c>
      <c r="E347" s="224" t="s">
        <v>1</v>
      </c>
      <c r="F347" s="225" t="s">
        <v>429</v>
      </c>
      <c r="G347" s="213"/>
      <c r="H347" s="224" t="s">
        <v>1</v>
      </c>
      <c r="I347" s="103"/>
      <c r="J347" s="213"/>
      <c r="L347" s="99"/>
      <c r="M347" s="104"/>
      <c r="N347" s="105"/>
      <c r="O347" s="105"/>
      <c r="P347" s="105"/>
      <c r="Q347" s="105"/>
      <c r="R347" s="105"/>
      <c r="S347" s="105"/>
      <c r="T347" s="106"/>
      <c r="AT347" s="101" t="s">
        <v>124</v>
      </c>
      <c r="AU347" s="101" t="s">
        <v>78</v>
      </c>
      <c r="AV347" s="7" t="s">
        <v>76</v>
      </c>
      <c r="AW347" s="7" t="s">
        <v>31</v>
      </c>
      <c r="AX347" s="7" t="s">
        <v>69</v>
      </c>
      <c r="AY347" s="101" t="s">
        <v>117</v>
      </c>
    </row>
    <row r="348" spans="2:51" s="8" customFormat="1" ht="12">
      <c r="B348" s="107"/>
      <c r="C348" s="214"/>
      <c r="D348" s="223" t="s">
        <v>124</v>
      </c>
      <c r="E348" s="226" t="s">
        <v>1</v>
      </c>
      <c r="F348" s="227" t="s">
        <v>430</v>
      </c>
      <c r="G348" s="214"/>
      <c r="H348" s="228">
        <v>100</v>
      </c>
      <c r="I348" s="110"/>
      <c r="J348" s="214"/>
      <c r="L348" s="107"/>
      <c r="M348" s="111"/>
      <c r="N348" s="112"/>
      <c r="O348" s="112"/>
      <c r="P348" s="112"/>
      <c r="Q348" s="112"/>
      <c r="R348" s="112"/>
      <c r="S348" s="112"/>
      <c r="T348" s="113"/>
      <c r="AT348" s="108" t="s">
        <v>124</v>
      </c>
      <c r="AU348" s="108" t="s">
        <v>78</v>
      </c>
      <c r="AV348" s="8" t="s">
        <v>78</v>
      </c>
      <c r="AW348" s="8" t="s">
        <v>31</v>
      </c>
      <c r="AX348" s="8" t="s">
        <v>69</v>
      </c>
      <c r="AY348" s="108" t="s">
        <v>117</v>
      </c>
    </row>
    <row r="349" spans="2:51" s="10" customFormat="1" ht="12">
      <c r="B349" s="121"/>
      <c r="C349" s="216"/>
      <c r="D349" s="223" t="s">
        <v>124</v>
      </c>
      <c r="E349" s="232" t="s">
        <v>1</v>
      </c>
      <c r="F349" s="233" t="s">
        <v>182</v>
      </c>
      <c r="G349" s="216"/>
      <c r="H349" s="234">
        <v>100</v>
      </c>
      <c r="I349" s="124"/>
      <c r="J349" s="216"/>
      <c r="L349" s="121"/>
      <c r="M349" s="125"/>
      <c r="N349" s="126"/>
      <c r="O349" s="126"/>
      <c r="P349" s="126"/>
      <c r="Q349" s="126"/>
      <c r="R349" s="126"/>
      <c r="S349" s="126"/>
      <c r="T349" s="127"/>
      <c r="AT349" s="122" t="s">
        <v>124</v>
      </c>
      <c r="AU349" s="122" t="s">
        <v>78</v>
      </c>
      <c r="AV349" s="10" t="s">
        <v>122</v>
      </c>
      <c r="AW349" s="10" t="s">
        <v>31</v>
      </c>
      <c r="AX349" s="10" t="s">
        <v>76</v>
      </c>
      <c r="AY349" s="122" t="s">
        <v>117</v>
      </c>
    </row>
    <row r="350" spans="1:65" s="1" customFormat="1" ht="22.5" customHeight="1">
      <c r="A350" s="358"/>
      <c r="B350" s="88"/>
      <c r="C350" s="89" t="s">
        <v>431</v>
      </c>
      <c r="D350" s="89" t="s">
        <v>119</v>
      </c>
      <c r="E350" s="90" t="s">
        <v>432</v>
      </c>
      <c r="F350" s="91" t="s">
        <v>433</v>
      </c>
      <c r="G350" s="92" t="s">
        <v>434</v>
      </c>
      <c r="H350" s="257">
        <v>10</v>
      </c>
      <c r="I350" s="93"/>
      <c r="J350" s="260">
        <f>ROUND(I350*H350,2)</f>
        <v>0</v>
      </c>
      <c r="K350" s="91" t="s">
        <v>1</v>
      </c>
      <c r="L350" s="19"/>
      <c r="M350" s="94" t="s">
        <v>1</v>
      </c>
      <c r="N350" s="95" t="s">
        <v>40</v>
      </c>
      <c r="O350" s="27"/>
      <c r="P350" s="96">
        <f>O350*H350</f>
        <v>0</v>
      </c>
      <c r="Q350" s="96">
        <v>0</v>
      </c>
      <c r="R350" s="96">
        <f>Q350*H350</f>
        <v>0</v>
      </c>
      <c r="S350" s="96">
        <v>0</v>
      </c>
      <c r="T350" s="97">
        <f>S350*H350</f>
        <v>0</v>
      </c>
      <c r="AR350" s="11" t="s">
        <v>122</v>
      </c>
      <c r="AT350" s="11" t="s">
        <v>119</v>
      </c>
      <c r="AU350" s="11" t="s">
        <v>78</v>
      </c>
      <c r="AY350" s="11" t="s">
        <v>117</v>
      </c>
      <c r="BE350" s="98">
        <f>IF(N350="základní",J350,0)</f>
        <v>0</v>
      </c>
      <c r="BF350" s="98">
        <f>IF(N350="snížená",J350,0)</f>
        <v>0</v>
      </c>
      <c r="BG350" s="98">
        <f>IF(N350="zákl. přenesená",J350,0)</f>
        <v>0</v>
      </c>
      <c r="BH350" s="98">
        <f>IF(N350="sníž. přenesená",J350,0)</f>
        <v>0</v>
      </c>
      <c r="BI350" s="98">
        <f>IF(N350="nulová",J350,0)</f>
        <v>0</v>
      </c>
      <c r="BJ350" s="11" t="s">
        <v>76</v>
      </c>
      <c r="BK350" s="98">
        <f>ROUND(I350*H350,2)</f>
        <v>0</v>
      </c>
      <c r="BL350" s="11" t="s">
        <v>122</v>
      </c>
      <c r="BM350" s="11" t="s">
        <v>435</v>
      </c>
    </row>
    <row r="351" spans="2:63" s="6" customFormat="1" ht="22.9" customHeight="1">
      <c r="B351" s="75"/>
      <c r="C351" s="217"/>
      <c r="D351" s="235" t="s">
        <v>68</v>
      </c>
      <c r="E351" s="236" t="s">
        <v>122</v>
      </c>
      <c r="F351" s="236" t="s">
        <v>436</v>
      </c>
      <c r="G351" s="217"/>
      <c r="H351" s="217"/>
      <c r="I351" s="78"/>
      <c r="J351" s="238">
        <f>BK351</f>
        <v>0</v>
      </c>
      <c r="L351" s="75"/>
      <c r="M351" s="80"/>
      <c r="N351" s="81"/>
      <c r="O351" s="81"/>
      <c r="P351" s="82">
        <f>SUM(P352:P364)</f>
        <v>0</v>
      </c>
      <c r="Q351" s="81"/>
      <c r="R351" s="82">
        <f>SUM(R352:R364)</f>
        <v>13.889949999999997</v>
      </c>
      <c r="S351" s="81"/>
      <c r="T351" s="83">
        <f>SUM(T352:T364)</f>
        <v>0</v>
      </c>
      <c r="AR351" s="76" t="s">
        <v>76</v>
      </c>
      <c r="AT351" s="84" t="s">
        <v>68</v>
      </c>
      <c r="AU351" s="84" t="s">
        <v>76</v>
      </c>
      <c r="AY351" s="76" t="s">
        <v>117</v>
      </c>
      <c r="BK351" s="85">
        <f>SUM(BK352:BK364)</f>
        <v>0</v>
      </c>
    </row>
    <row r="352" spans="1:65" s="1" customFormat="1" ht="16.5" customHeight="1">
      <c r="A352" s="358"/>
      <c r="B352" s="88"/>
      <c r="C352" s="89" t="s">
        <v>437</v>
      </c>
      <c r="D352" s="89" t="s">
        <v>119</v>
      </c>
      <c r="E352" s="90" t="s">
        <v>438</v>
      </c>
      <c r="F352" s="91" t="s">
        <v>439</v>
      </c>
      <c r="G352" s="92" t="s">
        <v>245</v>
      </c>
      <c r="H352" s="257">
        <v>254.687</v>
      </c>
      <c r="I352" s="93"/>
      <c r="J352" s="260">
        <f>ROUND(I352*H352,2)</f>
        <v>0</v>
      </c>
      <c r="K352" s="91" t="s">
        <v>186</v>
      </c>
      <c r="L352" s="19"/>
      <c r="M352" s="94" t="s">
        <v>1</v>
      </c>
      <c r="N352" s="95" t="s">
        <v>40</v>
      </c>
      <c r="O352" s="27"/>
      <c r="P352" s="96">
        <f>O352*H352</f>
        <v>0</v>
      </c>
      <c r="Q352" s="96">
        <v>0</v>
      </c>
      <c r="R352" s="96">
        <f>Q352*H352</f>
        <v>0</v>
      </c>
      <c r="S352" s="96">
        <v>0</v>
      </c>
      <c r="T352" s="97">
        <f>S352*H352</f>
        <v>0</v>
      </c>
      <c r="AR352" s="11" t="s">
        <v>122</v>
      </c>
      <c r="AT352" s="11" t="s">
        <v>119</v>
      </c>
      <c r="AU352" s="11" t="s">
        <v>78</v>
      </c>
      <c r="AY352" s="11" t="s">
        <v>117</v>
      </c>
      <c r="BE352" s="98">
        <f>IF(N352="základní",J352,0)</f>
        <v>0</v>
      </c>
      <c r="BF352" s="98">
        <f>IF(N352="snížená",J352,0)</f>
        <v>0</v>
      </c>
      <c r="BG352" s="98">
        <f>IF(N352="zákl. přenesená",J352,0)</f>
        <v>0</v>
      </c>
      <c r="BH352" s="98">
        <f>IF(N352="sníž. přenesená",J352,0)</f>
        <v>0</v>
      </c>
      <c r="BI352" s="98">
        <f>IF(N352="nulová",J352,0)</f>
        <v>0</v>
      </c>
      <c r="BJ352" s="11" t="s">
        <v>76</v>
      </c>
      <c r="BK352" s="98">
        <f>ROUND(I352*H352,2)</f>
        <v>0</v>
      </c>
      <c r="BL352" s="11" t="s">
        <v>122</v>
      </c>
      <c r="BM352" s="11" t="s">
        <v>440</v>
      </c>
    </row>
    <row r="353" spans="2:51" s="7" customFormat="1" ht="12">
      <c r="B353" s="99"/>
      <c r="C353" s="213"/>
      <c r="D353" s="223" t="s">
        <v>124</v>
      </c>
      <c r="E353" s="224" t="s">
        <v>1</v>
      </c>
      <c r="F353" s="225" t="s">
        <v>441</v>
      </c>
      <c r="G353" s="213"/>
      <c r="H353" s="224" t="s">
        <v>1</v>
      </c>
      <c r="I353" s="103"/>
      <c r="J353" s="213"/>
      <c r="L353" s="99"/>
      <c r="M353" s="104"/>
      <c r="N353" s="105"/>
      <c r="O353" s="105"/>
      <c r="P353" s="105"/>
      <c r="Q353" s="105"/>
      <c r="R353" s="105"/>
      <c r="S353" s="105"/>
      <c r="T353" s="106"/>
      <c r="AT353" s="101" t="s">
        <v>124</v>
      </c>
      <c r="AU353" s="101" t="s">
        <v>78</v>
      </c>
      <c r="AV353" s="7" t="s">
        <v>76</v>
      </c>
      <c r="AW353" s="7" t="s">
        <v>31</v>
      </c>
      <c r="AX353" s="7" t="s">
        <v>69</v>
      </c>
      <c r="AY353" s="101" t="s">
        <v>117</v>
      </c>
    </row>
    <row r="354" spans="2:51" s="8" customFormat="1" ht="12">
      <c r="B354" s="107"/>
      <c r="C354" s="214"/>
      <c r="D354" s="223" t="s">
        <v>124</v>
      </c>
      <c r="E354" s="226" t="s">
        <v>1</v>
      </c>
      <c r="F354" s="227" t="s">
        <v>442</v>
      </c>
      <c r="G354" s="214"/>
      <c r="H354" s="228">
        <v>258.12</v>
      </c>
      <c r="I354" s="110"/>
      <c r="J354" s="214"/>
      <c r="L354" s="107"/>
      <c r="M354" s="111"/>
      <c r="N354" s="112"/>
      <c r="O354" s="112"/>
      <c r="P354" s="112"/>
      <c r="Q354" s="112"/>
      <c r="R354" s="112"/>
      <c r="S354" s="112"/>
      <c r="T354" s="113"/>
      <c r="AT354" s="108" t="s">
        <v>124</v>
      </c>
      <c r="AU354" s="108" t="s">
        <v>78</v>
      </c>
      <c r="AV354" s="8" t="s">
        <v>78</v>
      </c>
      <c r="AW354" s="8" t="s">
        <v>31</v>
      </c>
      <c r="AX354" s="8" t="s">
        <v>69</v>
      </c>
      <c r="AY354" s="108" t="s">
        <v>117</v>
      </c>
    </row>
    <row r="355" spans="2:51" s="9" customFormat="1" ht="12">
      <c r="B355" s="114"/>
      <c r="C355" s="215"/>
      <c r="D355" s="223" t="s">
        <v>124</v>
      </c>
      <c r="E355" s="229" t="s">
        <v>1</v>
      </c>
      <c r="F355" s="230" t="s">
        <v>177</v>
      </c>
      <c r="G355" s="215"/>
      <c r="H355" s="231">
        <v>258.12</v>
      </c>
      <c r="I355" s="117"/>
      <c r="J355" s="215"/>
      <c r="L355" s="114"/>
      <c r="M355" s="118"/>
      <c r="N355" s="119"/>
      <c r="O355" s="119"/>
      <c r="P355" s="119"/>
      <c r="Q355" s="119"/>
      <c r="R355" s="119"/>
      <c r="S355" s="119"/>
      <c r="T355" s="120"/>
      <c r="AT355" s="115" t="s">
        <v>124</v>
      </c>
      <c r="AU355" s="115" t="s">
        <v>78</v>
      </c>
      <c r="AV355" s="9" t="s">
        <v>178</v>
      </c>
      <c r="AW355" s="9" t="s">
        <v>31</v>
      </c>
      <c r="AX355" s="9" t="s">
        <v>69</v>
      </c>
      <c r="AY355" s="115" t="s">
        <v>117</v>
      </c>
    </row>
    <row r="356" spans="2:51" s="8" customFormat="1" ht="12">
      <c r="B356" s="107"/>
      <c r="C356" s="214"/>
      <c r="D356" s="223" t="s">
        <v>124</v>
      </c>
      <c r="E356" s="226" t="s">
        <v>1</v>
      </c>
      <c r="F356" s="227" t="s">
        <v>443</v>
      </c>
      <c r="G356" s="214"/>
      <c r="H356" s="228">
        <v>-0.871</v>
      </c>
      <c r="I356" s="110"/>
      <c r="J356" s="214"/>
      <c r="L356" s="107"/>
      <c r="M356" s="111"/>
      <c r="N356" s="112"/>
      <c r="O356" s="112"/>
      <c r="P356" s="112"/>
      <c r="Q356" s="112"/>
      <c r="R356" s="112"/>
      <c r="S356" s="112"/>
      <c r="T356" s="113"/>
      <c r="AT356" s="108" t="s">
        <v>124</v>
      </c>
      <c r="AU356" s="108" t="s">
        <v>78</v>
      </c>
      <c r="AV356" s="8" t="s">
        <v>78</v>
      </c>
      <c r="AW356" s="8" t="s">
        <v>31</v>
      </c>
      <c r="AX356" s="8" t="s">
        <v>69</v>
      </c>
      <c r="AY356" s="108" t="s">
        <v>117</v>
      </c>
    </row>
    <row r="357" spans="2:51" s="8" customFormat="1" ht="12">
      <c r="B357" s="107"/>
      <c r="C357" s="214"/>
      <c r="D357" s="223" t="s">
        <v>124</v>
      </c>
      <c r="E357" s="226" t="s">
        <v>1</v>
      </c>
      <c r="F357" s="227" t="s">
        <v>444</v>
      </c>
      <c r="G357" s="214"/>
      <c r="H357" s="228">
        <v>-2.562</v>
      </c>
      <c r="I357" s="110"/>
      <c r="J357" s="214"/>
      <c r="L357" s="107"/>
      <c r="M357" s="111"/>
      <c r="N357" s="112"/>
      <c r="O357" s="112"/>
      <c r="P357" s="112"/>
      <c r="Q357" s="112"/>
      <c r="R357" s="112"/>
      <c r="S357" s="112"/>
      <c r="T357" s="113"/>
      <c r="AT357" s="108" t="s">
        <v>124</v>
      </c>
      <c r="AU357" s="108" t="s">
        <v>78</v>
      </c>
      <c r="AV357" s="8" t="s">
        <v>78</v>
      </c>
      <c r="AW357" s="8" t="s">
        <v>31</v>
      </c>
      <c r="AX357" s="8" t="s">
        <v>69</v>
      </c>
      <c r="AY357" s="108" t="s">
        <v>117</v>
      </c>
    </row>
    <row r="358" spans="2:51" s="9" customFormat="1" ht="12">
      <c r="B358" s="114"/>
      <c r="C358" s="215"/>
      <c r="D358" s="223" t="s">
        <v>124</v>
      </c>
      <c r="E358" s="229" t="s">
        <v>1</v>
      </c>
      <c r="F358" s="230" t="s">
        <v>177</v>
      </c>
      <c r="G358" s="215"/>
      <c r="H358" s="231">
        <v>-3.433</v>
      </c>
      <c r="I358" s="117"/>
      <c r="J358" s="215"/>
      <c r="L358" s="114"/>
      <c r="M358" s="118"/>
      <c r="N358" s="119"/>
      <c r="O358" s="119"/>
      <c r="P358" s="119"/>
      <c r="Q358" s="119"/>
      <c r="R358" s="119"/>
      <c r="S358" s="119"/>
      <c r="T358" s="120"/>
      <c r="AT358" s="115" t="s">
        <v>124</v>
      </c>
      <c r="AU358" s="115" t="s">
        <v>78</v>
      </c>
      <c r="AV358" s="9" t="s">
        <v>178</v>
      </c>
      <c r="AW358" s="9" t="s">
        <v>31</v>
      </c>
      <c r="AX358" s="9" t="s">
        <v>69</v>
      </c>
      <c r="AY358" s="115" t="s">
        <v>117</v>
      </c>
    </row>
    <row r="359" spans="2:51" s="10" customFormat="1" ht="12">
      <c r="B359" s="121"/>
      <c r="C359" s="216"/>
      <c r="D359" s="223" t="s">
        <v>124</v>
      </c>
      <c r="E359" s="232" t="s">
        <v>1</v>
      </c>
      <c r="F359" s="233" t="s">
        <v>182</v>
      </c>
      <c r="G359" s="216"/>
      <c r="H359" s="234">
        <v>254.687</v>
      </c>
      <c r="I359" s="124"/>
      <c r="J359" s="216"/>
      <c r="L359" s="121"/>
      <c r="M359" s="125"/>
      <c r="N359" s="126"/>
      <c r="O359" s="126"/>
      <c r="P359" s="126"/>
      <c r="Q359" s="126"/>
      <c r="R359" s="126"/>
      <c r="S359" s="126"/>
      <c r="T359" s="127"/>
      <c r="AT359" s="122" t="s">
        <v>124</v>
      </c>
      <c r="AU359" s="122" t="s">
        <v>78</v>
      </c>
      <c r="AV359" s="10" t="s">
        <v>122</v>
      </c>
      <c r="AW359" s="10" t="s">
        <v>31</v>
      </c>
      <c r="AX359" s="10" t="s">
        <v>76</v>
      </c>
      <c r="AY359" s="122" t="s">
        <v>117</v>
      </c>
    </row>
    <row r="360" spans="1:65" s="1" customFormat="1" ht="16.5" customHeight="1">
      <c r="A360" s="358"/>
      <c r="B360" s="88"/>
      <c r="C360" s="89" t="s">
        <v>445</v>
      </c>
      <c r="D360" s="89" t="s">
        <v>119</v>
      </c>
      <c r="E360" s="90" t="s">
        <v>446</v>
      </c>
      <c r="F360" s="91" t="s">
        <v>447</v>
      </c>
      <c r="G360" s="92" t="s">
        <v>245</v>
      </c>
      <c r="H360" s="257">
        <v>5.6</v>
      </c>
      <c r="I360" s="93"/>
      <c r="J360" s="260">
        <f>ROUND(I360*H360,2)</f>
        <v>0</v>
      </c>
      <c r="K360" s="91" t="s">
        <v>186</v>
      </c>
      <c r="L360" s="19"/>
      <c r="M360" s="94" t="s">
        <v>1</v>
      </c>
      <c r="N360" s="95" t="s">
        <v>40</v>
      </c>
      <c r="O360" s="27"/>
      <c r="P360" s="96">
        <f>O360*H360</f>
        <v>0</v>
      </c>
      <c r="Q360" s="96">
        <v>2.429</v>
      </c>
      <c r="R360" s="96">
        <f>Q360*H360</f>
        <v>13.602399999999998</v>
      </c>
      <c r="S360" s="96">
        <v>0</v>
      </c>
      <c r="T360" s="97">
        <f>S360*H360</f>
        <v>0</v>
      </c>
      <c r="AR360" s="11" t="s">
        <v>122</v>
      </c>
      <c r="AT360" s="11" t="s">
        <v>119</v>
      </c>
      <c r="AU360" s="11" t="s">
        <v>78</v>
      </c>
      <c r="AY360" s="11" t="s">
        <v>117</v>
      </c>
      <c r="BE360" s="98">
        <f>IF(N360="základní",J360,0)</f>
        <v>0</v>
      </c>
      <c r="BF360" s="98">
        <f>IF(N360="snížená",J360,0)</f>
        <v>0</v>
      </c>
      <c r="BG360" s="98">
        <f>IF(N360="zákl. přenesená",J360,0)</f>
        <v>0</v>
      </c>
      <c r="BH360" s="98">
        <f>IF(N360="sníž. přenesená",J360,0)</f>
        <v>0</v>
      </c>
      <c r="BI360" s="98">
        <f>IF(N360="nulová",J360,0)</f>
        <v>0</v>
      </c>
      <c r="BJ360" s="11" t="s">
        <v>76</v>
      </c>
      <c r="BK360" s="98">
        <f>ROUND(I360*H360,2)</f>
        <v>0</v>
      </c>
      <c r="BL360" s="11" t="s">
        <v>122</v>
      </c>
      <c r="BM360" s="11" t="s">
        <v>448</v>
      </c>
    </row>
    <row r="361" spans="2:51" s="7" customFormat="1" ht="12">
      <c r="B361" s="99"/>
      <c r="C361" s="213"/>
      <c r="D361" s="223" t="s">
        <v>124</v>
      </c>
      <c r="E361" s="224" t="s">
        <v>1</v>
      </c>
      <c r="F361" s="225" t="s">
        <v>449</v>
      </c>
      <c r="G361" s="213"/>
      <c r="H361" s="224" t="s">
        <v>1</v>
      </c>
      <c r="I361" s="103"/>
      <c r="J361" s="213"/>
      <c r="L361" s="99"/>
      <c r="M361" s="104"/>
      <c r="N361" s="105"/>
      <c r="O361" s="105"/>
      <c r="P361" s="105"/>
      <c r="Q361" s="105"/>
      <c r="R361" s="105"/>
      <c r="S361" s="105"/>
      <c r="T361" s="106"/>
      <c r="AT361" s="101" t="s">
        <v>124</v>
      </c>
      <c r="AU361" s="101" t="s">
        <v>78</v>
      </c>
      <c r="AV361" s="7" t="s">
        <v>76</v>
      </c>
      <c r="AW361" s="7" t="s">
        <v>31</v>
      </c>
      <c r="AX361" s="7" t="s">
        <v>69</v>
      </c>
      <c r="AY361" s="101" t="s">
        <v>117</v>
      </c>
    </row>
    <row r="362" spans="2:51" s="8" customFormat="1" ht="12">
      <c r="B362" s="107"/>
      <c r="C362" s="214"/>
      <c r="D362" s="223" t="s">
        <v>124</v>
      </c>
      <c r="E362" s="226" t="s">
        <v>1</v>
      </c>
      <c r="F362" s="227" t="s">
        <v>450</v>
      </c>
      <c r="G362" s="214"/>
      <c r="H362" s="228">
        <v>5.6</v>
      </c>
      <c r="I362" s="110"/>
      <c r="J362" s="214"/>
      <c r="L362" s="107"/>
      <c r="M362" s="111"/>
      <c r="N362" s="112"/>
      <c r="O362" s="112"/>
      <c r="P362" s="112"/>
      <c r="Q362" s="112"/>
      <c r="R362" s="112"/>
      <c r="S362" s="112"/>
      <c r="T362" s="113"/>
      <c r="AT362" s="108" t="s">
        <v>124</v>
      </c>
      <c r="AU362" s="108" t="s">
        <v>78</v>
      </c>
      <c r="AV362" s="8" t="s">
        <v>78</v>
      </c>
      <c r="AW362" s="8" t="s">
        <v>31</v>
      </c>
      <c r="AX362" s="8" t="s">
        <v>69</v>
      </c>
      <c r="AY362" s="108" t="s">
        <v>117</v>
      </c>
    </row>
    <row r="363" spans="2:51" s="10" customFormat="1" ht="12">
      <c r="B363" s="121"/>
      <c r="C363" s="216"/>
      <c r="D363" s="223" t="s">
        <v>124</v>
      </c>
      <c r="E363" s="232" t="s">
        <v>1</v>
      </c>
      <c r="F363" s="233" t="s">
        <v>182</v>
      </c>
      <c r="G363" s="216"/>
      <c r="H363" s="234">
        <v>5.6</v>
      </c>
      <c r="I363" s="124"/>
      <c r="J363" s="216"/>
      <c r="L363" s="121"/>
      <c r="M363" s="125"/>
      <c r="N363" s="126"/>
      <c r="O363" s="126"/>
      <c r="P363" s="126"/>
      <c r="Q363" s="126"/>
      <c r="R363" s="126"/>
      <c r="S363" s="126"/>
      <c r="T363" s="127"/>
      <c r="AT363" s="122" t="s">
        <v>124</v>
      </c>
      <c r="AU363" s="122" t="s">
        <v>78</v>
      </c>
      <c r="AV363" s="10" t="s">
        <v>122</v>
      </c>
      <c r="AW363" s="10" t="s">
        <v>31</v>
      </c>
      <c r="AX363" s="10" t="s">
        <v>76</v>
      </c>
      <c r="AY363" s="122" t="s">
        <v>117</v>
      </c>
    </row>
    <row r="364" spans="1:65" s="1" customFormat="1" ht="16.5" customHeight="1">
      <c r="A364" s="358"/>
      <c r="B364" s="88"/>
      <c r="C364" s="89" t="s">
        <v>451</v>
      </c>
      <c r="D364" s="89" t="s">
        <v>119</v>
      </c>
      <c r="E364" s="90" t="s">
        <v>452</v>
      </c>
      <c r="F364" s="91" t="s">
        <v>453</v>
      </c>
      <c r="G364" s="92" t="s">
        <v>185</v>
      </c>
      <c r="H364" s="257">
        <v>45</v>
      </c>
      <c r="I364" s="93"/>
      <c r="J364" s="260">
        <f>ROUND(I364*H364,2)</f>
        <v>0</v>
      </c>
      <c r="K364" s="91" t="s">
        <v>186</v>
      </c>
      <c r="L364" s="19"/>
      <c r="M364" s="94" t="s">
        <v>1</v>
      </c>
      <c r="N364" s="95" t="s">
        <v>40</v>
      </c>
      <c r="O364" s="27"/>
      <c r="P364" s="96">
        <f>O364*H364</f>
        <v>0</v>
      </c>
      <c r="Q364" s="96">
        <v>0.00639</v>
      </c>
      <c r="R364" s="96">
        <f>Q364*H364</f>
        <v>0.28755</v>
      </c>
      <c r="S364" s="96">
        <v>0</v>
      </c>
      <c r="T364" s="97">
        <f>S364*H364</f>
        <v>0</v>
      </c>
      <c r="AR364" s="11" t="s">
        <v>122</v>
      </c>
      <c r="AT364" s="11" t="s">
        <v>119</v>
      </c>
      <c r="AU364" s="11" t="s">
        <v>78</v>
      </c>
      <c r="AY364" s="11" t="s">
        <v>117</v>
      </c>
      <c r="BE364" s="98">
        <f>IF(N364="základní",J364,0)</f>
        <v>0</v>
      </c>
      <c r="BF364" s="98">
        <f>IF(N364="snížená",J364,0)</f>
        <v>0</v>
      </c>
      <c r="BG364" s="98">
        <f>IF(N364="zákl. přenesená",J364,0)</f>
        <v>0</v>
      </c>
      <c r="BH364" s="98">
        <f>IF(N364="sníž. přenesená",J364,0)</f>
        <v>0</v>
      </c>
      <c r="BI364" s="98">
        <f>IF(N364="nulová",J364,0)</f>
        <v>0</v>
      </c>
      <c r="BJ364" s="11" t="s">
        <v>76</v>
      </c>
      <c r="BK364" s="98">
        <f>ROUND(I364*H364,2)</f>
        <v>0</v>
      </c>
      <c r="BL364" s="11" t="s">
        <v>122</v>
      </c>
      <c r="BM364" s="11" t="s">
        <v>454</v>
      </c>
    </row>
    <row r="365" spans="2:63" s="6" customFormat="1" ht="22.9" customHeight="1">
      <c r="B365" s="75"/>
      <c r="C365" s="217"/>
      <c r="D365" s="235" t="s">
        <v>68</v>
      </c>
      <c r="E365" s="236" t="s">
        <v>199</v>
      </c>
      <c r="F365" s="236" t="s">
        <v>455</v>
      </c>
      <c r="G365" s="217"/>
      <c r="H365" s="217"/>
      <c r="I365" s="78"/>
      <c r="J365" s="238">
        <f>BK365</f>
        <v>0</v>
      </c>
      <c r="L365" s="75"/>
      <c r="M365" s="80"/>
      <c r="N365" s="81"/>
      <c r="O365" s="81"/>
      <c r="P365" s="82">
        <f>SUM(P366:P376)</f>
        <v>0</v>
      </c>
      <c r="Q365" s="81"/>
      <c r="R365" s="82">
        <f>SUM(R366:R376)</f>
        <v>834.347004</v>
      </c>
      <c r="S365" s="81"/>
      <c r="T365" s="83">
        <f>SUM(T366:T376)</f>
        <v>0</v>
      </c>
      <c r="AR365" s="76" t="s">
        <v>76</v>
      </c>
      <c r="AT365" s="84" t="s">
        <v>68</v>
      </c>
      <c r="AU365" s="84" t="s">
        <v>76</v>
      </c>
      <c r="AY365" s="76" t="s">
        <v>117</v>
      </c>
      <c r="BK365" s="85">
        <f>SUM(BK366:BK376)</f>
        <v>0</v>
      </c>
    </row>
    <row r="366" spans="1:65" s="1" customFormat="1" ht="16.5" customHeight="1">
      <c r="A366" s="358"/>
      <c r="B366" s="88"/>
      <c r="C366" s="89" t="s">
        <v>456</v>
      </c>
      <c r="D366" s="89" t="s">
        <v>119</v>
      </c>
      <c r="E366" s="90" t="s">
        <v>457</v>
      </c>
      <c r="F366" s="91" t="s">
        <v>458</v>
      </c>
      <c r="G366" s="92" t="s">
        <v>185</v>
      </c>
      <c r="H366" s="257">
        <v>573.6</v>
      </c>
      <c r="I366" s="93"/>
      <c r="J366" s="260">
        <f aca="true" t="shared" si="0" ref="J366:J371">ROUND(I366*H366,2)</f>
        <v>0</v>
      </c>
      <c r="K366" s="91" t="s">
        <v>186</v>
      </c>
      <c r="L366" s="19"/>
      <c r="M366" s="94" t="s">
        <v>1</v>
      </c>
      <c r="N366" s="95" t="s">
        <v>40</v>
      </c>
      <c r="O366" s="27"/>
      <c r="P366" s="96">
        <f aca="true" t="shared" si="1" ref="P366:P371">O366*H366</f>
        <v>0</v>
      </c>
      <c r="Q366" s="96">
        <v>0.26244</v>
      </c>
      <c r="R366" s="96">
        <f aca="true" t="shared" si="2" ref="R366:R371">Q366*H366</f>
        <v>150.535584</v>
      </c>
      <c r="S366" s="96">
        <v>0</v>
      </c>
      <c r="T366" s="97">
        <f aca="true" t="shared" si="3" ref="T366:T371">S366*H366</f>
        <v>0</v>
      </c>
      <c r="AR366" s="11" t="s">
        <v>122</v>
      </c>
      <c r="AT366" s="11" t="s">
        <v>119</v>
      </c>
      <c r="AU366" s="11" t="s">
        <v>78</v>
      </c>
      <c r="AY366" s="11" t="s">
        <v>117</v>
      </c>
      <c r="BE366" s="98">
        <f aca="true" t="shared" si="4" ref="BE366:BE371">IF(N366="základní",J366,0)</f>
        <v>0</v>
      </c>
      <c r="BF366" s="98">
        <f aca="true" t="shared" si="5" ref="BF366:BF371">IF(N366="snížená",J366,0)</f>
        <v>0</v>
      </c>
      <c r="BG366" s="98">
        <f aca="true" t="shared" si="6" ref="BG366:BG371">IF(N366="zákl. přenesená",J366,0)</f>
        <v>0</v>
      </c>
      <c r="BH366" s="98">
        <f aca="true" t="shared" si="7" ref="BH366:BH371">IF(N366="sníž. přenesená",J366,0)</f>
        <v>0</v>
      </c>
      <c r="BI366" s="98">
        <f aca="true" t="shared" si="8" ref="BI366:BI371">IF(N366="nulová",J366,0)</f>
        <v>0</v>
      </c>
      <c r="BJ366" s="11" t="s">
        <v>76</v>
      </c>
      <c r="BK366" s="98">
        <f aca="true" t="shared" si="9" ref="BK366:BK371">ROUND(I366*H366,2)</f>
        <v>0</v>
      </c>
      <c r="BL366" s="11" t="s">
        <v>122</v>
      </c>
      <c r="BM366" s="11" t="s">
        <v>459</v>
      </c>
    </row>
    <row r="367" spans="1:65" s="1" customFormat="1" ht="16.5" customHeight="1">
      <c r="A367" s="358"/>
      <c r="B367" s="88"/>
      <c r="C367" s="89" t="s">
        <v>460</v>
      </c>
      <c r="D367" s="89" t="s">
        <v>119</v>
      </c>
      <c r="E367" s="90" t="s">
        <v>461</v>
      </c>
      <c r="F367" s="91" t="s">
        <v>462</v>
      </c>
      <c r="G367" s="92" t="s">
        <v>185</v>
      </c>
      <c r="H367" s="257">
        <v>573.6</v>
      </c>
      <c r="I367" s="93"/>
      <c r="J367" s="260">
        <f t="shared" si="0"/>
        <v>0</v>
      </c>
      <c r="K367" s="91" t="s">
        <v>1</v>
      </c>
      <c r="L367" s="19"/>
      <c r="M367" s="94" t="s">
        <v>1</v>
      </c>
      <c r="N367" s="95" t="s">
        <v>40</v>
      </c>
      <c r="O367" s="27"/>
      <c r="P367" s="96">
        <f t="shared" si="1"/>
        <v>0</v>
      </c>
      <c r="Q367" s="96">
        <v>0.2809</v>
      </c>
      <c r="R367" s="96">
        <f t="shared" si="2"/>
        <v>161.12424</v>
      </c>
      <c r="S367" s="96">
        <v>0</v>
      </c>
      <c r="T367" s="97">
        <f t="shared" si="3"/>
        <v>0</v>
      </c>
      <c r="AR367" s="11" t="s">
        <v>122</v>
      </c>
      <c r="AT367" s="11" t="s">
        <v>119</v>
      </c>
      <c r="AU367" s="11" t="s">
        <v>78</v>
      </c>
      <c r="AY367" s="11" t="s">
        <v>117</v>
      </c>
      <c r="BE367" s="98">
        <f t="shared" si="4"/>
        <v>0</v>
      </c>
      <c r="BF367" s="98">
        <f t="shared" si="5"/>
        <v>0</v>
      </c>
      <c r="BG367" s="98">
        <f t="shared" si="6"/>
        <v>0</v>
      </c>
      <c r="BH367" s="98">
        <f t="shared" si="7"/>
        <v>0</v>
      </c>
      <c r="BI367" s="98">
        <f t="shared" si="8"/>
        <v>0</v>
      </c>
      <c r="BJ367" s="11" t="s">
        <v>76</v>
      </c>
      <c r="BK367" s="98">
        <f t="shared" si="9"/>
        <v>0</v>
      </c>
      <c r="BL367" s="11" t="s">
        <v>122</v>
      </c>
      <c r="BM367" s="11" t="s">
        <v>463</v>
      </c>
    </row>
    <row r="368" spans="1:65" s="1" customFormat="1" ht="16.5" customHeight="1">
      <c r="A368" s="358"/>
      <c r="B368" s="88"/>
      <c r="C368" s="89" t="s">
        <v>464</v>
      </c>
      <c r="D368" s="89" t="s">
        <v>119</v>
      </c>
      <c r="E368" s="90" t="s">
        <v>465</v>
      </c>
      <c r="F368" s="91" t="s">
        <v>466</v>
      </c>
      <c r="G368" s="92" t="s">
        <v>185</v>
      </c>
      <c r="H368" s="257">
        <v>573.6</v>
      </c>
      <c r="I368" s="93"/>
      <c r="J368" s="260">
        <f t="shared" si="0"/>
        <v>0</v>
      </c>
      <c r="K368" s="91" t="s">
        <v>186</v>
      </c>
      <c r="L368" s="19"/>
      <c r="M368" s="94" t="s">
        <v>1</v>
      </c>
      <c r="N368" s="95" t="s">
        <v>40</v>
      </c>
      <c r="O368" s="27"/>
      <c r="P368" s="96">
        <f t="shared" si="1"/>
        <v>0</v>
      </c>
      <c r="Q368" s="96">
        <v>0.26376</v>
      </c>
      <c r="R368" s="96">
        <f t="shared" si="2"/>
        <v>151.292736</v>
      </c>
      <c r="S368" s="96">
        <v>0</v>
      </c>
      <c r="T368" s="97">
        <f t="shared" si="3"/>
        <v>0</v>
      </c>
      <c r="AR368" s="11" t="s">
        <v>122</v>
      </c>
      <c r="AT368" s="11" t="s">
        <v>119</v>
      </c>
      <c r="AU368" s="11" t="s">
        <v>78</v>
      </c>
      <c r="AY368" s="11" t="s">
        <v>117</v>
      </c>
      <c r="BE368" s="98">
        <f t="shared" si="4"/>
        <v>0</v>
      </c>
      <c r="BF368" s="98">
        <f t="shared" si="5"/>
        <v>0</v>
      </c>
      <c r="BG368" s="98">
        <f t="shared" si="6"/>
        <v>0</v>
      </c>
      <c r="BH368" s="98">
        <f t="shared" si="7"/>
        <v>0</v>
      </c>
      <c r="BI368" s="98">
        <f t="shared" si="8"/>
        <v>0</v>
      </c>
      <c r="BJ368" s="11" t="s">
        <v>76</v>
      </c>
      <c r="BK368" s="98">
        <f t="shared" si="9"/>
        <v>0</v>
      </c>
      <c r="BL368" s="11" t="s">
        <v>122</v>
      </c>
      <c r="BM368" s="11" t="s">
        <v>467</v>
      </c>
    </row>
    <row r="369" spans="1:65" s="1" customFormat="1" ht="16.5" customHeight="1">
      <c r="A369" s="358"/>
      <c r="B369" s="88"/>
      <c r="C369" s="89" t="s">
        <v>468</v>
      </c>
      <c r="D369" s="89" t="s">
        <v>119</v>
      </c>
      <c r="E369" s="90" t="s">
        <v>469</v>
      </c>
      <c r="F369" s="91" t="s">
        <v>470</v>
      </c>
      <c r="G369" s="92" t="s">
        <v>185</v>
      </c>
      <c r="H369" s="257">
        <v>2813</v>
      </c>
      <c r="I369" s="93"/>
      <c r="J369" s="260">
        <f t="shared" si="0"/>
        <v>0</v>
      </c>
      <c r="K369" s="91" t="s">
        <v>186</v>
      </c>
      <c r="L369" s="19"/>
      <c r="M369" s="94" t="s">
        <v>1</v>
      </c>
      <c r="N369" s="95" t="s">
        <v>40</v>
      </c>
      <c r="O369" s="27"/>
      <c r="P369" s="96">
        <f t="shared" si="1"/>
        <v>0</v>
      </c>
      <c r="Q369" s="96">
        <v>0.12966</v>
      </c>
      <c r="R369" s="96">
        <f t="shared" si="2"/>
        <v>364.73358</v>
      </c>
      <c r="S369" s="96">
        <v>0</v>
      </c>
      <c r="T369" s="97">
        <f t="shared" si="3"/>
        <v>0</v>
      </c>
      <c r="AR369" s="11" t="s">
        <v>122</v>
      </c>
      <c r="AT369" s="11" t="s">
        <v>119</v>
      </c>
      <c r="AU369" s="11" t="s">
        <v>78</v>
      </c>
      <c r="AY369" s="11" t="s">
        <v>117</v>
      </c>
      <c r="BE369" s="98">
        <f t="shared" si="4"/>
        <v>0</v>
      </c>
      <c r="BF369" s="98">
        <f t="shared" si="5"/>
        <v>0</v>
      </c>
      <c r="BG369" s="98">
        <f t="shared" si="6"/>
        <v>0</v>
      </c>
      <c r="BH369" s="98">
        <f t="shared" si="7"/>
        <v>0</v>
      </c>
      <c r="BI369" s="98">
        <f t="shared" si="8"/>
        <v>0</v>
      </c>
      <c r="BJ369" s="11" t="s">
        <v>76</v>
      </c>
      <c r="BK369" s="98">
        <f t="shared" si="9"/>
        <v>0</v>
      </c>
      <c r="BL369" s="11" t="s">
        <v>122</v>
      </c>
      <c r="BM369" s="11" t="s">
        <v>471</v>
      </c>
    </row>
    <row r="370" spans="1:65" s="1" customFormat="1" ht="16.5" customHeight="1">
      <c r="A370" s="358"/>
      <c r="B370" s="88"/>
      <c r="C370" s="89" t="s">
        <v>472</v>
      </c>
      <c r="D370" s="89" t="s">
        <v>119</v>
      </c>
      <c r="E370" s="90" t="s">
        <v>473</v>
      </c>
      <c r="F370" s="91" t="s">
        <v>474</v>
      </c>
      <c r="G370" s="92" t="s">
        <v>185</v>
      </c>
      <c r="H370" s="257">
        <v>573.6</v>
      </c>
      <c r="I370" s="93"/>
      <c r="J370" s="260">
        <f t="shared" si="0"/>
        <v>0</v>
      </c>
      <c r="K370" s="91" t="s">
        <v>186</v>
      </c>
      <c r="L370" s="19"/>
      <c r="M370" s="94" t="s">
        <v>1</v>
      </c>
      <c r="N370" s="95" t="s">
        <v>40</v>
      </c>
      <c r="O370" s="27"/>
      <c r="P370" s="96">
        <f t="shared" si="1"/>
        <v>0</v>
      </c>
      <c r="Q370" s="96">
        <v>0</v>
      </c>
      <c r="R370" s="96">
        <f t="shared" si="2"/>
        <v>0</v>
      </c>
      <c r="S370" s="96">
        <v>0</v>
      </c>
      <c r="T370" s="97">
        <f t="shared" si="3"/>
        <v>0</v>
      </c>
      <c r="AR370" s="11" t="s">
        <v>122</v>
      </c>
      <c r="AT370" s="11" t="s">
        <v>119</v>
      </c>
      <c r="AU370" s="11" t="s">
        <v>78</v>
      </c>
      <c r="AY370" s="11" t="s">
        <v>117</v>
      </c>
      <c r="BE370" s="98">
        <f t="shared" si="4"/>
        <v>0</v>
      </c>
      <c r="BF370" s="98">
        <f t="shared" si="5"/>
        <v>0</v>
      </c>
      <c r="BG370" s="98">
        <f t="shared" si="6"/>
        <v>0</v>
      </c>
      <c r="BH370" s="98">
        <f t="shared" si="7"/>
        <v>0</v>
      </c>
      <c r="BI370" s="98">
        <f t="shared" si="8"/>
        <v>0</v>
      </c>
      <c r="BJ370" s="11" t="s">
        <v>76</v>
      </c>
      <c r="BK370" s="98">
        <f t="shared" si="9"/>
        <v>0</v>
      </c>
      <c r="BL370" s="11" t="s">
        <v>122</v>
      </c>
      <c r="BM370" s="11" t="s">
        <v>475</v>
      </c>
    </row>
    <row r="371" spans="1:65" s="1" customFormat="1" ht="16.5" customHeight="1">
      <c r="A371" s="358"/>
      <c r="B371" s="88"/>
      <c r="C371" s="89" t="s">
        <v>476</v>
      </c>
      <c r="D371" s="89" t="s">
        <v>119</v>
      </c>
      <c r="E371" s="90" t="s">
        <v>477</v>
      </c>
      <c r="F371" s="91" t="s">
        <v>478</v>
      </c>
      <c r="G371" s="92" t="s">
        <v>185</v>
      </c>
      <c r="H371" s="257">
        <v>3386.6</v>
      </c>
      <c r="I371" s="93"/>
      <c r="J371" s="260">
        <f t="shared" si="0"/>
        <v>0</v>
      </c>
      <c r="K371" s="91" t="s">
        <v>186</v>
      </c>
      <c r="L371" s="19"/>
      <c r="M371" s="94" t="s">
        <v>1</v>
      </c>
      <c r="N371" s="95" t="s">
        <v>40</v>
      </c>
      <c r="O371" s="27"/>
      <c r="P371" s="96">
        <f t="shared" si="1"/>
        <v>0</v>
      </c>
      <c r="Q371" s="96">
        <v>0</v>
      </c>
      <c r="R371" s="96">
        <f t="shared" si="2"/>
        <v>0</v>
      </c>
      <c r="S371" s="96">
        <v>0</v>
      </c>
      <c r="T371" s="97">
        <f t="shared" si="3"/>
        <v>0</v>
      </c>
      <c r="AR371" s="11" t="s">
        <v>122</v>
      </c>
      <c r="AT371" s="11" t="s">
        <v>119</v>
      </c>
      <c r="AU371" s="11" t="s">
        <v>78</v>
      </c>
      <c r="AY371" s="11" t="s">
        <v>117</v>
      </c>
      <c r="BE371" s="98">
        <f t="shared" si="4"/>
        <v>0</v>
      </c>
      <c r="BF371" s="98">
        <f t="shared" si="5"/>
        <v>0</v>
      </c>
      <c r="BG371" s="98">
        <f t="shared" si="6"/>
        <v>0</v>
      </c>
      <c r="BH371" s="98">
        <f t="shared" si="7"/>
        <v>0</v>
      </c>
      <c r="BI371" s="98">
        <f t="shared" si="8"/>
        <v>0</v>
      </c>
      <c r="BJ371" s="11" t="s">
        <v>76</v>
      </c>
      <c r="BK371" s="98">
        <f t="shared" si="9"/>
        <v>0</v>
      </c>
      <c r="BL371" s="11" t="s">
        <v>122</v>
      </c>
      <c r="BM371" s="11" t="s">
        <v>479</v>
      </c>
    </row>
    <row r="372" spans="2:51" s="8" customFormat="1" ht="12">
      <c r="B372" s="107"/>
      <c r="C372" s="214"/>
      <c r="D372" s="223" t="s">
        <v>124</v>
      </c>
      <c r="E372" s="226" t="s">
        <v>1</v>
      </c>
      <c r="F372" s="227" t="s">
        <v>480</v>
      </c>
      <c r="G372" s="214"/>
      <c r="H372" s="228">
        <v>3386.6</v>
      </c>
      <c r="I372" s="110"/>
      <c r="J372" s="214"/>
      <c r="L372" s="107"/>
      <c r="M372" s="111"/>
      <c r="N372" s="112"/>
      <c r="O372" s="112"/>
      <c r="P372" s="112"/>
      <c r="Q372" s="112"/>
      <c r="R372" s="112"/>
      <c r="S372" s="112"/>
      <c r="T372" s="113"/>
      <c r="AT372" s="108" t="s">
        <v>124</v>
      </c>
      <c r="AU372" s="108" t="s">
        <v>78</v>
      </c>
      <c r="AV372" s="8" t="s">
        <v>78</v>
      </c>
      <c r="AW372" s="8" t="s">
        <v>31</v>
      </c>
      <c r="AX372" s="8" t="s">
        <v>69</v>
      </c>
      <c r="AY372" s="108" t="s">
        <v>117</v>
      </c>
    </row>
    <row r="373" spans="2:51" s="10" customFormat="1" ht="12">
      <c r="B373" s="121"/>
      <c r="C373" s="216"/>
      <c r="D373" s="223" t="s">
        <v>124</v>
      </c>
      <c r="E373" s="232" t="s">
        <v>1</v>
      </c>
      <c r="F373" s="233" t="s">
        <v>182</v>
      </c>
      <c r="G373" s="216"/>
      <c r="H373" s="234">
        <v>3386.6</v>
      </c>
      <c r="I373" s="124"/>
      <c r="J373" s="216"/>
      <c r="L373" s="121"/>
      <c r="M373" s="125"/>
      <c r="N373" s="126"/>
      <c r="O373" s="126"/>
      <c r="P373" s="126"/>
      <c r="Q373" s="126"/>
      <c r="R373" s="126"/>
      <c r="S373" s="126"/>
      <c r="T373" s="127"/>
      <c r="AT373" s="122" t="s">
        <v>124</v>
      </c>
      <c r="AU373" s="122" t="s">
        <v>78</v>
      </c>
      <c r="AV373" s="10" t="s">
        <v>122</v>
      </c>
      <c r="AW373" s="10" t="s">
        <v>31</v>
      </c>
      <c r="AX373" s="10" t="s">
        <v>76</v>
      </c>
      <c r="AY373" s="122" t="s">
        <v>117</v>
      </c>
    </row>
    <row r="374" spans="1:65" s="1" customFormat="1" ht="16.5" customHeight="1">
      <c r="A374" s="358"/>
      <c r="B374" s="88"/>
      <c r="C374" s="89" t="s">
        <v>481</v>
      </c>
      <c r="D374" s="89" t="s">
        <v>119</v>
      </c>
      <c r="E374" s="90" t="s">
        <v>482</v>
      </c>
      <c r="F374" s="91" t="s">
        <v>483</v>
      </c>
      <c r="G374" s="92" t="s">
        <v>219</v>
      </c>
      <c r="H374" s="257">
        <v>2973.6</v>
      </c>
      <c r="I374" s="93"/>
      <c r="J374" s="260">
        <f>ROUND(I374*H374,2)</f>
        <v>0</v>
      </c>
      <c r="K374" s="91" t="s">
        <v>186</v>
      </c>
      <c r="L374" s="19"/>
      <c r="M374" s="94" t="s">
        <v>1</v>
      </c>
      <c r="N374" s="95" t="s">
        <v>40</v>
      </c>
      <c r="O374" s="27"/>
      <c r="P374" s="96">
        <f>O374*H374</f>
        <v>0</v>
      </c>
      <c r="Q374" s="96">
        <v>0.00224</v>
      </c>
      <c r="R374" s="96">
        <f>Q374*H374</f>
        <v>6.660863999999999</v>
      </c>
      <c r="S374" s="96">
        <v>0</v>
      </c>
      <c r="T374" s="97">
        <f>S374*H374</f>
        <v>0</v>
      </c>
      <c r="AR374" s="11" t="s">
        <v>122</v>
      </c>
      <c r="AT374" s="11" t="s">
        <v>119</v>
      </c>
      <c r="AU374" s="11" t="s">
        <v>78</v>
      </c>
      <c r="AY374" s="11" t="s">
        <v>117</v>
      </c>
      <c r="BE374" s="98">
        <f>IF(N374="základní",J374,0)</f>
        <v>0</v>
      </c>
      <c r="BF374" s="98">
        <f>IF(N374="snížená",J374,0)</f>
        <v>0</v>
      </c>
      <c r="BG374" s="98">
        <f>IF(N374="zákl. přenesená",J374,0)</f>
        <v>0</v>
      </c>
      <c r="BH374" s="98">
        <f>IF(N374="sníž. přenesená",J374,0)</f>
        <v>0</v>
      </c>
      <c r="BI374" s="98">
        <f>IF(N374="nulová",J374,0)</f>
        <v>0</v>
      </c>
      <c r="BJ374" s="11" t="s">
        <v>76</v>
      </c>
      <c r="BK374" s="98">
        <f>ROUND(I374*H374,2)</f>
        <v>0</v>
      </c>
      <c r="BL374" s="11" t="s">
        <v>122</v>
      </c>
      <c r="BM374" s="11" t="s">
        <v>484</v>
      </c>
    </row>
    <row r="375" spans="2:51" s="8" customFormat="1" ht="12">
      <c r="B375" s="107"/>
      <c r="C375" s="214"/>
      <c r="D375" s="223" t="s">
        <v>124</v>
      </c>
      <c r="E375" s="226" t="s">
        <v>1</v>
      </c>
      <c r="F375" s="227" t="s">
        <v>485</v>
      </c>
      <c r="G375" s="214"/>
      <c r="H375" s="228">
        <v>2973.6</v>
      </c>
      <c r="I375" s="110"/>
      <c r="J375" s="214"/>
      <c r="L375" s="107"/>
      <c r="M375" s="111"/>
      <c r="N375" s="112"/>
      <c r="O375" s="112"/>
      <c r="P375" s="112"/>
      <c r="Q375" s="112"/>
      <c r="R375" s="112"/>
      <c r="S375" s="112"/>
      <c r="T375" s="113"/>
      <c r="AT375" s="108" t="s">
        <v>124</v>
      </c>
      <c r="AU375" s="108" t="s">
        <v>78</v>
      </c>
      <c r="AV375" s="8" t="s">
        <v>78</v>
      </c>
      <c r="AW375" s="8" t="s">
        <v>31</v>
      </c>
      <c r="AX375" s="8" t="s">
        <v>69</v>
      </c>
      <c r="AY375" s="108" t="s">
        <v>117</v>
      </c>
    </row>
    <row r="376" spans="2:51" s="10" customFormat="1" ht="12">
      <c r="B376" s="121"/>
      <c r="C376" s="216"/>
      <c r="D376" s="223" t="s">
        <v>124</v>
      </c>
      <c r="E376" s="232" t="s">
        <v>1</v>
      </c>
      <c r="F376" s="233" t="s">
        <v>182</v>
      </c>
      <c r="G376" s="216"/>
      <c r="H376" s="234">
        <v>2973.6</v>
      </c>
      <c r="I376" s="124"/>
      <c r="J376" s="216"/>
      <c r="L376" s="121"/>
      <c r="M376" s="125"/>
      <c r="N376" s="126"/>
      <c r="O376" s="126"/>
      <c r="P376" s="126"/>
      <c r="Q376" s="126"/>
      <c r="R376" s="126"/>
      <c r="S376" s="126"/>
      <c r="T376" s="127"/>
      <c r="AT376" s="122" t="s">
        <v>124</v>
      </c>
      <c r="AU376" s="122" t="s">
        <v>78</v>
      </c>
      <c r="AV376" s="10" t="s">
        <v>122</v>
      </c>
      <c r="AW376" s="10" t="s">
        <v>31</v>
      </c>
      <c r="AX376" s="10" t="s">
        <v>76</v>
      </c>
      <c r="AY376" s="122" t="s">
        <v>117</v>
      </c>
    </row>
    <row r="377" spans="2:63" s="6" customFormat="1" ht="22.9" customHeight="1">
      <c r="B377" s="75"/>
      <c r="C377" s="217"/>
      <c r="D377" s="235" t="s">
        <v>68</v>
      </c>
      <c r="E377" s="236" t="s">
        <v>222</v>
      </c>
      <c r="F377" s="236" t="s">
        <v>486</v>
      </c>
      <c r="G377" s="217"/>
      <c r="H377" s="217"/>
      <c r="I377" s="78"/>
      <c r="J377" s="238">
        <f>BK377</f>
        <v>0</v>
      </c>
      <c r="L377" s="75"/>
      <c r="M377" s="80"/>
      <c r="N377" s="81"/>
      <c r="O377" s="81"/>
      <c r="P377" s="82">
        <f>SUM(P378:P484)</f>
        <v>0</v>
      </c>
      <c r="Q377" s="81"/>
      <c r="R377" s="82">
        <f>SUM(R378:R484)</f>
        <v>21.65764479999999</v>
      </c>
      <c r="S377" s="81"/>
      <c r="T377" s="83">
        <f>SUM(T378:T484)</f>
        <v>0</v>
      </c>
      <c r="AR377" s="76" t="s">
        <v>76</v>
      </c>
      <c r="AT377" s="84" t="s">
        <v>68</v>
      </c>
      <c r="AU377" s="84" t="s">
        <v>76</v>
      </c>
      <c r="AY377" s="76" t="s">
        <v>117</v>
      </c>
      <c r="BK377" s="85">
        <f>SUM(BK378:BK484)</f>
        <v>0</v>
      </c>
    </row>
    <row r="378" spans="1:65" s="1" customFormat="1" ht="16.5" customHeight="1">
      <c r="A378" s="358"/>
      <c r="B378" s="88"/>
      <c r="C378" s="89" t="s">
        <v>487</v>
      </c>
      <c r="D378" s="89" t="s">
        <v>119</v>
      </c>
      <c r="E378" s="90" t="s">
        <v>488</v>
      </c>
      <c r="F378" s="91" t="s">
        <v>489</v>
      </c>
      <c r="G378" s="92" t="s">
        <v>219</v>
      </c>
      <c r="H378" s="257">
        <v>510</v>
      </c>
      <c r="I378" s="93"/>
      <c r="J378" s="260">
        <f>ROUND(I378*H378,2)</f>
        <v>0</v>
      </c>
      <c r="K378" s="91" t="s">
        <v>186</v>
      </c>
      <c r="L378" s="19"/>
      <c r="M378" s="94" t="s">
        <v>1</v>
      </c>
      <c r="N378" s="95" t="s">
        <v>40</v>
      </c>
      <c r="O378" s="27"/>
      <c r="P378" s="96">
        <f>O378*H378</f>
        <v>0</v>
      </c>
      <c r="Q378" s="96">
        <v>0</v>
      </c>
      <c r="R378" s="96">
        <f>Q378*H378</f>
        <v>0</v>
      </c>
      <c r="S378" s="96">
        <v>0</v>
      </c>
      <c r="T378" s="97">
        <f>S378*H378</f>
        <v>0</v>
      </c>
      <c r="AR378" s="11" t="s">
        <v>122</v>
      </c>
      <c r="AT378" s="11" t="s">
        <v>119</v>
      </c>
      <c r="AU378" s="11" t="s">
        <v>78</v>
      </c>
      <c r="AY378" s="11" t="s">
        <v>117</v>
      </c>
      <c r="BE378" s="98">
        <f>IF(N378="základní",J378,0)</f>
        <v>0</v>
      </c>
      <c r="BF378" s="98">
        <f>IF(N378="snížená",J378,0)</f>
        <v>0</v>
      </c>
      <c r="BG378" s="98">
        <f>IF(N378="zákl. přenesená",J378,0)</f>
        <v>0</v>
      </c>
      <c r="BH378" s="98">
        <f>IF(N378="sníž. přenesená",J378,0)</f>
        <v>0</v>
      </c>
      <c r="BI378" s="98">
        <f>IF(N378="nulová",J378,0)</f>
        <v>0</v>
      </c>
      <c r="BJ378" s="11" t="s">
        <v>76</v>
      </c>
      <c r="BK378" s="98">
        <f>ROUND(I378*H378,2)</f>
        <v>0</v>
      </c>
      <c r="BL378" s="11" t="s">
        <v>122</v>
      </c>
      <c r="BM378" s="11" t="s">
        <v>490</v>
      </c>
    </row>
    <row r="379" spans="2:51" s="8" customFormat="1" ht="12">
      <c r="B379" s="107"/>
      <c r="C379" s="214"/>
      <c r="D379" s="223" t="s">
        <v>124</v>
      </c>
      <c r="E379" s="226" t="s">
        <v>1</v>
      </c>
      <c r="F379" s="227" t="s">
        <v>491</v>
      </c>
      <c r="G379" s="214"/>
      <c r="H379" s="228">
        <v>510</v>
      </c>
      <c r="I379" s="110"/>
      <c r="J379" s="214"/>
      <c r="L379" s="107"/>
      <c r="M379" s="111"/>
      <c r="N379" s="112"/>
      <c r="O379" s="112"/>
      <c r="P379" s="112"/>
      <c r="Q379" s="112"/>
      <c r="R379" s="112"/>
      <c r="S379" s="112"/>
      <c r="T379" s="113"/>
      <c r="AT379" s="108" t="s">
        <v>124</v>
      </c>
      <c r="AU379" s="108" t="s">
        <v>78</v>
      </c>
      <c r="AV379" s="8" t="s">
        <v>78</v>
      </c>
      <c r="AW379" s="8" t="s">
        <v>31</v>
      </c>
      <c r="AX379" s="8" t="s">
        <v>69</v>
      </c>
      <c r="AY379" s="108" t="s">
        <v>117</v>
      </c>
    </row>
    <row r="380" spans="2:51" s="10" customFormat="1" ht="12">
      <c r="B380" s="121"/>
      <c r="C380" s="216"/>
      <c r="D380" s="223" t="s">
        <v>124</v>
      </c>
      <c r="E380" s="232" t="s">
        <v>1</v>
      </c>
      <c r="F380" s="233" t="s">
        <v>182</v>
      </c>
      <c r="G380" s="216"/>
      <c r="H380" s="234">
        <v>510</v>
      </c>
      <c r="I380" s="124"/>
      <c r="J380" s="216"/>
      <c r="L380" s="121"/>
      <c r="M380" s="125"/>
      <c r="N380" s="126"/>
      <c r="O380" s="126"/>
      <c r="P380" s="126"/>
      <c r="Q380" s="126"/>
      <c r="R380" s="126"/>
      <c r="S380" s="126"/>
      <c r="T380" s="127"/>
      <c r="AT380" s="122" t="s">
        <v>124</v>
      </c>
      <c r="AU380" s="122" t="s">
        <v>78</v>
      </c>
      <c r="AV380" s="10" t="s">
        <v>122</v>
      </c>
      <c r="AW380" s="10" t="s">
        <v>31</v>
      </c>
      <c r="AX380" s="10" t="s">
        <v>76</v>
      </c>
      <c r="AY380" s="122" t="s">
        <v>117</v>
      </c>
    </row>
    <row r="381" spans="1:65" s="1" customFormat="1" ht="16.5" customHeight="1">
      <c r="A381" s="358"/>
      <c r="B381" s="88"/>
      <c r="C381" s="128" t="s">
        <v>492</v>
      </c>
      <c r="D381" s="128" t="s">
        <v>416</v>
      </c>
      <c r="E381" s="129" t="s">
        <v>493</v>
      </c>
      <c r="F381" s="130" t="s">
        <v>494</v>
      </c>
      <c r="G381" s="131" t="s">
        <v>219</v>
      </c>
      <c r="H381" s="258">
        <v>510</v>
      </c>
      <c r="I381" s="132"/>
      <c r="J381" s="261">
        <f>ROUND(I381*H381,2)</f>
        <v>0</v>
      </c>
      <c r="K381" s="130" t="s">
        <v>186</v>
      </c>
      <c r="L381" s="133"/>
      <c r="M381" s="134" t="s">
        <v>1</v>
      </c>
      <c r="N381" s="135" t="s">
        <v>40</v>
      </c>
      <c r="O381" s="27"/>
      <c r="P381" s="96">
        <f>O381*H381</f>
        <v>0</v>
      </c>
      <c r="Q381" s="96">
        <v>0.0145</v>
      </c>
      <c r="R381" s="96">
        <f>Q381*H381</f>
        <v>7.3950000000000005</v>
      </c>
      <c r="S381" s="96">
        <v>0</v>
      </c>
      <c r="T381" s="97">
        <f>S381*H381</f>
        <v>0</v>
      </c>
      <c r="AR381" s="11" t="s">
        <v>222</v>
      </c>
      <c r="AT381" s="11" t="s">
        <v>416</v>
      </c>
      <c r="AU381" s="11" t="s">
        <v>78</v>
      </c>
      <c r="AY381" s="11" t="s">
        <v>117</v>
      </c>
      <c r="BE381" s="98">
        <f>IF(N381="základní",J381,0)</f>
        <v>0</v>
      </c>
      <c r="BF381" s="98">
        <f>IF(N381="snížená",J381,0)</f>
        <v>0</v>
      </c>
      <c r="BG381" s="98">
        <f>IF(N381="zákl. přenesená",J381,0)</f>
        <v>0</v>
      </c>
      <c r="BH381" s="98">
        <f>IF(N381="sníž. přenesená",J381,0)</f>
        <v>0</v>
      </c>
      <c r="BI381" s="98">
        <f>IF(N381="nulová",J381,0)</f>
        <v>0</v>
      </c>
      <c r="BJ381" s="11" t="s">
        <v>76</v>
      </c>
      <c r="BK381" s="98">
        <f>ROUND(I381*H381,2)</f>
        <v>0</v>
      </c>
      <c r="BL381" s="11" t="s">
        <v>122</v>
      </c>
      <c r="BM381" s="11" t="s">
        <v>495</v>
      </c>
    </row>
    <row r="382" spans="1:65" s="1" customFormat="1" ht="16.5" customHeight="1">
      <c r="A382" s="358"/>
      <c r="B382" s="88"/>
      <c r="C382" s="89" t="s">
        <v>496</v>
      </c>
      <c r="D382" s="89" t="s">
        <v>119</v>
      </c>
      <c r="E382" s="90" t="s">
        <v>497</v>
      </c>
      <c r="F382" s="91" t="s">
        <v>498</v>
      </c>
      <c r="G382" s="92" t="s">
        <v>219</v>
      </c>
      <c r="H382" s="257">
        <v>111</v>
      </c>
      <c r="I382" s="93"/>
      <c r="J382" s="260">
        <f>ROUND(I382*H382,2)</f>
        <v>0</v>
      </c>
      <c r="K382" s="91" t="s">
        <v>186</v>
      </c>
      <c r="L382" s="19"/>
      <c r="M382" s="94" t="s">
        <v>1</v>
      </c>
      <c r="N382" s="95" t="s">
        <v>40</v>
      </c>
      <c r="O382" s="27"/>
      <c r="P382" s="96">
        <f>O382*H382</f>
        <v>0</v>
      </c>
      <c r="Q382" s="96">
        <v>0</v>
      </c>
      <c r="R382" s="96">
        <f>Q382*H382</f>
        <v>0</v>
      </c>
      <c r="S382" s="96">
        <v>0</v>
      </c>
      <c r="T382" s="97">
        <f>S382*H382</f>
        <v>0</v>
      </c>
      <c r="AR382" s="11" t="s">
        <v>122</v>
      </c>
      <c r="AT382" s="11" t="s">
        <v>119</v>
      </c>
      <c r="AU382" s="11" t="s">
        <v>78</v>
      </c>
      <c r="AY382" s="11" t="s">
        <v>117</v>
      </c>
      <c r="BE382" s="98">
        <f>IF(N382="základní",J382,0)</f>
        <v>0</v>
      </c>
      <c r="BF382" s="98">
        <f>IF(N382="snížená",J382,0)</f>
        <v>0</v>
      </c>
      <c r="BG382" s="98">
        <f>IF(N382="zákl. přenesená",J382,0)</f>
        <v>0</v>
      </c>
      <c r="BH382" s="98">
        <f>IF(N382="sníž. přenesená",J382,0)</f>
        <v>0</v>
      </c>
      <c r="BI382" s="98">
        <f>IF(N382="nulová",J382,0)</f>
        <v>0</v>
      </c>
      <c r="BJ382" s="11" t="s">
        <v>76</v>
      </c>
      <c r="BK382" s="98">
        <f>ROUND(I382*H382,2)</f>
        <v>0</v>
      </c>
      <c r="BL382" s="11" t="s">
        <v>122</v>
      </c>
      <c r="BM382" s="11" t="s">
        <v>499</v>
      </c>
    </row>
    <row r="383" spans="2:51" s="8" customFormat="1" ht="12">
      <c r="B383" s="107"/>
      <c r="C383" s="214"/>
      <c r="D383" s="223" t="s">
        <v>124</v>
      </c>
      <c r="E383" s="226" t="s">
        <v>1</v>
      </c>
      <c r="F383" s="227" t="s">
        <v>500</v>
      </c>
      <c r="G383" s="214"/>
      <c r="H383" s="228">
        <v>111</v>
      </c>
      <c r="I383" s="110"/>
      <c r="J383" s="214"/>
      <c r="L383" s="107"/>
      <c r="M383" s="111"/>
      <c r="N383" s="112"/>
      <c r="O383" s="112"/>
      <c r="P383" s="112"/>
      <c r="Q383" s="112"/>
      <c r="R383" s="112"/>
      <c r="S383" s="112"/>
      <c r="T383" s="113"/>
      <c r="AT383" s="108" t="s">
        <v>124</v>
      </c>
      <c r="AU383" s="108" t="s">
        <v>78</v>
      </c>
      <c r="AV383" s="8" t="s">
        <v>78</v>
      </c>
      <c r="AW383" s="8" t="s">
        <v>31</v>
      </c>
      <c r="AX383" s="8" t="s">
        <v>69</v>
      </c>
      <c r="AY383" s="108" t="s">
        <v>117</v>
      </c>
    </row>
    <row r="384" spans="2:51" s="10" customFormat="1" ht="12">
      <c r="B384" s="121"/>
      <c r="C384" s="216"/>
      <c r="D384" s="223" t="s">
        <v>124</v>
      </c>
      <c r="E384" s="232" t="s">
        <v>1</v>
      </c>
      <c r="F384" s="233" t="s">
        <v>182</v>
      </c>
      <c r="G384" s="216"/>
      <c r="H384" s="234">
        <v>111</v>
      </c>
      <c r="I384" s="124"/>
      <c r="J384" s="216"/>
      <c r="L384" s="121"/>
      <c r="M384" s="125"/>
      <c r="N384" s="126"/>
      <c r="O384" s="126"/>
      <c r="P384" s="126"/>
      <c r="Q384" s="126"/>
      <c r="R384" s="126"/>
      <c r="S384" s="126"/>
      <c r="T384" s="127"/>
      <c r="AT384" s="122" t="s">
        <v>124</v>
      </c>
      <c r="AU384" s="122" t="s">
        <v>78</v>
      </c>
      <c r="AV384" s="10" t="s">
        <v>122</v>
      </c>
      <c r="AW384" s="10" t="s">
        <v>31</v>
      </c>
      <c r="AX384" s="10" t="s">
        <v>76</v>
      </c>
      <c r="AY384" s="122" t="s">
        <v>117</v>
      </c>
    </row>
    <row r="385" spans="1:65" s="1" customFormat="1" ht="16.5" customHeight="1">
      <c r="A385" s="358"/>
      <c r="B385" s="88"/>
      <c r="C385" s="128" t="s">
        <v>501</v>
      </c>
      <c r="D385" s="128" t="s">
        <v>416</v>
      </c>
      <c r="E385" s="129" t="s">
        <v>502</v>
      </c>
      <c r="F385" s="130" t="s">
        <v>503</v>
      </c>
      <c r="G385" s="131" t="s">
        <v>219</v>
      </c>
      <c r="H385" s="258">
        <v>111</v>
      </c>
      <c r="I385" s="132"/>
      <c r="J385" s="261">
        <f>ROUND(I385*H385,2)</f>
        <v>0</v>
      </c>
      <c r="K385" s="130" t="s">
        <v>186</v>
      </c>
      <c r="L385" s="133"/>
      <c r="M385" s="134" t="s">
        <v>1</v>
      </c>
      <c r="N385" s="135" t="s">
        <v>40</v>
      </c>
      <c r="O385" s="27"/>
      <c r="P385" s="96">
        <f>O385*H385</f>
        <v>0</v>
      </c>
      <c r="Q385" s="96">
        <v>0.0177</v>
      </c>
      <c r="R385" s="96">
        <f>Q385*H385</f>
        <v>1.9647000000000001</v>
      </c>
      <c r="S385" s="96">
        <v>0</v>
      </c>
      <c r="T385" s="97">
        <f>S385*H385</f>
        <v>0</v>
      </c>
      <c r="AR385" s="11" t="s">
        <v>222</v>
      </c>
      <c r="AT385" s="11" t="s">
        <v>416</v>
      </c>
      <c r="AU385" s="11" t="s">
        <v>78</v>
      </c>
      <c r="AY385" s="11" t="s">
        <v>117</v>
      </c>
      <c r="BE385" s="98">
        <f>IF(N385="základní",J385,0)</f>
        <v>0</v>
      </c>
      <c r="BF385" s="98">
        <f>IF(N385="snížená",J385,0)</f>
        <v>0</v>
      </c>
      <c r="BG385" s="98">
        <f>IF(N385="zákl. přenesená",J385,0)</f>
        <v>0</v>
      </c>
      <c r="BH385" s="98">
        <f>IF(N385="sníž. přenesená",J385,0)</f>
        <v>0</v>
      </c>
      <c r="BI385" s="98">
        <f>IF(N385="nulová",J385,0)</f>
        <v>0</v>
      </c>
      <c r="BJ385" s="11" t="s">
        <v>76</v>
      </c>
      <c r="BK385" s="98">
        <f>ROUND(I385*H385,2)</f>
        <v>0</v>
      </c>
      <c r="BL385" s="11" t="s">
        <v>122</v>
      </c>
      <c r="BM385" s="11" t="s">
        <v>504</v>
      </c>
    </row>
    <row r="386" spans="1:65" s="1" customFormat="1" ht="16.5" customHeight="1">
      <c r="A386" s="358"/>
      <c r="B386" s="88"/>
      <c r="C386" s="89" t="s">
        <v>505</v>
      </c>
      <c r="D386" s="89" t="s">
        <v>119</v>
      </c>
      <c r="E386" s="90" t="s">
        <v>506</v>
      </c>
      <c r="F386" s="91" t="s">
        <v>507</v>
      </c>
      <c r="G386" s="92" t="s">
        <v>434</v>
      </c>
      <c r="H386" s="257">
        <v>9</v>
      </c>
      <c r="I386" s="93"/>
      <c r="J386" s="260">
        <f>ROUND(I386*H386,2)</f>
        <v>0</v>
      </c>
      <c r="K386" s="91" t="s">
        <v>186</v>
      </c>
      <c r="L386" s="19"/>
      <c r="M386" s="94" t="s">
        <v>1</v>
      </c>
      <c r="N386" s="95" t="s">
        <v>40</v>
      </c>
      <c r="O386" s="27"/>
      <c r="P386" s="96">
        <f>O386*H386</f>
        <v>0</v>
      </c>
      <c r="Q386" s="96">
        <v>0</v>
      </c>
      <c r="R386" s="96">
        <f>Q386*H386</f>
        <v>0</v>
      </c>
      <c r="S386" s="96">
        <v>0</v>
      </c>
      <c r="T386" s="97">
        <f>S386*H386</f>
        <v>0</v>
      </c>
      <c r="AR386" s="11" t="s">
        <v>122</v>
      </c>
      <c r="AT386" s="11" t="s">
        <v>119</v>
      </c>
      <c r="AU386" s="11" t="s">
        <v>78</v>
      </c>
      <c r="AY386" s="11" t="s">
        <v>117</v>
      </c>
      <c r="BE386" s="98">
        <f>IF(N386="základní",J386,0)</f>
        <v>0</v>
      </c>
      <c r="BF386" s="98">
        <f>IF(N386="snížená",J386,0)</f>
        <v>0</v>
      </c>
      <c r="BG386" s="98">
        <f>IF(N386="zákl. přenesená",J386,0)</f>
        <v>0</v>
      </c>
      <c r="BH386" s="98">
        <f>IF(N386="sníž. přenesená",J386,0)</f>
        <v>0</v>
      </c>
      <c r="BI386" s="98">
        <f>IF(N386="nulová",J386,0)</f>
        <v>0</v>
      </c>
      <c r="BJ386" s="11" t="s">
        <v>76</v>
      </c>
      <c r="BK386" s="98">
        <f>ROUND(I386*H386,2)</f>
        <v>0</v>
      </c>
      <c r="BL386" s="11" t="s">
        <v>122</v>
      </c>
      <c r="BM386" s="11" t="s">
        <v>508</v>
      </c>
    </row>
    <row r="387" spans="2:51" s="8" customFormat="1" ht="12">
      <c r="B387" s="107"/>
      <c r="C387" s="214"/>
      <c r="D387" s="223" t="s">
        <v>124</v>
      </c>
      <c r="E387" s="226" t="s">
        <v>1</v>
      </c>
      <c r="F387" s="227" t="s">
        <v>509</v>
      </c>
      <c r="G387" s="214"/>
      <c r="H387" s="228">
        <v>9</v>
      </c>
      <c r="I387" s="110"/>
      <c r="J387" s="214"/>
      <c r="L387" s="107"/>
      <c r="M387" s="111"/>
      <c r="N387" s="112"/>
      <c r="O387" s="112"/>
      <c r="P387" s="112"/>
      <c r="Q387" s="112"/>
      <c r="R387" s="112"/>
      <c r="S387" s="112"/>
      <c r="T387" s="113"/>
      <c r="AT387" s="108" t="s">
        <v>124</v>
      </c>
      <c r="AU387" s="108" t="s">
        <v>78</v>
      </c>
      <c r="AV387" s="8" t="s">
        <v>78</v>
      </c>
      <c r="AW387" s="8" t="s">
        <v>31</v>
      </c>
      <c r="AX387" s="8" t="s">
        <v>69</v>
      </c>
      <c r="AY387" s="108" t="s">
        <v>117</v>
      </c>
    </row>
    <row r="388" spans="2:51" s="10" customFormat="1" ht="12">
      <c r="B388" s="121"/>
      <c r="C388" s="216"/>
      <c r="D388" s="223" t="s">
        <v>124</v>
      </c>
      <c r="E388" s="232" t="s">
        <v>1</v>
      </c>
      <c r="F388" s="233" t="s">
        <v>182</v>
      </c>
      <c r="G388" s="216"/>
      <c r="H388" s="234">
        <v>9</v>
      </c>
      <c r="I388" s="124"/>
      <c r="J388" s="216"/>
      <c r="L388" s="121"/>
      <c r="M388" s="125"/>
      <c r="N388" s="126"/>
      <c r="O388" s="126"/>
      <c r="P388" s="126"/>
      <c r="Q388" s="126"/>
      <c r="R388" s="126"/>
      <c r="S388" s="126"/>
      <c r="T388" s="127"/>
      <c r="AT388" s="122" t="s">
        <v>124</v>
      </c>
      <c r="AU388" s="122" t="s">
        <v>78</v>
      </c>
      <c r="AV388" s="10" t="s">
        <v>122</v>
      </c>
      <c r="AW388" s="10" t="s">
        <v>31</v>
      </c>
      <c r="AX388" s="10" t="s">
        <v>76</v>
      </c>
      <c r="AY388" s="122" t="s">
        <v>117</v>
      </c>
    </row>
    <row r="389" spans="1:65" s="1" customFormat="1" ht="16.5" customHeight="1">
      <c r="A389" s="358"/>
      <c r="B389" s="88"/>
      <c r="C389" s="128" t="s">
        <v>510</v>
      </c>
      <c r="D389" s="128" t="s">
        <v>416</v>
      </c>
      <c r="E389" s="129" t="s">
        <v>511</v>
      </c>
      <c r="F389" s="130" t="s">
        <v>512</v>
      </c>
      <c r="G389" s="131" t="s">
        <v>434</v>
      </c>
      <c r="H389" s="258">
        <v>2</v>
      </c>
      <c r="I389" s="132"/>
      <c r="J389" s="261">
        <f>ROUND(I389*H389,2)</f>
        <v>0</v>
      </c>
      <c r="K389" s="130" t="s">
        <v>186</v>
      </c>
      <c r="L389" s="133"/>
      <c r="M389" s="134" t="s">
        <v>1</v>
      </c>
      <c r="N389" s="135" t="s">
        <v>40</v>
      </c>
      <c r="O389" s="27"/>
      <c r="P389" s="96">
        <f>O389*H389</f>
        <v>0</v>
      </c>
      <c r="Q389" s="96">
        <v>0.007</v>
      </c>
      <c r="R389" s="96">
        <f>Q389*H389</f>
        <v>0.014</v>
      </c>
      <c r="S389" s="96">
        <v>0</v>
      </c>
      <c r="T389" s="97">
        <f>S389*H389</f>
        <v>0</v>
      </c>
      <c r="AR389" s="11" t="s">
        <v>222</v>
      </c>
      <c r="AT389" s="11" t="s">
        <v>416</v>
      </c>
      <c r="AU389" s="11" t="s">
        <v>78</v>
      </c>
      <c r="AY389" s="11" t="s">
        <v>117</v>
      </c>
      <c r="BE389" s="98">
        <f>IF(N389="základní",J389,0)</f>
        <v>0</v>
      </c>
      <c r="BF389" s="98">
        <f>IF(N389="snížená",J389,0)</f>
        <v>0</v>
      </c>
      <c r="BG389" s="98">
        <f>IF(N389="zákl. přenesená",J389,0)</f>
        <v>0</v>
      </c>
      <c r="BH389" s="98">
        <f>IF(N389="sníž. přenesená",J389,0)</f>
        <v>0</v>
      </c>
      <c r="BI389" s="98">
        <f>IF(N389="nulová",J389,0)</f>
        <v>0</v>
      </c>
      <c r="BJ389" s="11" t="s">
        <v>76</v>
      </c>
      <c r="BK389" s="98">
        <f>ROUND(I389*H389,2)</f>
        <v>0</v>
      </c>
      <c r="BL389" s="11" t="s">
        <v>122</v>
      </c>
      <c r="BM389" s="11" t="s">
        <v>513</v>
      </c>
    </row>
    <row r="390" spans="1:65" s="1" customFormat="1" ht="16.5" customHeight="1">
      <c r="A390" s="358"/>
      <c r="B390" s="88"/>
      <c r="C390" s="128" t="s">
        <v>514</v>
      </c>
      <c r="D390" s="128" t="s">
        <v>416</v>
      </c>
      <c r="E390" s="129" t="s">
        <v>515</v>
      </c>
      <c r="F390" s="130" t="s">
        <v>516</v>
      </c>
      <c r="G390" s="131" t="s">
        <v>434</v>
      </c>
      <c r="H390" s="258">
        <v>3</v>
      </c>
      <c r="I390" s="132"/>
      <c r="J390" s="261">
        <f>ROUND(I390*H390,2)</f>
        <v>0</v>
      </c>
      <c r="K390" s="130" t="s">
        <v>186</v>
      </c>
      <c r="L390" s="133"/>
      <c r="M390" s="134" t="s">
        <v>1</v>
      </c>
      <c r="N390" s="135" t="s">
        <v>40</v>
      </c>
      <c r="O390" s="27"/>
      <c r="P390" s="96">
        <f>O390*H390</f>
        <v>0</v>
      </c>
      <c r="Q390" s="96">
        <v>0.0068</v>
      </c>
      <c r="R390" s="96">
        <f>Q390*H390</f>
        <v>0.020399999999999998</v>
      </c>
      <c r="S390" s="96">
        <v>0</v>
      </c>
      <c r="T390" s="97">
        <f>S390*H390</f>
        <v>0</v>
      </c>
      <c r="AR390" s="11" t="s">
        <v>222</v>
      </c>
      <c r="AT390" s="11" t="s">
        <v>416</v>
      </c>
      <c r="AU390" s="11" t="s">
        <v>78</v>
      </c>
      <c r="AY390" s="11" t="s">
        <v>117</v>
      </c>
      <c r="BE390" s="98">
        <f>IF(N390="základní",J390,0)</f>
        <v>0</v>
      </c>
      <c r="BF390" s="98">
        <f>IF(N390="snížená",J390,0)</f>
        <v>0</v>
      </c>
      <c r="BG390" s="98">
        <f>IF(N390="zákl. přenesená",J390,0)</f>
        <v>0</v>
      </c>
      <c r="BH390" s="98">
        <f>IF(N390="sníž. přenesená",J390,0)</f>
        <v>0</v>
      </c>
      <c r="BI390" s="98">
        <f>IF(N390="nulová",J390,0)</f>
        <v>0</v>
      </c>
      <c r="BJ390" s="11" t="s">
        <v>76</v>
      </c>
      <c r="BK390" s="98">
        <f>ROUND(I390*H390,2)</f>
        <v>0</v>
      </c>
      <c r="BL390" s="11" t="s">
        <v>122</v>
      </c>
      <c r="BM390" s="11" t="s">
        <v>517</v>
      </c>
    </row>
    <row r="391" spans="1:65" s="1" customFormat="1" ht="16.5" customHeight="1">
      <c r="A391" s="358"/>
      <c r="B391" s="88"/>
      <c r="C391" s="128" t="s">
        <v>518</v>
      </c>
      <c r="D391" s="128" t="s">
        <v>416</v>
      </c>
      <c r="E391" s="129" t="s">
        <v>519</v>
      </c>
      <c r="F391" s="130" t="s">
        <v>520</v>
      </c>
      <c r="G391" s="131" t="s">
        <v>434</v>
      </c>
      <c r="H391" s="258">
        <v>4</v>
      </c>
      <c r="I391" s="132"/>
      <c r="J391" s="261">
        <f>ROUND(I391*H391,2)</f>
        <v>0</v>
      </c>
      <c r="K391" s="130" t="s">
        <v>186</v>
      </c>
      <c r="L391" s="133"/>
      <c r="M391" s="134" t="s">
        <v>1</v>
      </c>
      <c r="N391" s="135" t="s">
        <v>40</v>
      </c>
      <c r="O391" s="27"/>
      <c r="P391" s="96">
        <f>O391*H391</f>
        <v>0</v>
      </c>
      <c r="Q391" s="96">
        <v>0.0087</v>
      </c>
      <c r="R391" s="96">
        <f>Q391*H391</f>
        <v>0.0348</v>
      </c>
      <c r="S391" s="96">
        <v>0</v>
      </c>
      <c r="T391" s="97">
        <f>S391*H391</f>
        <v>0</v>
      </c>
      <c r="AR391" s="11" t="s">
        <v>222</v>
      </c>
      <c r="AT391" s="11" t="s">
        <v>416</v>
      </c>
      <c r="AU391" s="11" t="s">
        <v>78</v>
      </c>
      <c r="AY391" s="11" t="s">
        <v>117</v>
      </c>
      <c r="BE391" s="98">
        <f>IF(N391="základní",J391,0)</f>
        <v>0</v>
      </c>
      <c r="BF391" s="98">
        <f>IF(N391="snížená",J391,0)</f>
        <v>0</v>
      </c>
      <c r="BG391" s="98">
        <f>IF(N391="zákl. přenesená",J391,0)</f>
        <v>0</v>
      </c>
      <c r="BH391" s="98">
        <f>IF(N391="sníž. přenesená",J391,0)</f>
        <v>0</v>
      </c>
      <c r="BI391" s="98">
        <f>IF(N391="nulová",J391,0)</f>
        <v>0</v>
      </c>
      <c r="BJ391" s="11" t="s">
        <v>76</v>
      </c>
      <c r="BK391" s="98">
        <f>ROUND(I391*H391,2)</f>
        <v>0</v>
      </c>
      <c r="BL391" s="11" t="s">
        <v>122</v>
      </c>
      <c r="BM391" s="11" t="s">
        <v>521</v>
      </c>
    </row>
    <row r="392" spans="1:65" s="1" customFormat="1" ht="16.5" customHeight="1">
      <c r="A392" s="358"/>
      <c r="B392" s="88"/>
      <c r="C392" s="89" t="s">
        <v>522</v>
      </c>
      <c r="D392" s="89" t="s">
        <v>119</v>
      </c>
      <c r="E392" s="90" t="s">
        <v>523</v>
      </c>
      <c r="F392" s="91" t="s">
        <v>524</v>
      </c>
      <c r="G392" s="92" t="s">
        <v>434</v>
      </c>
      <c r="H392" s="257">
        <v>10</v>
      </c>
      <c r="I392" s="93"/>
      <c r="J392" s="260">
        <f>ROUND(I392*H392,2)</f>
        <v>0</v>
      </c>
      <c r="K392" s="91" t="s">
        <v>186</v>
      </c>
      <c r="L392" s="19"/>
      <c r="M392" s="94" t="s">
        <v>1</v>
      </c>
      <c r="N392" s="95" t="s">
        <v>40</v>
      </c>
      <c r="O392" s="27"/>
      <c r="P392" s="96">
        <f>O392*H392</f>
        <v>0</v>
      </c>
      <c r="Q392" s="96">
        <v>0.00167</v>
      </c>
      <c r="R392" s="96">
        <f>Q392*H392</f>
        <v>0.0167</v>
      </c>
      <c r="S392" s="96">
        <v>0</v>
      </c>
      <c r="T392" s="97">
        <f>S392*H392</f>
        <v>0</v>
      </c>
      <c r="AR392" s="11" t="s">
        <v>122</v>
      </c>
      <c r="AT392" s="11" t="s">
        <v>119</v>
      </c>
      <c r="AU392" s="11" t="s">
        <v>78</v>
      </c>
      <c r="AY392" s="11" t="s">
        <v>117</v>
      </c>
      <c r="BE392" s="98">
        <f>IF(N392="základní",J392,0)</f>
        <v>0</v>
      </c>
      <c r="BF392" s="98">
        <f>IF(N392="snížená",J392,0)</f>
        <v>0</v>
      </c>
      <c r="BG392" s="98">
        <f>IF(N392="zákl. přenesená",J392,0)</f>
        <v>0</v>
      </c>
      <c r="BH392" s="98">
        <f>IF(N392="sníž. přenesená",J392,0)</f>
        <v>0</v>
      </c>
      <c r="BI392" s="98">
        <f>IF(N392="nulová",J392,0)</f>
        <v>0</v>
      </c>
      <c r="BJ392" s="11" t="s">
        <v>76</v>
      </c>
      <c r="BK392" s="98">
        <f>ROUND(I392*H392,2)</f>
        <v>0</v>
      </c>
      <c r="BL392" s="11" t="s">
        <v>122</v>
      </c>
      <c r="BM392" s="11" t="s">
        <v>525</v>
      </c>
    </row>
    <row r="393" spans="2:51" s="8" customFormat="1" ht="12">
      <c r="B393" s="107"/>
      <c r="C393" s="214"/>
      <c r="D393" s="223" t="s">
        <v>124</v>
      </c>
      <c r="E393" s="226" t="s">
        <v>1</v>
      </c>
      <c r="F393" s="227" t="s">
        <v>526</v>
      </c>
      <c r="G393" s="214"/>
      <c r="H393" s="228">
        <v>10</v>
      </c>
      <c r="I393" s="110"/>
      <c r="J393" s="214"/>
      <c r="L393" s="107"/>
      <c r="M393" s="111"/>
      <c r="N393" s="112"/>
      <c r="O393" s="112"/>
      <c r="P393" s="112"/>
      <c r="Q393" s="112"/>
      <c r="R393" s="112"/>
      <c r="S393" s="112"/>
      <c r="T393" s="113"/>
      <c r="AT393" s="108" t="s">
        <v>124</v>
      </c>
      <c r="AU393" s="108" t="s">
        <v>78</v>
      </c>
      <c r="AV393" s="8" t="s">
        <v>78</v>
      </c>
      <c r="AW393" s="8" t="s">
        <v>31</v>
      </c>
      <c r="AX393" s="8" t="s">
        <v>69</v>
      </c>
      <c r="AY393" s="108" t="s">
        <v>117</v>
      </c>
    </row>
    <row r="394" spans="2:51" s="10" customFormat="1" ht="12">
      <c r="B394" s="121"/>
      <c r="C394" s="216"/>
      <c r="D394" s="223" t="s">
        <v>124</v>
      </c>
      <c r="E394" s="232" t="s">
        <v>1</v>
      </c>
      <c r="F394" s="233" t="s">
        <v>182</v>
      </c>
      <c r="G394" s="216"/>
      <c r="H394" s="234">
        <v>10</v>
      </c>
      <c r="I394" s="124"/>
      <c r="J394" s="216"/>
      <c r="L394" s="121"/>
      <c r="M394" s="125"/>
      <c r="N394" s="126"/>
      <c r="O394" s="126"/>
      <c r="P394" s="126"/>
      <c r="Q394" s="126"/>
      <c r="R394" s="126"/>
      <c r="S394" s="126"/>
      <c r="T394" s="127"/>
      <c r="AT394" s="122" t="s">
        <v>124</v>
      </c>
      <c r="AU394" s="122" t="s">
        <v>78</v>
      </c>
      <c r="AV394" s="10" t="s">
        <v>122</v>
      </c>
      <c r="AW394" s="10" t="s">
        <v>31</v>
      </c>
      <c r="AX394" s="10" t="s">
        <v>76</v>
      </c>
      <c r="AY394" s="122" t="s">
        <v>117</v>
      </c>
    </row>
    <row r="395" spans="1:65" s="1" customFormat="1" ht="16.5" customHeight="1">
      <c r="A395" s="358"/>
      <c r="B395" s="88"/>
      <c r="C395" s="128" t="s">
        <v>527</v>
      </c>
      <c r="D395" s="128" t="s">
        <v>416</v>
      </c>
      <c r="E395" s="129" t="s">
        <v>528</v>
      </c>
      <c r="F395" s="130" t="s">
        <v>529</v>
      </c>
      <c r="G395" s="131" t="s">
        <v>434</v>
      </c>
      <c r="H395" s="258">
        <v>1</v>
      </c>
      <c r="I395" s="132"/>
      <c r="J395" s="261">
        <f aca="true" t="shared" si="10" ref="J395:J402">ROUND(I395*H395,2)</f>
        <v>0</v>
      </c>
      <c r="K395" s="130" t="s">
        <v>1</v>
      </c>
      <c r="L395" s="133"/>
      <c r="M395" s="134" t="s">
        <v>1</v>
      </c>
      <c r="N395" s="135" t="s">
        <v>40</v>
      </c>
      <c r="O395" s="27"/>
      <c r="P395" s="96">
        <f aca="true" t="shared" si="11" ref="P395:P402">O395*H395</f>
        <v>0</v>
      </c>
      <c r="Q395" s="96">
        <v>0.0122</v>
      </c>
      <c r="R395" s="96">
        <f aca="true" t="shared" si="12" ref="R395:R402">Q395*H395</f>
        <v>0.0122</v>
      </c>
      <c r="S395" s="96">
        <v>0</v>
      </c>
      <c r="T395" s="97">
        <f aca="true" t="shared" si="13" ref="T395:T402">S395*H395</f>
        <v>0</v>
      </c>
      <c r="AR395" s="11" t="s">
        <v>222</v>
      </c>
      <c r="AT395" s="11" t="s">
        <v>416</v>
      </c>
      <c r="AU395" s="11" t="s">
        <v>78</v>
      </c>
      <c r="AY395" s="11" t="s">
        <v>117</v>
      </c>
      <c r="BE395" s="98">
        <f aca="true" t="shared" si="14" ref="BE395:BE402">IF(N395="základní",J395,0)</f>
        <v>0</v>
      </c>
      <c r="BF395" s="98">
        <f aca="true" t="shared" si="15" ref="BF395:BF402">IF(N395="snížená",J395,0)</f>
        <v>0</v>
      </c>
      <c r="BG395" s="98">
        <f aca="true" t="shared" si="16" ref="BG395:BG402">IF(N395="zákl. přenesená",J395,0)</f>
        <v>0</v>
      </c>
      <c r="BH395" s="98">
        <f aca="true" t="shared" si="17" ref="BH395:BH402">IF(N395="sníž. přenesená",J395,0)</f>
        <v>0</v>
      </c>
      <c r="BI395" s="98">
        <f aca="true" t="shared" si="18" ref="BI395:BI402">IF(N395="nulová",J395,0)</f>
        <v>0</v>
      </c>
      <c r="BJ395" s="11" t="s">
        <v>76</v>
      </c>
      <c r="BK395" s="98">
        <f aca="true" t="shared" si="19" ref="BK395:BK402">ROUND(I395*H395,2)</f>
        <v>0</v>
      </c>
      <c r="BL395" s="11" t="s">
        <v>122</v>
      </c>
      <c r="BM395" s="11" t="s">
        <v>530</v>
      </c>
    </row>
    <row r="396" spans="1:65" s="1" customFormat="1" ht="16.5" customHeight="1">
      <c r="A396" s="358"/>
      <c r="B396" s="88"/>
      <c r="C396" s="128" t="s">
        <v>531</v>
      </c>
      <c r="D396" s="128" t="s">
        <v>416</v>
      </c>
      <c r="E396" s="129" t="s">
        <v>532</v>
      </c>
      <c r="F396" s="130" t="s">
        <v>533</v>
      </c>
      <c r="G396" s="131" t="s">
        <v>434</v>
      </c>
      <c r="H396" s="258">
        <v>1</v>
      </c>
      <c r="I396" s="132"/>
      <c r="J396" s="261">
        <f t="shared" si="10"/>
        <v>0</v>
      </c>
      <c r="K396" s="130" t="s">
        <v>186</v>
      </c>
      <c r="L396" s="133"/>
      <c r="M396" s="134" t="s">
        <v>1</v>
      </c>
      <c r="N396" s="135" t="s">
        <v>40</v>
      </c>
      <c r="O396" s="27"/>
      <c r="P396" s="96">
        <f t="shared" si="11"/>
        <v>0</v>
      </c>
      <c r="Q396" s="96">
        <v>0.0111</v>
      </c>
      <c r="R396" s="96">
        <f t="shared" si="12"/>
        <v>0.0111</v>
      </c>
      <c r="S396" s="96">
        <v>0</v>
      </c>
      <c r="T396" s="97">
        <f t="shared" si="13"/>
        <v>0</v>
      </c>
      <c r="AR396" s="11" t="s">
        <v>222</v>
      </c>
      <c r="AT396" s="11" t="s">
        <v>416</v>
      </c>
      <c r="AU396" s="11" t="s">
        <v>78</v>
      </c>
      <c r="AY396" s="11" t="s">
        <v>117</v>
      </c>
      <c r="BE396" s="98">
        <f t="shared" si="14"/>
        <v>0</v>
      </c>
      <c r="BF396" s="98">
        <f t="shared" si="15"/>
        <v>0</v>
      </c>
      <c r="BG396" s="98">
        <f t="shared" si="16"/>
        <v>0</v>
      </c>
      <c r="BH396" s="98">
        <f t="shared" si="17"/>
        <v>0</v>
      </c>
      <c r="BI396" s="98">
        <f t="shared" si="18"/>
        <v>0</v>
      </c>
      <c r="BJ396" s="11" t="s">
        <v>76</v>
      </c>
      <c r="BK396" s="98">
        <f t="shared" si="19"/>
        <v>0</v>
      </c>
      <c r="BL396" s="11" t="s">
        <v>122</v>
      </c>
      <c r="BM396" s="11" t="s">
        <v>534</v>
      </c>
    </row>
    <row r="397" spans="1:65" s="1" customFormat="1" ht="16.5" customHeight="1">
      <c r="A397" s="358"/>
      <c r="B397" s="88"/>
      <c r="C397" s="128" t="s">
        <v>535</v>
      </c>
      <c r="D397" s="128" t="s">
        <v>416</v>
      </c>
      <c r="E397" s="129" t="s">
        <v>536</v>
      </c>
      <c r="F397" s="130" t="s">
        <v>537</v>
      </c>
      <c r="G397" s="131" t="s">
        <v>434</v>
      </c>
      <c r="H397" s="258">
        <v>1</v>
      </c>
      <c r="I397" s="132"/>
      <c r="J397" s="261">
        <f t="shared" si="10"/>
        <v>0</v>
      </c>
      <c r="K397" s="130" t="s">
        <v>186</v>
      </c>
      <c r="L397" s="133"/>
      <c r="M397" s="134" t="s">
        <v>1</v>
      </c>
      <c r="N397" s="135" t="s">
        <v>40</v>
      </c>
      <c r="O397" s="27"/>
      <c r="P397" s="96">
        <f t="shared" si="11"/>
        <v>0</v>
      </c>
      <c r="Q397" s="96">
        <v>0.02338</v>
      </c>
      <c r="R397" s="96">
        <f t="shared" si="12"/>
        <v>0.02338</v>
      </c>
      <c r="S397" s="96">
        <v>0</v>
      </c>
      <c r="T397" s="97">
        <f t="shared" si="13"/>
        <v>0</v>
      </c>
      <c r="AR397" s="11" t="s">
        <v>222</v>
      </c>
      <c r="AT397" s="11" t="s">
        <v>416</v>
      </c>
      <c r="AU397" s="11" t="s">
        <v>78</v>
      </c>
      <c r="AY397" s="11" t="s">
        <v>117</v>
      </c>
      <c r="BE397" s="98">
        <f t="shared" si="14"/>
        <v>0</v>
      </c>
      <c r="BF397" s="98">
        <f t="shared" si="15"/>
        <v>0</v>
      </c>
      <c r="BG397" s="98">
        <f t="shared" si="16"/>
        <v>0</v>
      </c>
      <c r="BH397" s="98">
        <f t="shared" si="17"/>
        <v>0</v>
      </c>
      <c r="BI397" s="98">
        <f t="shared" si="18"/>
        <v>0</v>
      </c>
      <c r="BJ397" s="11" t="s">
        <v>76</v>
      </c>
      <c r="BK397" s="98">
        <f t="shared" si="19"/>
        <v>0</v>
      </c>
      <c r="BL397" s="11" t="s">
        <v>122</v>
      </c>
      <c r="BM397" s="11" t="s">
        <v>538</v>
      </c>
    </row>
    <row r="398" spans="1:65" s="1" customFormat="1" ht="16.5" customHeight="1">
      <c r="A398" s="358"/>
      <c r="B398" s="88"/>
      <c r="C398" s="128" t="s">
        <v>539</v>
      </c>
      <c r="D398" s="128" t="s">
        <v>416</v>
      </c>
      <c r="E398" s="129" t="s">
        <v>540</v>
      </c>
      <c r="F398" s="130" t="s">
        <v>541</v>
      </c>
      <c r="G398" s="131" t="s">
        <v>434</v>
      </c>
      <c r="H398" s="258">
        <v>2</v>
      </c>
      <c r="I398" s="132"/>
      <c r="J398" s="261">
        <f t="shared" si="10"/>
        <v>0</v>
      </c>
      <c r="K398" s="130" t="s">
        <v>186</v>
      </c>
      <c r="L398" s="133"/>
      <c r="M398" s="134" t="s">
        <v>1</v>
      </c>
      <c r="N398" s="135" t="s">
        <v>40</v>
      </c>
      <c r="O398" s="27"/>
      <c r="P398" s="96">
        <f t="shared" si="11"/>
        <v>0</v>
      </c>
      <c r="Q398" s="96">
        <v>0.0069</v>
      </c>
      <c r="R398" s="96">
        <f t="shared" si="12"/>
        <v>0.0138</v>
      </c>
      <c r="S398" s="96">
        <v>0</v>
      </c>
      <c r="T398" s="97">
        <f t="shared" si="13"/>
        <v>0</v>
      </c>
      <c r="AR398" s="11" t="s">
        <v>222</v>
      </c>
      <c r="AT398" s="11" t="s">
        <v>416</v>
      </c>
      <c r="AU398" s="11" t="s">
        <v>78</v>
      </c>
      <c r="AY398" s="11" t="s">
        <v>117</v>
      </c>
      <c r="BE398" s="98">
        <f t="shared" si="14"/>
        <v>0</v>
      </c>
      <c r="BF398" s="98">
        <f t="shared" si="15"/>
        <v>0</v>
      </c>
      <c r="BG398" s="98">
        <f t="shared" si="16"/>
        <v>0</v>
      </c>
      <c r="BH398" s="98">
        <f t="shared" si="17"/>
        <v>0</v>
      </c>
      <c r="BI398" s="98">
        <f t="shared" si="18"/>
        <v>0</v>
      </c>
      <c r="BJ398" s="11" t="s">
        <v>76</v>
      </c>
      <c r="BK398" s="98">
        <f t="shared" si="19"/>
        <v>0</v>
      </c>
      <c r="BL398" s="11" t="s">
        <v>122</v>
      </c>
      <c r="BM398" s="11" t="s">
        <v>542</v>
      </c>
    </row>
    <row r="399" spans="1:65" s="1" customFormat="1" ht="16.5" customHeight="1">
      <c r="A399" s="358"/>
      <c r="B399" s="88"/>
      <c r="C399" s="128" t="s">
        <v>543</v>
      </c>
      <c r="D399" s="128" t="s">
        <v>416</v>
      </c>
      <c r="E399" s="129" t="s">
        <v>544</v>
      </c>
      <c r="F399" s="130" t="s">
        <v>545</v>
      </c>
      <c r="G399" s="131" t="s">
        <v>434</v>
      </c>
      <c r="H399" s="258">
        <v>5</v>
      </c>
      <c r="I399" s="132"/>
      <c r="J399" s="261">
        <f t="shared" si="10"/>
        <v>0</v>
      </c>
      <c r="K399" s="130" t="s">
        <v>186</v>
      </c>
      <c r="L399" s="133"/>
      <c r="M399" s="134" t="s">
        <v>1</v>
      </c>
      <c r="N399" s="135" t="s">
        <v>40</v>
      </c>
      <c r="O399" s="27"/>
      <c r="P399" s="96">
        <f t="shared" si="11"/>
        <v>0</v>
      </c>
      <c r="Q399" s="96">
        <v>0.0077</v>
      </c>
      <c r="R399" s="96">
        <f t="shared" si="12"/>
        <v>0.0385</v>
      </c>
      <c r="S399" s="96">
        <v>0</v>
      </c>
      <c r="T399" s="97">
        <f t="shared" si="13"/>
        <v>0</v>
      </c>
      <c r="AR399" s="11" t="s">
        <v>222</v>
      </c>
      <c r="AT399" s="11" t="s">
        <v>416</v>
      </c>
      <c r="AU399" s="11" t="s">
        <v>78</v>
      </c>
      <c r="AY399" s="11" t="s">
        <v>117</v>
      </c>
      <c r="BE399" s="98">
        <f t="shared" si="14"/>
        <v>0</v>
      </c>
      <c r="BF399" s="98">
        <f t="shared" si="15"/>
        <v>0</v>
      </c>
      <c r="BG399" s="98">
        <f t="shared" si="16"/>
        <v>0</v>
      </c>
      <c r="BH399" s="98">
        <f t="shared" si="17"/>
        <v>0</v>
      </c>
      <c r="BI399" s="98">
        <f t="shared" si="18"/>
        <v>0</v>
      </c>
      <c r="BJ399" s="11" t="s">
        <v>76</v>
      </c>
      <c r="BK399" s="98">
        <f t="shared" si="19"/>
        <v>0</v>
      </c>
      <c r="BL399" s="11" t="s">
        <v>122</v>
      </c>
      <c r="BM399" s="11" t="s">
        <v>546</v>
      </c>
    </row>
    <row r="400" spans="1:65" s="1" customFormat="1" ht="16.5" customHeight="1">
      <c r="A400" s="358"/>
      <c r="B400" s="88"/>
      <c r="C400" s="89" t="s">
        <v>547</v>
      </c>
      <c r="D400" s="89" t="s">
        <v>119</v>
      </c>
      <c r="E400" s="90" t="s">
        <v>548</v>
      </c>
      <c r="F400" s="91" t="s">
        <v>549</v>
      </c>
      <c r="G400" s="92" t="s">
        <v>434</v>
      </c>
      <c r="H400" s="257">
        <v>3</v>
      </c>
      <c r="I400" s="93"/>
      <c r="J400" s="260">
        <f t="shared" si="10"/>
        <v>0</v>
      </c>
      <c r="K400" s="91" t="s">
        <v>186</v>
      </c>
      <c r="L400" s="19"/>
      <c r="M400" s="94" t="s">
        <v>1</v>
      </c>
      <c r="N400" s="95" t="s">
        <v>40</v>
      </c>
      <c r="O400" s="27"/>
      <c r="P400" s="96">
        <f t="shared" si="11"/>
        <v>0</v>
      </c>
      <c r="Q400" s="96">
        <v>0.00171</v>
      </c>
      <c r="R400" s="96">
        <f t="shared" si="12"/>
        <v>0.00513</v>
      </c>
      <c r="S400" s="96">
        <v>0</v>
      </c>
      <c r="T400" s="97">
        <f t="shared" si="13"/>
        <v>0</v>
      </c>
      <c r="AR400" s="11" t="s">
        <v>122</v>
      </c>
      <c r="AT400" s="11" t="s">
        <v>119</v>
      </c>
      <c r="AU400" s="11" t="s">
        <v>78</v>
      </c>
      <c r="AY400" s="11" t="s">
        <v>117</v>
      </c>
      <c r="BE400" s="98">
        <f t="shared" si="14"/>
        <v>0</v>
      </c>
      <c r="BF400" s="98">
        <f t="shared" si="15"/>
        <v>0</v>
      </c>
      <c r="BG400" s="98">
        <f t="shared" si="16"/>
        <v>0</v>
      </c>
      <c r="BH400" s="98">
        <f t="shared" si="17"/>
        <v>0</v>
      </c>
      <c r="BI400" s="98">
        <f t="shared" si="18"/>
        <v>0</v>
      </c>
      <c r="BJ400" s="11" t="s">
        <v>76</v>
      </c>
      <c r="BK400" s="98">
        <f t="shared" si="19"/>
        <v>0</v>
      </c>
      <c r="BL400" s="11" t="s">
        <v>122</v>
      </c>
      <c r="BM400" s="11" t="s">
        <v>550</v>
      </c>
    </row>
    <row r="401" spans="1:65" s="1" customFormat="1" ht="16.5" customHeight="1">
      <c r="A401" s="358"/>
      <c r="B401" s="88"/>
      <c r="C401" s="128" t="s">
        <v>551</v>
      </c>
      <c r="D401" s="128" t="s">
        <v>416</v>
      </c>
      <c r="E401" s="129" t="s">
        <v>552</v>
      </c>
      <c r="F401" s="130" t="s">
        <v>553</v>
      </c>
      <c r="G401" s="131" t="s">
        <v>434</v>
      </c>
      <c r="H401" s="258">
        <v>3</v>
      </c>
      <c r="I401" s="132"/>
      <c r="J401" s="261">
        <f t="shared" si="10"/>
        <v>0</v>
      </c>
      <c r="K401" s="130" t="s">
        <v>186</v>
      </c>
      <c r="L401" s="133"/>
      <c r="M401" s="134" t="s">
        <v>1</v>
      </c>
      <c r="N401" s="135" t="s">
        <v>40</v>
      </c>
      <c r="O401" s="27"/>
      <c r="P401" s="96">
        <f t="shared" si="11"/>
        <v>0</v>
      </c>
      <c r="Q401" s="96">
        <v>0.0153</v>
      </c>
      <c r="R401" s="96">
        <f t="shared" si="12"/>
        <v>0.045899999999999996</v>
      </c>
      <c r="S401" s="96">
        <v>0</v>
      </c>
      <c r="T401" s="97">
        <f t="shared" si="13"/>
        <v>0</v>
      </c>
      <c r="AR401" s="11" t="s">
        <v>222</v>
      </c>
      <c r="AT401" s="11" t="s">
        <v>416</v>
      </c>
      <c r="AU401" s="11" t="s">
        <v>78</v>
      </c>
      <c r="AY401" s="11" t="s">
        <v>117</v>
      </c>
      <c r="BE401" s="98">
        <f t="shared" si="14"/>
        <v>0</v>
      </c>
      <c r="BF401" s="98">
        <f t="shared" si="15"/>
        <v>0</v>
      </c>
      <c r="BG401" s="98">
        <f t="shared" si="16"/>
        <v>0</v>
      </c>
      <c r="BH401" s="98">
        <f t="shared" si="17"/>
        <v>0</v>
      </c>
      <c r="BI401" s="98">
        <f t="shared" si="18"/>
        <v>0</v>
      </c>
      <c r="BJ401" s="11" t="s">
        <v>76</v>
      </c>
      <c r="BK401" s="98">
        <f t="shared" si="19"/>
        <v>0</v>
      </c>
      <c r="BL401" s="11" t="s">
        <v>122</v>
      </c>
      <c r="BM401" s="11" t="s">
        <v>554</v>
      </c>
    </row>
    <row r="402" spans="1:65" s="1" customFormat="1" ht="16.5" customHeight="1">
      <c r="A402" s="358"/>
      <c r="B402" s="88"/>
      <c r="C402" s="89" t="s">
        <v>555</v>
      </c>
      <c r="D402" s="89" t="s">
        <v>119</v>
      </c>
      <c r="E402" s="90" t="s">
        <v>556</v>
      </c>
      <c r="F402" s="91" t="s">
        <v>557</v>
      </c>
      <c r="G402" s="92" t="s">
        <v>434</v>
      </c>
      <c r="H402" s="257">
        <v>4</v>
      </c>
      <c r="I402" s="93"/>
      <c r="J402" s="260">
        <f t="shared" si="10"/>
        <v>0</v>
      </c>
      <c r="K402" s="91" t="s">
        <v>186</v>
      </c>
      <c r="L402" s="19"/>
      <c r="M402" s="94" t="s">
        <v>1</v>
      </c>
      <c r="N402" s="95" t="s">
        <v>40</v>
      </c>
      <c r="O402" s="27"/>
      <c r="P402" s="96">
        <f t="shared" si="11"/>
        <v>0</v>
      </c>
      <c r="Q402" s="96">
        <v>0</v>
      </c>
      <c r="R402" s="96">
        <f t="shared" si="12"/>
        <v>0</v>
      </c>
      <c r="S402" s="96">
        <v>0</v>
      </c>
      <c r="T402" s="97">
        <f t="shared" si="13"/>
        <v>0</v>
      </c>
      <c r="AR402" s="11" t="s">
        <v>122</v>
      </c>
      <c r="AT402" s="11" t="s">
        <v>119</v>
      </c>
      <c r="AU402" s="11" t="s">
        <v>78</v>
      </c>
      <c r="AY402" s="11" t="s">
        <v>117</v>
      </c>
      <c r="BE402" s="98">
        <f t="shared" si="14"/>
        <v>0</v>
      </c>
      <c r="BF402" s="98">
        <f t="shared" si="15"/>
        <v>0</v>
      </c>
      <c r="BG402" s="98">
        <f t="shared" si="16"/>
        <v>0</v>
      </c>
      <c r="BH402" s="98">
        <f t="shared" si="17"/>
        <v>0</v>
      </c>
      <c r="BI402" s="98">
        <f t="shared" si="18"/>
        <v>0</v>
      </c>
      <c r="BJ402" s="11" t="s">
        <v>76</v>
      </c>
      <c r="BK402" s="98">
        <f t="shared" si="19"/>
        <v>0</v>
      </c>
      <c r="BL402" s="11" t="s">
        <v>122</v>
      </c>
      <c r="BM402" s="11" t="s">
        <v>558</v>
      </c>
    </row>
    <row r="403" spans="2:51" s="8" customFormat="1" ht="12">
      <c r="B403" s="107"/>
      <c r="C403" s="214"/>
      <c r="D403" s="223" t="s">
        <v>124</v>
      </c>
      <c r="E403" s="226" t="s">
        <v>1</v>
      </c>
      <c r="F403" s="227" t="s">
        <v>122</v>
      </c>
      <c r="G403" s="214"/>
      <c r="H403" s="228">
        <v>4</v>
      </c>
      <c r="I403" s="110"/>
      <c r="J403" s="214"/>
      <c r="L403" s="107"/>
      <c r="M403" s="111"/>
      <c r="N403" s="112"/>
      <c r="O403" s="112"/>
      <c r="P403" s="112"/>
      <c r="Q403" s="112"/>
      <c r="R403" s="112"/>
      <c r="S403" s="112"/>
      <c r="T403" s="113"/>
      <c r="AT403" s="108" t="s">
        <v>124</v>
      </c>
      <c r="AU403" s="108" t="s">
        <v>78</v>
      </c>
      <c r="AV403" s="8" t="s">
        <v>78</v>
      </c>
      <c r="AW403" s="8" t="s">
        <v>31</v>
      </c>
      <c r="AX403" s="8" t="s">
        <v>69</v>
      </c>
      <c r="AY403" s="108" t="s">
        <v>117</v>
      </c>
    </row>
    <row r="404" spans="2:51" s="10" customFormat="1" ht="12">
      <c r="B404" s="121"/>
      <c r="C404" s="216"/>
      <c r="D404" s="223" t="s">
        <v>124</v>
      </c>
      <c r="E404" s="232" t="s">
        <v>1</v>
      </c>
      <c r="F404" s="233" t="s">
        <v>182</v>
      </c>
      <c r="G404" s="216"/>
      <c r="H404" s="234">
        <v>4</v>
      </c>
      <c r="I404" s="124"/>
      <c r="J404" s="216"/>
      <c r="L404" s="121"/>
      <c r="M404" s="125"/>
      <c r="N404" s="126"/>
      <c r="O404" s="126"/>
      <c r="P404" s="126"/>
      <c r="Q404" s="126"/>
      <c r="R404" s="126"/>
      <c r="S404" s="126"/>
      <c r="T404" s="127"/>
      <c r="AT404" s="122" t="s">
        <v>124</v>
      </c>
      <c r="AU404" s="122" t="s">
        <v>78</v>
      </c>
      <c r="AV404" s="10" t="s">
        <v>122</v>
      </c>
      <c r="AW404" s="10" t="s">
        <v>31</v>
      </c>
      <c r="AX404" s="10" t="s">
        <v>76</v>
      </c>
      <c r="AY404" s="122" t="s">
        <v>117</v>
      </c>
    </row>
    <row r="405" spans="1:65" s="1" customFormat="1" ht="16.5" customHeight="1">
      <c r="A405" s="358"/>
      <c r="B405" s="88"/>
      <c r="C405" s="128" t="s">
        <v>559</v>
      </c>
      <c r="D405" s="128" t="s">
        <v>416</v>
      </c>
      <c r="E405" s="129" t="s">
        <v>560</v>
      </c>
      <c r="F405" s="130" t="s">
        <v>561</v>
      </c>
      <c r="G405" s="131" t="s">
        <v>434</v>
      </c>
      <c r="H405" s="258">
        <v>4</v>
      </c>
      <c r="I405" s="132"/>
      <c r="J405" s="261">
        <f>ROUND(I405*H405,2)</f>
        <v>0</v>
      </c>
      <c r="K405" s="130" t="s">
        <v>186</v>
      </c>
      <c r="L405" s="133"/>
      <c r="M405" s="134" t="s">
        <v>1</v>
      </c>
      <c r="N405" s="135" t="s">
        <v>40</v>
      </c>
      <c r="O405" s="27"/>
      <c r="P405" s="96">
        <f>O405*H405</f>
        <v>0</v>
      </c>
      <c r="Q405" s="96">
        <v>0.0101</v>
      </c>
      <c r="R405" s="96">
        <f>Q405*H405</f>
        <v>0.0404</v>
      </c>
      <c r="S405" s="96">
        <v>0</v>
      </c>
      <c r="T405" s="97">
        <f>S405*H405</f>
        <v>0</v>
      </c>
      <c r="AR405" s="11" t="s">
        <v>222</v>
      </c>
      <c r="AT405" s="11" t="s">
        <v>416</v>
      </c>
      <c r="AU405" s="11" t="s">
        <v>78</v>
      </c>
      <c r="AY405" s="11" t="s">
        <v>117</v>
      </c>
      <c r="BE405" s="98">
        <f>IF(N405="základní",J405,0)</f>
        <v>0</v>
      </c>
      <c r="BF405" s="98">
        <f>IF(N405="snížená",J405,0)</f>
        <v>0</v>
      </c>
      <c r="BG405" s="98">
        <f>IF(N405="zákl. přenesená",J405,0)</f>
        <v>0</v>
      </c>
      <c r="BH405" s="98">
        <f>IF(N405="sníž. přenesená",J405,0)</f>
        <v>0</v>
      </c>
      <c r="BI405" s="98">
        <f>IF(N405="nulová",J405,0)</f>
        <v>0</v>
      </c>
      <c r="BJ405" s="11" t="s">
        <v>76</v>
      </c>
      <c r="BK405" s="98">
        <f>ROUND(I405*H405,2)</f>
        <v>0</v>
      </c>
      <c r="BL405" s="11" t="s">
        <v>122</v>
      </c>
      <c r="BM405" s="11" t="s">
        <v>562</v>
      </c>
    </row>
    <row r="406" spans="1:65" s="1" customFormat="1" ht="16.5" customHeight="1">
      <c r="A406" s="358"/>
      <c r="B406" s="88"/>
      <c r="C406" s="89" t="s">
        <v>563</v>
      </c>
      <c r="D406" s="89" t="s">
        <v>119</v>
      </c>
      <c r="E406" s="90" t="s">
        <v>564</v>
      </c>
      <c r="F406" s="91" t="s">
        <v>565</v>
      </c>
      <c r="G406" s="92" t="s">
        <v>434</v>
      </c>
      <c r="H406" s="257">
        <v>2</v>
      </c>
      <c r="I406" s="93"/>
      <c r="J406" s="260">
        <f>ROUND(I406*H406,2)</f>
        <v>0</v>
      </c>
      <c r="K406" s="91" t="s">
        <v>186</v>
      </c>
      <c r="L406" s="19"/>
      <c r="M406" s="94" t="s">
        <v>1</v>
      </c>
      <c r="N406" s="95" t="s">
        <v>40</v>
      </c>
      <c r="O406" s="27"/>
      <c r="P406" s="96">
        <f>O406*H406</f>
        <v>0</v>
      </c>
      <c r="Q406" s="96">
        <v>0.00167</v>
      </c>
      <c r="R406" s="96">
        <f>Q406*H406</f>
        <v>0.00334</v>
      </c>
      <c r="S406" s="96">
        <v>0</v>
      </c>
      <c r="T406" s="97">
        <f>S406*H406</f>
        <v>0</v>
      </c>
      <c r="AR406" s="11" t="s">
        <v>122</v>
      </c>
      <c r="AT406" s="11" t="s">
        <v>119</v>
      </c>
      <c r="AU406" s="11" t="s">
        <v>78</v>
      </c>
      <c r="AY406" s="11" t="s">
        <v>117</v>
      </c>
      <c r="BE406" s="98">
        <f>IF(N406="základní",J406,0)</f>
        <v>0</v>
      </c>
      <c r="BF406" s="98">
        <f>IF(N406="snížená",J406,0)</f>
        <v>0</v>
      </c>
      <c r="BG406" s="98">
        <f>IF(N406="zákl. přenesená",J406,0)</f>
        <v>0</v>
      </c>
      <c r="BH406" s="98">
        <f>IF(N406="sníž. přenesená",J406,0)</f>
        <v>0</v>
      </c>
      <c r="BI406" s="98">
        <f>IF(N406="nulová",J406,0)</f>
        <v>0</v>
      </c>
      <c r="BJ406" s="11" t="s">
        <v>76</v>
      </c>
      <c r="BK406" s="98">
        <f>ROUND(I406*H406,2)</f>
        <v>0</v>
      </c>
      <c r="BL406" s="11" t="s">
        <v>122</v>
      </c>
      <c r="BM406" s="11" t="s">
        <v>566</v>
      </c>
    </row>
    <row r="407" spans="2:51" s="8" customFormat="1" ht="12">
      <c r="B407" s="107"/>
      <c r="C407" s="214"/>
      <c r="D407" s="223" t="s">
        <v>124</v>
      </c>
      <c r="E407" s="226" t="s">
        <v>1</v>
      </c>
      <c r="F407" s="227" t="s">
        <v>567</v>
      </c>
      <c r="G407" s="214"/>
      <c r="H407" s="228">
        <v>2</v>
      </c>
      <c r="I407" s="110"/>
      <c r="J407" s="214"/>
      <c r="L407" s="107"/>
      <c r="M407" s="111"/>
      <c r="N407" s="112"/>
      <c r="O407" s="112"/>
      <c r="P407" s="112"/>
      <c r="Q407" s="112"/>
      <c r="R407" s="112"/>
      <c r="S407" s="112"/>
      <c r="T407" s="113"/>
      <c r="AT407" s="108" t="s">
        <v>124</v>
      </c>
      <c r="AU407" s="108" t="s">
        <v>78</v>
      </c>
      <c r="AV407" s="8" t="s">
        <v>78</v>
      </c>
      <c r="AW407" s="8" t="s">
        <v>31</v>
      </c>
      <c r="AX407" s="8" t="s">
        <v>69</v>
      </c>
      <c r="AY407" s="108" t="s">
        <v>117</v>
      </c>
    </row>
    <row r="408" spans="2:51" s="10" customFormat="1" ht="12">
      <c r="B408" s="121"/>
      <c r="C408" s="216"/>
      <c r="D408" s="223" t="s">
        <v>124</v>
      </c>
      <c r="E408" s="232" t="s">
        <v>1</v>
      </c>
      <c r="F408" s="233" t="s">
        <v>182</v>
      </c>
      <c r="G408" s="216"/>
      <c r="H408" s="234">
        <v>2</v>
      </c>
      <c r="I408" s="124"/>
      <c r="J408" s="216"/>
      <c r="L408" s="121"/>
      <c r="M408" s="125"/>
      <c r="N408" s="126"/>
      <c r="O408" s="126"/>
      <c r="P408" s="126"/>
      <c r="Q408" s="126"/>
      <c r="R408" s="126"/>
      <c r="S408" s="126"/>
      <c r="T408" s="127"/>
      <c r="AT408" s="122" t="s">
        <v>124</v>
      </c>
      <c r="AU408" s="122" t="s">
        <v>78</v>
      </c>
      <c r="AV408" s="10" t="s">
        <v>122</v>
      </c>
      <c r="AW408" s="10" t="s">
        <v>31</v>
      </c>
      <c r="AX408" s="10" t="s">
        <v>76</v>
      </c>
      <c r="AY408" s="122" t="s">
        <v>117</v>
      </c>
    </row>
    <row r="409" spans="1:65" s="1" customFormat="1" ht="16.5" customHeight="1">
      <c r="A409" s="358"/>
      <c r="B409" s="88"/>
      <c r="C409" s="128" t="s">
        <v>568</v>
      </c>
      <c r="D409" s="128" t="s">
        <v>416</v>
      </c>
      <c r="E409" s="129" t="s">
        <v>569</v>
      </c>
      <c r="F409" s="130" t="s">
        <v>570</v>
      </c>
      <c r="G409" s="131" t="s">
        <v>434</v>
      </c>
      <c r="H409" s="258">
        <v>1</v>
      </c>
      <c r="I409" s="132"/>
      <c r="J409" s="261">
        <f>ROUND(I409*H409,2)</f>
        <v>0</v>
      </c>
      <c r="K409" s="130" t="s">
        <v>186</v>
      </c>
      <c r="L409" s="133"/>
      <c r="M409" s="134" t="s">
        <v>1</v>
      </c>
      <c r="N409" s="135" t="s">
        <v>40</v>
      </c>
      <c r="O409" s="27"/>
      <c r="P409" s="96">
        <f>O409*H409</f>
        <v>0</v>
      </c>
      <c r="Q409" s="96">
        <v>0.0088</v>
      </c>
      <c r="R409" s="96">
        <f>Q409*H409</f>
        <v>0.0088</v>
      </c>
      <c r="S409" s="96">
        <v>0</v>
      </c>
      <c r="T409" s="97">
        <f>S409*H409</f>
        <v>0</v>
      </c>
      <c r="AR409" s="11" t="s">
        <v>222</v>
      </c>
      <c r="AT409" s="11" t="s">
        <v>416</v>
      </c>
      <c r="AU409" s="11" t="s">
        <v>78</v>
      </c>
      <c r="AY409" s="11" t="s">
        <v>117</v>
      </c>
      <c r="BE409" s="98">
        <f>IF(N409="základní",J409,0)</f>
        <v>0</v>
      </c>
      <c r="BF409" s="98">
        <f>IF(N409="snížená",J409,0)</f>
        <v>0</v>
      </c>
      <c r="BG409" s="98">
        <f>IF(N409="zákl. přenesená",J409,0)</f>
        <v>0</v>
      </c>
      <c r="BH409" s="98">
        <f>IF(N409="sníž. přenesená",J409,0)</f>
        <v>0</v>
      </c>
      <c r="BI409" s="98">
        <f>IF(N409="nulová",J409,0)</f>
        <v>0</v>
      </c>
      <c r="BJ409" s="11" t="s">
        <v>76</v>
      </c>
      <c r="BK409" s="98">
        <f>ROUND(I409*H409,2)</f>
        <v>0</v>
      </c>
      <c r="BL409" s="11" t="s">
        <v>122</v>
      </c>
      <c r="BM409" s="11" t="s">
        <v>571</v>
      </c>
    </row>
    <row r="410" spans="1:65" s="1" customFormat="1" ht="16.5" customHeight="1">
      <c r="A410" s="358"/>
      <c r="B410" s="88"/>
      <c r="C410" s="128" t="s">
        <v>572</v>
      </c>
      <c r="D410" s="128" t="s">
        <v>416</v>
      </c>
      <c r="E410" s="129" t="s">
        <v>573</v>
      </c>
      <c r="F410" s="130" t="s">
        <v>574</v>
      </c>
      <c r="G410" s="131" t="s">
        <v>434</v>
      </c>
      <c r="H410" s="258">
        <v>1</v>
      </c>
      <c r="I410" s="132"/>
      <c r="J410" s="261">
        <f>ROUND(I410*H410,2)</f>
        <v>0</v>
      </c>
      <c r="K410" s="130" t="s">
        <v>186</v>
      </c>
      <c r="L410" s="133"/>
      <c r="M410" s="134" t="s">
        <v>1</v>
      </c>
      <c r="N410" s="135" t="s">
        <v>40</v>
      </c>
      <c r="O410" s="27"/>
      <c r="P410" s="96">
        <f>O410*H410</f>
        <v>0</v>
      </c>
      <c r="Q410" s="96">
        <v>0.0097</v>
      </c>
      <c r="R410" s="96">
        <f>Q410*H410</f>
        <v>0.0097</v>
      </c>
      <c r="S410" s="96">
        <v>0</v>
      </c>
      <c r="T410" s="97">
        <f>S410*H410</f>
        <v>0</v>
      </c>
      <c r="AR410" s="11" t="s">
        <v>222</v>
      </c>
      <c r="AT410" s="11" t="s">
        <v>416</v>
      </c>
      <c r="AU410" s="11" t="s">
        <v>78</v>
      </c>
      <c r="AY410" s="11" t="s">
        <v>117</v>
      </c>
      <c r="BE410" s="98">
        <f>IF(N410="základní",J410,0)</f>
        <v>0</v>
      </c>
      <c r="BF410" s="98">
        <f>IF(N410="snížená",J410,0)</f>
        <v>0</v>
      </c>
      <c r="BG410" s="98">
        <f>IF(N410="zákl. přenesená",J410,0)</f>
        <v>0</v>
      </c>
      <c r="BH410" s="98">
        <f>IF(N410="sníž. přenesená",J410,0)</f>
        <v>0</v>
      </c>
      <c r="BI410" s="98">
        <f>IF(N410="nulová",J410,0)</f>
        <v>0</v>
      </c>
      <c r="BJ410" s="11" t="s">
        <v>76</v>
      </c>
      <c r="BK410" s="98">
        <f>ROUND(I410*H410,2)</f>
        <v>0</v>
      </c>
      <c r="BL410" s="11" t="s">
        <v>122</v>
      </c>
      <c r="BM410" s="11" t="s">
        <v>575</v>
      </c>
    </row>
    <row r="411" spans="1:65" s="1" customFormat="1" ht="16.5" customHeight="1">
      <c r="A411" s="358"/>
      <c r="B411" s="88"/>
      <c r="C411" s="89" t="s">
        <v>576</v>
      </c>
      <c r="D411" s="89" t="s">
        <v>119</v>
      </c>
      <c r="E411" s="90" t="s">
        <v>577</v>
      </c>
      <c r="F411" s="91" t="s">
        <v>578</v>
      </c>
      <c r="G411" s="92" t="s">
        <v>434</v>
      </c>
      <c r="H411" s="257">
        <v>1</v>
      </c>
      <c r="I411" s="93"/>
      <c r="J411" s="260">
        <f>ROUND(I411*H411,2)</f>
        <v>0</v>
      </c>
      <c r="K411" s="91" t="s">
        <v>186</v>
      </c>
      <c r="L411" s="19"/>
      <c r="M411" s="94" t="s">
        <v>1</v>
      </c>
      <c r="N411" s="95" t="s">
        <v>40</v>
      </c>
      <c r="O411" s="27"/>
      <c r="P411" s="96">
        <f>O411*H411</f>
        <v>0</v>
      </c>
      <c r="Q411" s="96">
        <v>0</v>
      </c>
      <c r="R411" s="96">
        <f>Q411*H411</f>
        <v>0</v>
      </c>
      <c r="S411" s="96">
        <v>0</v>
      </c>
      <c r="T411" s="97">
        <f>S411*H411</f>
        <v>0</v>
      </c>
      <c r="AR411" s="11" t="s">
        <v>122</v>
      </c>
      <c r="AT411" s="11" t="s">
        <v>119</v>
      </c>
      <c r="AU411" s="11" t="s">
        <v>78</v>
      </c>
      <c r="AY411" s="11" t="s">
        <v>117</v>
      </c>
      <c r="BE411" s="98">
        <f>IF(N411="základní",J411,0)</f>
        <v>0</v>
      </c>
      <c r="BF411" s="98">
        <f>IF(N411="snížená",J411,0)</f>
        <v>0</v>
      </c>
      <c r="BG411" s="98">
        <f>IF(N411="zákl. přenesená",J411,0)</f>
        <v>0</v>
      </c>
      <c r="BH411" s="98">
        <f>IF(N411="sníž. přenesená",J411,0)</f>
        <v>0</v>
      </c>
      <c r="BI411" s="98">
        <f>IF(N411="nulová",J411,0)</f>
        <v>0</v>
      </c>
      <c r="BJ411" s="11" t="s">
        <v>76</v>
      </c>
      <c r="BK411" s="98">
        <f>ROUND(I411*H411,2)</f>
        <v>0</v>
      </c>
      <c r="BL411" s="11" t="s">
        <v>122</v>
      </c>
      <c r="BM411" s="11" t="s">
        <v>579</v>
      </c>
    </row>
    <row r="412" spans="2:51" s="8" customFormat="1" ht="12">
      <c r="B412" s="107"/>
      <c r="C412" s="214"/>
      <c r="D412" s="223" t="s">
        <v>124</v>
      </c>
      <c r="E412" s="226" t="s">
        <v>1</v>
      </c>
      <c r="F412" s="227" t="s">
        <v>76</v>
      </c>
      <c r="G412" s="214"/>
      <c r="H412" s="228">
        <v>1</v>
      </c>
      <c r="I412" s="110"/>
      <c r="J412" s="214"/>
      <c r="L412" s="107"/>
      <c r="M412" s="111"/>
      <c r="N412" s="112"/>
      <c r="O412" s="112"/>
      <c r="P412" s="112"/>
      <c r="Q412" s="112"/>
      <c r="R412" s="112"/>
      <c r="S412" s="112"/>
      <c r="T412" s="113"/>
      <c r="AT412" s="108" t="s">
        <v>124</v>
      </c>
      <c r="AU412" s="108" t="s">
        <v>78</v>
      </c>
      <c r="AV412" s="8" t="s">
        <v>78</v>
      </c>
      <c r="AW412" s="8" t="s">
        <v>31</v>
      </c>
      <c r="AX412" s="8" t="s">
        <v>69</v>
      </c>
      <c r="AY412" s="108" t="s">
        <v>117</v>
      </c>
    </row>
    <row r="413" spans="2:51" s="10" customFormat="1" ht="12">
      <c r="B413" s="121"/>
      <c r="C413" s="216"/>
      <c r="D413" s="223" t="s">
        <v>124</v>
      </c>
      <c r="E413" s="232" t="s">
        <v>1</v>
      </c>
      <c r="F413" s="233" t="s">
        <v>182</v>
      </c>
      <c r="G413" s="216"/>
      <c r="H413" s="234">
        <v>1</v>
      </c>
      <c r="I413" s="124"/>
      <c r="J413" s="216"/>
      <c r="L413" s="121"/>
      <c r="M413" s="125"/>
      <c r="N413" s="126"/>
      <c r="O413" s="126"/>
      <c r="P413" s="126"/>
      <c r="Q413" s="126"/>
      <c r="R413" s="126"/>
      <c r="S413" s="126"/>
      <c r="T413" s="127"/>
      <c r="AT413" s="122" t="s">
        <v>124</v>
      </c>
      <c r="AU413" s="122" t="s">
        <v>78</v>
      </c>
      <c r="AV413" s="10" t="s">
        <v>122</v>
      </c>
      <c r="AW413" s="10" t="s">
        <v>31</v>
      </c>
      <c r="AX413" s="10" t="s">
        <v>76</v>
      </c>
      <c r="AY413" s="122" t="s">
        <v>117</v>
      </c>
    </row>
    <row r="414" spans="1:65" s="1" customFormat="1" ht="16.5" customHeight="1">
      <c r="A414" s="358"/>
      <c r="B414" s="88"/>
      <c r="C414" s="128" t="s">
        <v>580</v>
      </c>
      <c r="D414" s="128" t="s">
        <v>416</v>
      </c>
      <c r="E414" s="129" t="s">
        <v>581</v>
      </c>
      <c r="F414" s="130" t="s">
        <v>582</v>
      </c>
      <c r="G414" s="131" t="s">
        <v>434</v>
      </c>
      <c r="H414" s="258">
        <v>1</v>
      </c>
      <c r="I414" s="132"/>
      <c r="J414" s="261">
        <f>ROUND(I414*H414,2)</f>
        <v>0</v>
      </c>
      <c r="K414" s="130" t="s">
        <v>186</v>
      </c>
      <c r="L414" s="133"/>
      <c r="M414" s="134" t="s">
        <v>1</v>
      </c>
      <c r="N414" s="135" t="s">
        <v>40</v>
      </c>
      <c r="O414" s="27"/>
      <c r="P414" s="96">
        <f>O414*H414</f>
        <v>0</v>
      </c>
      <c r="Q414" s="96">
        <v>0.0146</v>
      </c>
      <c r="R414" s="96">
        <f>Q414*H414</f>
        <v>0.0146</v>
      </c>
      <c r="S414" s="96">
        <v>0</v>
      </c>
      <c r="T414" s="97">
        <f>S414*H414</f>
        <v>0</v>
      </c>
      <c r="AR414" s="11" t="s">
        <v>222</v>
      </c>
      <c r="AT414" s="11" t="s">
        <v>416</v>
      </c>
      <c r="AU414" s="11" t="s">
        <v>78</v>
      </c>
      <c r="AY414" s="11" t="s">
        <v>117</v>
      </c>
      <c r="BE414" s="98">
        <f>IF(N414="základní",J414,0)</f>
        <v>0</v>
      </c>
      <c r="BF414" s="98">
        <f>IF(N414="snížená",J414,0)</f>
        <v>0</v>
      </c>
      <c r="BG414" s="98">
        <f>IF(N414="zákl. přenesená",J414,0)</f>
        <v>0</v>
      </c>
      <c r="BH414" s="98">
        <f>IF(N414="sníž. přenesená",J414,0)</f>
        <v>0</v>
      </c>
      <c r="BI414" s="98">
        <f>IF(N414="nulová",J414,0)</f>
        <v>0</v>
      </c>
      <c r="BJ414" s="11" t="s">
        <v>76</v>
      </c>
      <c r="BK414" s="98">
        <f>ROUND(I414*H414,2)</f>
        <v>0</v>
      </c>
      <c r="BL414" s="11" t="s">
        <v>122</v>
      </c>
      <c r="BM414" s="11" t="s">
        <v>583</v>
      </c>
    </row>
    <row r="415" spans="1:65" s="1" customFormat="1" ht="16.5" customHeight="1">
      <c r="A415" s="358"/>
      <c r="B415" s="88"/>
      <c r="C415" s="89" t="s">
        <v>584</v>
      </c>
      <c r="D415" s="89" t="s">
        <v>119</v>
      </c>
      <c r="E415" s="90" t="s">
        <v>585</v>
      </c>
      <c r="F415" s="91" t="s">
        <v>586</v>
      </c>
      <c r="G415" s="92" t="s">
        <v>434</v>
      </c>
      <c r="H415" s="257">
        <v>2</v>
      </c>
      <c r="I415" s="93"/>
      <c r="J415" s="260">
        <f>ROUND(I415*H415,2)</f>
        <v>0</v>
      </c>
      <c r="K415" s="91" t="s">
        <v>186</v>
      </c>
      <c r="L415" s="19"/>
      <c r="M415" s="94" t="s">
        <v>1</v>
      </c>
      <c r="N415" s="95" t="s">
        <v>40</v>
      </c>
      <c r="O415" s="27"/>
      <c r="P415" s="96">
        <f>O415*H415</f>
        <v>0</v>
      </c>
      <c r="Q415" s="96">
        <v>0.00171</v>
      </c>
      <c r="R415" s="96">
        <f>Q415*H415</f>
        <v>0.00342</v>
      </c>
      <c r="S415" s="96">
        <v>0</v>
      </c>
      <c r="T415" s="97">
        <f>S415*H415</f>
        <v>0</v>
      </c>
      <c r="AR415" s="11" t="s">
        <v>122</v>
      </c>
      <c r="AT415" s="11" t="s">
        <v>119</v>
      </c>
      <c r="AU415" s="11" t="s">
        <v>78</v>
      </c>
      <c r="AY415" s="11" t="s">
        <v>117</v>
      </c>
      <c r="BE415" s="98">
        <f>IF(N415="základní",J415,0)</f>
        <v>0</v>
      </c>
      <c r="BF415" s="98">
        <f>IF(N415="snížená",J415,0)</f>
        <v>0</v>
      </c>
      <c r="BG415" s="98">
        <f>IF(N415="zákl. přenesená",J415,0)</f>
        <v>0</v>
      </c>
      <c r="BH415" s="98">
        <f>IF(N415="sníž. přenesená",J415,0)</f>
        <v>0</v>
      </c>
      <c r="BI415" s="98">
        <f>IF(N415="nulová",J415,0)</f>
        <v>0</v>
      </c>
      <c r="BJ415" s="11" t="s">
        <v>76</v>
      </c>
      <c r="BK415" s="98">
        <f>ROUND(I415*H415,2)</f>
        <v>0</v>
      </c>
      <c r="BL415" s="11" t="s">
        <v>122</v>
      </c>
      <c r="BM415" s="11" t="s">
        <v>587</v>
      </c>
    </row>
    <row r="416" spans="2:51" s="8" customFormat="1" ht="12">
      <c r="B416" s="107"/>
      <c r="C416" s="214"/>
      <c r="D416" s="223" t="s">
        <v>124</v>
      </c>
      <c r="E416" s="226" t="s">
        <v>1</v>
      </c>
      <c r="F416" s="227" t="s">
        <v>78</v>
      </c>
      <c r="G416" s="214"/>
      <c r="H416" s="228">
        <v>2</v>
      </c>
      <c r="I416" s="110"/>
      <c r="J416" s="214"/>
      <c r="L416" s="107"/>
      <c r="M416" s="111"/>
      <c r="N416" s="112"/>
      <c r="O416" s="112"/>
      <c r="P416" s="112"/>
      <c r="Q416" s="112"/>
      <c r="R416" s="112"/>
      <c r="S416" s="112"/>
      <c r="T416" s="113"/>
      <c r="AT416" s="108" t="s">
        <v>124</v>
      </c>
      <c r="AU416" s="108" t="s">
        <v>78</v>
      </c>
      <c r="AV416" s="8" t="s">
        <v>78</v>
      </c>
      <c r="AW416" s="8" t="s">
        <v>31</v>
      </c>
      <c r="AX416" s="8" t="s">
        <v>69</v>
      </c>
      <c r="AY416" s="108" t="s">
        <v>117</v>
      </c>
    </row>
    <row r="417" spans="2:51" s="10" customFormat="1" ht="12">
      <c r="B417" s="121"/>
      <c r="C417" s="216"/>
      <c r="D417" s="223" t="s">
        <v>124</v>
      </c>
      <c r="E417" s="232" t="s">
        <v>1</v>
      </c>
      <c r="F417" s="233" t="s">
        <v>182</v>
      </c>
      <c r="G417" s="216"/>
      <c r="H417" s="234">
        <v>2</v>
      </c>
      <c r="I417" s="124"/>
      <c r="J417" s="216"/>
      <c r="L417" s="121"/>
      <c r="M417" s="125"/>
      <c r="N417" s="126"/>
      <c r="O417" s="126"/>
      <c r="P417" s="126"/>
      <c r="Q417" s="126"/>
      <c r="R417" s="126"/>
      <c r="S417" s="126"/>
      <c r="T417" s="127"/>
      <c r="AT417" s="122" t="s">
        <v>124</v>
      </c>
      <c r="AU417" s="122" t="s">
        <v>78</v>
      </c>
      <c r="AV417" s="10" t="s">
        <v>122</v>
      </c>
      <c r="AW417" s="10" t="s">
        <v>31</v>
      </c>
      <c r="AX417" s="10" t="s">
        <v>76</v>
      </c>
      <c r="AY417" s="122" t="s">
        <v>117</v>
      </c>
    </row>
    <row r="418" spans="1:65" s="1" customFormat="1" ht="16.5" customHeight="1">
      <c r="A418" s="358"/>
      <c r="B418" s="88"/>
      <c r="C418" s="128" t="s">
        <v>588</v>
      </c>
      <c r="D418" s="128" t="s">
        <v>416</v>
      </c>
      <c r="E418" s="129" t="s">
        <v>589</v>
      </c>
      <c r="F418" s="130" t="s">
        <v>590</v>
      </c>
      <c r="G418" s="131" t="s">
        <v>434</v>
      </c>
      <c r="H418" s="258">
        <v>2</v>
      </c>
      <c r="I418" s="132"/>
      <c r="J418" s="261">
        <f>ROUND(I418*H418,2)</f>
        <v>0</v>
      </c>
      <c r="K418" s="130" t="s">
        <v>186</v>
      </c>
      <c r="L418" s="133"/>
      <c r="M418" s="134" t="s">
        <v>1</v>
      </c>
      <c r="N418" s="135" t="s">
        <v>40</v>
      </c>
      <c r="O418" s="27"/>
      <c r="P418" s="96">
        <f>O418*H418</f>
        <v>0</v>
      </c>
      <c r="Q418" s="96">
        <v>0.0178</v>
      </c>
      <c r="R418" s="96">
        <f>Q418*H418</f>
        <v>0.0356</v>
      </c>
      <c r="S418" s="96">
        <v>0</v>
      </c>
      <c r="T418" s="97">
        <f>S418*H418</f>
        <v>0</v>
      </c>
      <c r="AR418" s="11" t="s">
        <v>222</v>
      </c>
      <c r="AT418" s="11" t="s">
        <v>416</v>
      </c>
      <c r="AU418" s="11" t="s">
        <v>78</v>
      </c>
      <c r="AY418" s="11" t="s">
        <v>117</v>
      </c>
      <c r="BE418" s="98">
        <f>IF(N418="základní",J418,0)</f>
        <v>0</v>
      </c>
      <c r="BF418" s="98">
        <f>IF(N418="snížená",J418,0)</f>
        <v>0</v>
      </c>
      <c r="BG418" s="98">
        <f>IF(N418="zákl. přenesená",J418,0)</f>
        <v>0</v>
      </c>
      <c r="BH418" s="98">
        <f>IF(N418="sníž. přenesená",J418,0)</f>
        <v>0</v>
      </c>
      <c r="BI418" s="98">
        <f>IF(N418="nulová",J418,0)</f>
        <v>0</v>
      </c>
      <c r="BJ418" s="11" t="s">
        <v>76</v>
      </c>
      <c r="BK418" s="98">
        <f>ROUND(I418*H418,2)</f>
        <v>0</v>
      </c>
      <c r="BL418" s="11" t="s">
        <v>122</v>
      </c>
      <c r="BM418" s="11" t="s">
        <v>591</v>
      </c>
    </row>
    <row r="419" spans="1:65" s="1" customFormat="1" ht="16.5" customHeight="1">
      <c r="A419" s="358"/>
      <c r="B419" s="88"/>
      <c r="C419" s="89" t="s">
        <v>592</v>
      </c>
      <c r="D419" s="89" t="s">
        <v>119</v>
      </c>
      <c r="E419" s="90" t="s">
        <v>593</v>
      </c>
      <c r="F419" s="91" t="s">
        <v>594</v>
      </c>
      <c r="G419" s="92" t="s">
        <v>219</v>
      </c>
      <c r="H419" s="257">
        <v>96</v>
      </c>
      <c r="I419" s="93"/>
      <c r="J419" s="260">
        <f>ROUND(I419*H419,2)</f>
        <v>0</v>
      </c>
      <c r="K419" s="91" t="s">
        <v>186</v>
      </c>
      <c r="L419" s="19"/>
      <c r="M419" s="94" t="s">
        <v>1</v>
      </c>
      <c r="N419" s="95" t="s">
        <v>40</v>
      </c>
      <c r="O419" s="27"/>
      <c r="P419" s="96">
        <f>O419*H419</f>
        <v>0</v>
      </c>
      <c r="Q419" s="96">
        <v>0</v>
      </c>
      <c r="R419" s="96">
        <f>Q419*H419</f>
        <v>0</v>
      </c>
      <c r="S419" s="96">
        <v>0</v>
      </c>
      <c r="T419" s="97">
        <f>S419*H419</f>
        <v>0</v>
      </c>
      <c r="AR419" s="11" t="s">
        <v>122</v>
      </c>
      <c r="AT419" s="11" t="s">
        <v>119</v>
      </c>
      <c r="AU419" s="11" t="s">
        <v>78</v>
      </c>
      <c r="AY419" s="11" t="s">
        <v>117</v>
      </c>
      <c r="BE419" s="98">
        <f>IF(N419="základní",J419,0)</f>
        <v>0</v>
      </c>
      <c r="BF419" s="98">
        <f>IF(N419="snížená",J419,0)</f>
        <v>0</v>
      </c>
      <c r="BG419" s="98">
        <f>IF(N419="zákl. přenesená",J419,0)</f>
        <v>0</v>
      </c>
      <c r="BH419" s="98">
        <f>IF(N419="sníž. přenesená",J419,0)</f>
        <v>0</v>
      </c>
      <c r="BI419" s="98">
        <f>IF(N419="nulová",J419,0)</f>
        <v>0</v>
      </c>
      <c r="BJ419" s="11" t="s">
        <v>76</v>
      </c>
      <c r="BK419" s="98">
        <f>ROUND(I419*H419,2)</f>
        <v>0</v>
      </c>
      <c r="BL419" s="11" t="s">
        <v>122</v>
      </c>
      <c r="BM419" s="11" t="s">
        <v>595</v>
      </c>
    </row>
    <row r="420" spans="1:65" s="1" customFormat="1" ht="16.5" customHeight="1">
      <c r="A420" s="358"/>
      <c r="B420" s="88"/>
      <c r="C420" s="128" t="s">
        <v>596</v>
      </c>
      <c r="D420" s="128" t="s">
        <v>416</v>
      </c>
      <c r="E420" s="129" t="s">
        <v>597</v>
      </c>
      <c r="F420" s="130" t="s">
        <v>598</v>
      </c>
      <c r="G420" s="131" t="s">
        <v>219</v>
      </c>
      <c r="H420" s="258">
        <v>97.44</v>
      </c>
      <c r="I420" s="132"/>
      <c r="J420" s="261">
        <f>ROUND(I420*H420,2)</f>
        <v>0</v>
      </c>
      <c r="K420" s="130" t="s">
        <v>186</v>
      </c>
      <c r="L420" s="133"/>
      <c r="M420" s="134" t="s">
        <v>1</v>
      </c>
      <c r="N420" s="135" t="s">
        <v>40</v>
      </c>
      <c r="O420" s="27"/>
      <c r="P420" s="96">
        <f>O420*H420</f>
        <v>0</v>
      </c>
      <c r="Q420" s="96">
        <v>0.00067</v>
      </c>
      <c r="R420" s="96">
        <f>Q420*H420</f>
        <v>0.0652848</v>
      </c>
      <c r="S420" s="96">
        <v>0</v>
      </c>
      <c r="T420" s="97">
        <f>S420*H420</f>
        <v>0</v>
      </c>
      <c r="AR420" s="11" t="s">
        <v>222</v>
      </c>
      <c r="AT420" s="11" t="s">
        <v>416</v>
      </c>
      <c r="AU420" s="11" t="s">
        <v>78</v>
      </c>
      <c r="AY420" s="11" t="s">
        <v>117</v>
      </c>
      <c r="BE420" s="98">
        <f>IF(N420="základní",J420,0)</f>
        <v>0</v>
      </c>
      <c r="BF420" s="98">
        <f>IF(N420="snížená",J420,0)</f>
        <v>0</v>
      </c>
      <c r="BG420" s="98">
        <f>IF(N420="zákl. přenesená",J420,0)</f>
        <v>0</v>
      </c>
      <c r="BH420" s="98">
        <f>IF(N420="sníž. přenesená",J420,0)</f>
        <v>0</v>
      </c>
      <c r="BI420" s="98">
        <f>IF(N420="nulová",J420,0)</f>
        <v>0</v>
      </c>
      <c r="BJ420" s="11" t="s">
        <v>76</v>
      </c>
      <c r="BK420" s="98">
        <f>ROUND(I420*H420,2)</f>
        <v>0</v>
      </c>
      <c r="BL420" s="11" t="s">
        <v>122</v>
      </c>
      <c r="BM420" s="11" t="s">
        <v>599</v>
      </c>
    </row>
    <row r="421" spans="2:51" s="8" customFormat="1" ht="12">
      <c r="B421" s="107"/>
      <c r="C421" s="214"/>
      <c r="D421" s="223" t="s">
        <v>124</v>
      </c>
      <c r="E421" s="214"/>
      <c r="F421" s="227" t="s">
        <v>600</v>
      </c>
      <c r="G421" s="214"/>
      <c r="H421" s="228">
        <v>97.44</v>
      </c>
      <c r="I421" s="110"/>
      <c r="J421" s="214"/>
      <c r="L421" s="107"/>
      <c r="M421" s="111"/>
      <c r="N421" s="112"/>
      <c r="O421" s="112"/>
      <c r="P421" s="112"/>
      <c r="Q421" s="112"/>
      <c r="R421" s="112"/>
      <c r="S421" s="112"/>
      <c r="T421" s="113"/>
      <c r="AT421" s="108" t="s">
        <v>124</v>
      </c>
      <c r="AU421" s="108" t="s">
        <v>78</v>
      </c>
      <c r="AV421" s="8" t="s">
        <v>78</v>
      </c>
      <c r="AW421" s="8" t="s">
        <v>3</v>
      </c>
      <c r="AX421" s="8" t="s">
        <v>76</v>
      </c>
      <c r="AY421" s="108" t="s">
        <v>117</v>
      </c>
    </row>
    <row r="422" spans="1:65" s="1" customFormat="1" ht="16.5" customHeight="1">
      <c r="A422" s="358"/>
      <c r="B422" s="88"/>
      <c r="C422" s="89" t="s">
        <v>601</v>
      </c>
      <c r="D422" s="89" t="s">
        <v>119</v>
      </c>
      <c r="E422" s="90" t="s">
        <v>602</v>
      </c>
      <c r="F422" s="91" t="s">
        <v>603</v>
      </c>
      <c r="G422" s="92" t="s">
        <v>434</v>
      </c>
      <c r="H422" s="257">
        <v>42</v>
      </c>
      <c r="I422" s="93"/>
      <c r="J422" s="260">
        <f>ROUND(I422*H422,2)</f>
        <v>0</v>
      </c>
      <c r="K422" s="91" t="s">
        <v>186</v>
      </c>
      <c r="L422" s="19"/>
      <c r="M422" s="94" t="s">
        <v>1</v>
      </c>
      <c r="N422" s="95" t="s">
        <v>40</v>
      </c>
      <c r="O422" s="27"/>
      <c r="P422" s="96">
        <f>O422*H422</f>
        <v>0</v>
      </c>
      <c r="Q422" s="96">
        <v>0.00072</v>
      </c>
      <c r="R422" s="96">
        <f>Q422*H422</f>
        <v>0.030240000000000003</v>
      </c>
      <c r="S422" s="96">
        <v>0</v>
      </c>
      <c r="T422" s="97">
        <f>S422*H422</f>
        <v>0</v>
      </c>
      <c r="AR422" s="11" t="s">
        <v>122</v>
      </c>
      <c r="AT422" s="11" t="s">
        <v>119</v>
      </c>
      <c r="AU422" s="11" t="s">
        <v>78</v>
      </c>
      <c r="AY422" s="11" t="s">
        <v>117</v>
      </c>
      <c r="BE422" s="98">
        <f>IF(N422="základní",J422,0)</f>
        <v>0</v>
      </c>
      <c r="BF422" s="98">
        <f>IF(N422="snížená",J422,0)</f>
        <v>0</v>
      </c>
      <c r="BG422" s="98">
        <f>IF(N422="zákl. přenesená",J422,0)</f>
        <v>0</v>
      </c>
      <c r="BH422" s="98">
        <f>IF(N422="sníž. přenesená",J422,0)</f>
        <v>0</v>
      </c>
      <c r="BI422" s="98">
        <f>IF(N422="nulová",J422,0)</f>
        <v>0</v>
      </c>
      <c r="BJ422" s="11" t="s">
        <v>76</v>
      </c>
      <c r="BK422" s="98">
        <f>ROUND(I422*H422,2)</f>
        <v>0</v>
      </c>
      <c r="BL422" s="11" t="s">
        <v>122</v>
      </c>
      <c r="BM422" s="11" t="s">
        <v>604</v>
      </c>
    </row>
    <row r="423" spans="2:51" s="8" customFormat="1" ht="12">
      <c r="B423" s="107"/>
      <c r="C423" s="214"/>
      <c r="D423" s="223" t="s">
        <v>124</v>
      </c>
      <c r="E423" s="226" t="s">
        <v>1</v>
      </c>
      <c r="F423" s="227" t="s">
        <v>605</v>
      </c>
      <c r="G423" s="214"/>
      <c r="H423" s="228">
        <v>42</v>
      </c>
      <c r="I423" s="110"/>
      <c r="J423" s="214"/>
      <c r="L423" s="107"/>
      <c r="M423" s="111"/>
      <c r="N423" s="112"/>
      <c r="O423" s="112"/>
      <c r="P423" s="112"/>
      <c r="Q423" s="112"/>
      <c r="R423" s="112"/>
      <c r="S423" s="112"/>
      <c r="T423" s="113"/>
      <c r="AT423" s="108" t="s">
        <v>124</v>
      </c>
      <c r="AU423" s="108" t="s">
        <v>78</v>
      </c>
      <c r="AV423" s="8" t="s">
        <v>78</v>
      </c>
      <c r="AW423" s="8" t="s">
        <v>31</v>
      </c>
      <c r="AX423" s="8" t="s">
        <v>69</v>
      </c>
      <c r="AY423" s="108" t="s">
        <v>117</v>
      </c>
    </row>
    <row r="424" spans="2:51" s="10" customFormat="1" ht="12">
      <c r="B424" s="121"/>
      <c r="C424" s="216"/>
      <c r="D424" s="223" t="s">
        <v>124</v>
      </c>
      <c r="E424" s="232" t="s">
        <v>1</v>
      </c>
      <c r="F424" s="233" t="s">
        <v>182</v>
      </c>
      <c r="G424" s="216"/>
      <c r="H424" s="234">
        <v>42</v>
      </c>
      <c r="I424" s="124"/>
      <c r="J424" s="216"/>
      <c r="L424" s="121"/>
      <c r="M424" s="125"/>
      <c r="N424" s="126"/>
      <c r="O424" s="126"/>
      <c r="P424" s="126"/>
      <c r="Q424" s="126"/>
      <c r="R424" s="126"/>
      <c r="S424" s="126"/>
      <c r="T424" s="127"/>
      <c r="AT424" s="122" t="s">
        <v>124</v>
      </c>
      <c r="AU424" s="122" t="s">
        <v>78</v>
      </c>
      <c r="AV424" s="10" t="s">
        <v>122</v>
      </c>
      <c r="AW424" s="10" t="s">
        <v>31</v>
      </c>
      <c r="AX424" s="10" t="s">
        <v>76</v>
      </c>
      <c r="AY424" s="122" t="s">
        <v>117</v>
      </c>
    </row>
    <row r="425" spans="1:65" s="1" customFormat="1" ht="16.5" customHeight="1">
      <c r="A425" s="358"/>
      <c r="B425" s="88"/>
      <c r="C425" s="128" t="s">
        <v>606</v>
      </c>
      <c r="D425" s="128" t="s">
        <v>416</v>
      </c>
      <c r="E425" s="129" t="s">
        <v>607</v>
      </c>
      <c r="F425" s="130" t="s">
        <v>608</v>
      </c>
      <c r="G425" s="131" t="s">
        <v>434</v>
      </c>
      <c r="H425" s="258">
        <v>42</v>
      </c>
      <c r="I425" s="142"/>
      <c r="J425" s="261">
        <f>ROUND(I425*H425,2)</f>
        <v>0</v>
      </c>
      <c r="K425" s="130" t="s">
        <v>1</v>
      </c>
      <c r="L425" s="133"/>
      <c r="M425" s="134" t="s">
        <v>1</v>
      </c>
      <c r="N425" s="135" t="s">
        <v>40</v>
      </c>
      <c r="O425" s="27"/>
      <c r="P425" s="96">
        <f>O425*H425</f>
        <v>0</v>
      </c>
      <c r="Q425" s="96">
        <v>0.011</v>
      </c>
      <c r="R425" s="96">
        <f>Q425*H425</f>
        <v>0.46199999999999997</v>
      </c>
      <c r="S425" s="96">
        <v>0</v>
      </c>
      <c r="T425" s="97">
        <f>S425*H425</f>
        <v>0</v>
      </c>
      <c r="AR425" s="11" t="s">
        <v>222</v>
      </c>
      <c r="AT425" s="11" t="s">
        <v>416</v>
      </c>
      <c r="AU425" s="11" t="s">
        <v>78</v>
      </c>
      <c r="AY425" s="11" t="s">
        <v>117</v>
      </c>
      <c r="BE425" s="98">
        <f>IF(N425="základní",J425,0)</f>
        <v>0</v>
      </c>
      <c r="BF425" s="98">
        <f>IF(N425="snížená",J425,0)</f>
        <v>0</v>
      </c>
      <c r="BG425" s="98">
        <f>IF(N425="zákl. přenesená",J425,0)</f>
        <v>0</v>
      </c>
      <c r="BH425" s="98">
        <f>IF(N425="sníž. přenesená",J425,0)</f>
        <v>0</v>
      </c>
      <c r="BI425" s="98">
        <f>IF(N425="nulová",J425,0)</f>
        <v>0</v>
      </c>
      <c r="BJ425" s="11" t="s">
        <v>76</v>
      </c>
      <c r="BK425" s="98">
        <f>ROUND(I425*H425,2)</f>
        <v>0</v>
      </c>
      <c r="BL425" s="11" t="s">
        <v>122</v>
      </c>
      <c r="BM425" s="11" t="s">
        <v>609</v>
      </c>
    </row>
    <row r="426" spans="1:65" s="1" customFormat="1" ht="16.5" customHeight="1">
      <c r="A426" s="358"/>
      <c r="B426" s="88"/>
      <c r="C426" s="128" t="s">
        <v>610</v>
      </c>
      <c r="D426" s="128" t="s">
        <v>416</v>
      </c>
      <c r="E426" s="129" t="s">
        <v>611</v>
      </c>
      <c r="F426" s="130" t="s">
        <v>612</v>
      </c>
      <c r="G426" s="131" t="s">
        <v>434</v>
      </c>
      <c r="H426" s="258">
        <v>42</v>
      </c>
      <c r="I426" s="142"/>
      <c r="J426" s="261">
        <f>ROUND(I426*H426,2)</f>
        <v>0</v>
      </c>
      <c r="K426" s="130" t="s">
        <v>1</v>
      </c>
      <c r="L426" s="133"/>
      <c r="M426" s="134" t="s">
        <v>1</v>
      </c>
      <c r="N426" s="135" t="s">
        <v>40</v>
      </c>
      <c r="O426" s="27"/>
      <c r="P426" s="96">
        <f>O426*H426</f>
        <v>0</v>
      </c>
      <c r="Q426" s="96">
        <v>0.005</v>
      </c>
      <c r="R426" s="96">
        <f>Q426*H426</f>
        <v>0.21</v>
      </c>
      <c r="S426" s="96">
        <v>0</v>
      </c>
      <c r="T426" s="97">
        <f>S426*H426</f>
        <v>0</v>
      </c>
      <c r="AR426" s="11" t="s">
        <v>222</v>
      </c>
      <c r="AT426" s="11" t="s">
        <v>416</v>
      </c>
      <c r="AU426" s="11" t="s">
        <v>78</v>
      </c>
      <c r="AY426" s="11" t="s">
        <v>117</v>
      </c>
      <c r="BE426" s="98">
        <f>IF(N426="základní",J426,0)</f>
        <v>0</v>
      </c>
      <c r="BF426" s="98">
        <f>IF(N426="snížená",J426,0)</f>
        <v>0</v>
      </c>
      <c r="BG426" s="98">
        <f>IF(N426="zákl. přenesená",J426,0)</f>
        <v>0</v>
      </c>
      <c r="BH426" s="98">
        <f>IF(N426="sníž. přenesená",J426,0)</f>
        <v>0</v>
      </c>
      <c r="BI426" s="98">
        <f>IF(N426="nulová",J426,0)</f>
        <v>0</v>
      </c>
      <c r="BJ426" s="11" t="s">
        <v>76</v>
      </c>
      <c r="BK426" s="98">
        <f>ROUND(I426*H426,2)</f>
        <v>0</v>
      </c>
      <c r="BL426" s="11" t="s">
        <v>122</v>
      </c>
      <c r="BM426" s="11" t="s">
        <v>613</v>
      </c>
    </row>
    <row r="427" spans="1:65" s="1" customFormat="1" ht="16.5" customHeight="1">
      <c r="A427" s="358"/>
      <c r="B427" s="88"/>
      <c r="C427" s="89" t="s">
        <v>614</v>
      </c>
      <c r="D427" s="89" t="s">
        <v>119</v>
      </c>
      <c r="E427" s="90" t="s">
        <v>615</v>
      </c>
      <c r="F427" s="91" t="s">
        <v>616</v>
      </c>
      <c r="G427" s="92" t="s">
        <v>434</v>
      </c>
      <c r="H427" s="257">
        <v>8</v>
      </c>
      <c r="I427" s="93"/>
      <c r="J427" s="260">
        <f>ROUND(I427*H427,2)</f>
        <v>0</v>
      </c>
      <c r="K427" s="91" t="s">
        <v>186</v>
      </c>
      <c r="L427" s="19"/>
      <c r="M427" s="94" t="s">
        <v>1</v>
      </c>
      <c r="N427" s="95" t="s">
        <v>40</v>
      </c>
      <c r="O427" s="27"/>
      <c r="P427" s="96">
        <f>O427*H427</f>
        <v>0</v>
      </c>
      <c r="Q427" s="96">
        <v>0.00162</v>
      </c>
      <c r="R427" s="96">
        <f>Q427*H427</f>
        <v>0.01296</v>
      </c>
      <c r="S427" s="96">
        <v>0</v>
      </c>
      <c r="T427" s="97">
        <f>S427*H427</f>
        <v>0</v>
      </c>
      <c r="AR427" s="11" t="s">
        <v>122</v>
      </c>
      <c r="AT427" s="11" t="s">
        <v>119</v>
      </c>
      <c r="AU427" s="11" t="s">
        <v>78</v>
      </c>
      <c r="AY427" s="11" t="s">
        <v>117</v>
      </c>
      <c r="BE427" s="98">
        <f>IF(N427="základní",J427,0)</f>
        <v>0</v>
      </c>
      <c r="BF427" s="98">
        <f>IF(N427="snížená",J427,0)</f>
        <v>0</v>
      </c>
      <c r="BG427" s="98">
        <f>IF(N427="zákl. přenesená",J427,0)</f>
        <v>0</v>
      </c>
      <c r="BH427" s="98">
        <f>IF(N427="sníž. přenesená",J427,0)</f>
        <v>0</v>
      </c>
      <c r="BI427" s="98">
        <f>IF(N427="nulová",J427,0)</f>
        <v>0</v>
      </c>
      <c r="BJ427" s="11" t="s">
        <v>76</v>
      </c>
      <c r="BK427" s="98">
        <f>ROUND(I427*H427,2)</f>
        <v>0</v>
      </c>
      <c r="BL427" s="11" t="s">
        <v>122</v>
      </c>
      <c r="BM427" s="11" t="s">
        <v>617</v>
      </c>
    </row>
    <row r="428" spans="2:51" s="8" customFormat="1" ht="12">
      <c r="B428" s="107"/>
      <c r="C428" s="214"/>
      <c r="D428" s="223" t="s">
        <v>124</v>
      </c>
      <c r="E428" s="226" t="s">
        <v>1</v>
      </c>
      <c r="F428" s="227" t="s">
        <v>618</v>
      </c>
      <c r="G428" s="214"/>
      <c r="H428" s="228">
        <v>8</v>
      </c>
      <c r="I428" s="110"/>
      <c r="J428" s="214"/>
      <c r="L428" s="107"/>
      <c r="M428" s="111"/>
      <c r="N428" s="112"/>
      <c r="O428" s="112"/>
      <c r="P428" s="112"/>
      <c r="Q428" s="112"/>
      <c r="R428" s="112"/>
      <c r="S428" s="112"/>
      <c r="T428" s="113"/>
      <c r="AT428" s="108" t="s">
        <v>124</v>
      </c>
      <c r="AU428" s="108" t="s">
        <v>78</v>
      </c>
      <c r="AV428" s="8" t="s">
        <v>78</v>
      </c>
      <c r="AW428" s="8" t="s">
        <v>31</v>
      </c>
      <c r="AX428" s="8" t="s">
        <v>69</v>
      </c>
      <c r="AY428" s="108" t="s">
        <v>117</v>
      </c>
    </row>
    <row r="429" spans="2:51" s="10" customFormat="1" ht="12">
      <c r="B429" s="121"/>
      <c r="C429" s="216"/>
      <c r="D429" s="223" t="s">
        <v>124</v>
      </c>
      <c r="E429" s="232" t="s">
        <v>1</v>
      </c>
      <c r="F429" s="233" t="s">
        <v>182</v>
      </c>
      <c r="G429" s="216"/>
      <c r="H429" s="234">
        <v>8</v>
      </c>
      <c r="I429" s="124"/>
      <c r="J429" s="216"/>
      <c r="L429" s="121"/>
      <c r="M429" s="125"/>
      <c r="N429" s="126"/>
      <c r="O429" s="126"/>
      <c r="P429" s="126"/>
      <c r="Q429" s="126"/>
      <c r="R429" s="126"/>
      <c r="S429" s="126"/>
      <c r="T429" s="127"/>
      <c r="AT429" s="122" t="s">
        <v>124</v>
      </c>
      <c r="AU429" s="122" t="s">
        <v>78</v>
      </c>
      <c r="AV429" s="10" t="s">
        <v>122</v>
      </c>
      <c r="AW429" s="10" t="s">
        <v>31</v>
      </c>
      <c r="AX429" s="10" t="s">
        <v>76</v>
      </c>
      <c r="AY429" s="122" t="s">
        <v>117</v>
      </c>
    </row>
    <row r="430" spans="1:65" s="1" customFormat="1" ht="16.5" customHeight="1">
      <c r="A430" s="358"/>
      <c r="B430" s="88"/>
      <c r="C430" s="128" t="s">
        <v>619</v>
      </c>
      <c r="D430" s="128" t="s">
        <v>416</v>
      </c>
      <c r="E430" s="129" t="s">
        <v>620</v>
      </c>
      <c r="F430" s="130" t="s">
        <v>621</v>
      </c>
      <c r="G430" s="131" t="s">
        <v>434</v>
      </c>
      <c r="H430" s="258">
        <v>8</v>
      </c>
      <c r="I430" s="142"/>
      <c r="J430" s="261">
        <f aca="true" t="shared" si="20" ref="J430:J436">ROUND(I430*H430,2)</f>
        <v>0</v>
      </c>
      <c r="K430" s="130" t="s">
        <v>186</v>
      </c>
      <c r="L430" s="133"/>
      <c r="M430" s="134" t="s">
        <v>1</v>
      </c>
      <c r="N430" s="135" t="s">
        <v>40</v>
      </c>
      <c r="O430" s="27"/>
      <c r="P430" s="96">
        <f aca="true" t="shared" si="21" ref="P430:P436">O430*H430</f>
        <v>0</v>
      </c>
      <c r="Q430" s="96">
        <v>0.018</v>
      </c>
      <c r="R430" s="96">
        <f aca="true" t="shared" si="22" ref="R430:R436">Q430*H430</f>
        <v>0.144</v>
      </c>
      <c r="S430" s="96">
        <v>0</v>
      </c>
      <c r="T430" s="97">
        <f aca="true" t="shared" si="23" ref="T430:T436">S430*H430</f>
        <v>0</v>
      </c>
      <c r="AR430" s="11" t="s">
        <v>222</v>
      </c>
      <c r="AT430" s="11" t="s">
        <v>416</v>
      </c>
      <c r="AU430" s="11" t="s">
        <v>78</v>
      </c>
      <c r="AY430" s="11" t="s">
        <v>117</v>
      </c>
      <c r="BE430" s="98">
        <f aca="true" t="shared" si="24" ref="BE430:BE436">IF(N430="základní",J430,0)</f>
        <v>0</v>
      </c>
      <c r="BF430" s="98">
        <f aca="true" t="shared" si="25" ref="BF430:BF436">IF(N430="snížená",J430,0)</f>
        <v>0</v>
      </c>
      <c r="BG430" s="98">
        <f aca="true" t="shared" si="26" ref="BG430:BG436">IF(N430="zákl. přenesená",J430,0)</f>
        <v>0</v>
      </c>
      <c r="BH430" s="98">
        <f aca="true" t="shared" si="27" ref="BH430:BH436">IF(N430="sníž. přenesená",J430,0)</f>
        <v>0</v>
      </c>
      <c r="BI430" s="98">
        <f aca="true" t="shared" si="28" ref="BI430:BI436">IF(N430="nulová",J430,0)</f>
        <v>0</v>
      </c>
      <c r="BJ430" s="11" t="s">
        <v>76</v>
      </c>
      <c r="BK430" s="98">
        <f aca="true" t="shared" si="29" ref="BK430:BK436">ROUND(I430*H430,2)</f>
        <v>0</v>
      </c>
      <c r="BL430" s="11" t="s">
        <v>122</v>
      </c>
      <c r="BM430" s="11" t="s">
        <v>622</v>
      </c>
    </row>
    <row r="431" spans="1:65" s="1" customFormat="1" ht="16.5" customHeight="1">
      <c r="A431" s="358"/>
      <c r="B431" s="88"/>
      <c r="C431" s="128" t="s">
        <v>623</v>
      </c>
      <c r="D431" s="128" t="s">
        <v>416</v>
      </c>
      <c r="E431" s="129" t="s">
        <v>624</v>
      </c>
      <c r="F431" s="130" t="s">
        <v>625</v>
      </c>
      <c r="G431" s="131" t="s">
        <v>434</v>
      </c>
      <c r="H431" s="258">
        <v>8</v>
      </c>
      <c r="I431" s="142"/>
      <c r="J431" s="261">
        <f t="shared" si="20"/>
        <v>0</v>
      </c>
      <c r="K431" s="130" t="s">
        <v>1</v>
      </c>
      <c r="L431" s="133"/>
      <c r="M431" s="134" t="s">
        <v>1</v>
      </c>
      <c r="N431" s="135" t="s">
        <v>40</v>
      </c>
      <c r="O431" s="27"/>
      <c r="P431" s="96">
        <f t="shared" si="21"/>
        <v>0</v>
      </c>
      <c r="Q431" s="96">
        <v>0.0035</v>
      </c>
      <c r="R431" s="96">
        <f t="shared" si="22"/>
        <v>0.028</v>
      </c>
      <c r="S431" s="96">
        <v>0</v>
      </c>
      <c r="T431" s="97">
        <f t="shared" si="23"/>
        <v>0</v>
      </c>
      <c r="AR431" s="11" t="s">
        <v>222</v>
      </c>
      <c r="AT431" s="11" t="s">
        <v>416</v>
      </c>
      <c r="AU431" s="11" t="s">
        <v>78</v>
      </c>
      <c r="AY431" s="11" t="s">
        <v>117</v>
      </c>
      <c r="BE431" s="98">
        <f t="shared" si="24"/>
        <v>0</v>
      </c>
      <c r="BF431" s="98">
        <f t="shared" si="25"/>
        <v>0</v>
      </c>
      <c r="BG431" s="98">
        <f t="shared" si="26"/>
        <v>0</v>
      </c>
      <c r="BH431" s="98">
        <f t="shared" si="27"/>
        <v>0</v>
      </c>
      <c r="BI431" s="98">
        <f t="shared" si="28"/>
        <v>0</v>
      </c>
      <c r="BJ431" s="11" t="s">
        <v>76</v>
      </c>
      <c r="BK431" s="98">
        <f t="shared" si="29"/>
        <v>0</v>
      </c>
      <c r="BL431" s="11" t="s">
        <v>122</v>
      </c>
      <c r="BM431" s="11" t="s">
        <v>626</v>
      </c>
    </row>
    <row r="432" spans="1:65" s="1" customFormat="1" ht="16.5" customHeight="1">
      <c r="A432" s="358"/>
      <c r="B432" s="88"/>
      <c r="C432" s="89" t="s">
        <v>627</v>
      </c>
      <c r="D432" s="89" t="s">
        <v>119</v>
      </c>
      <c r="E432" s="90" t="s">
        <v>628</v>
      </c>
      <c r="F432" s="91" t="s">
        <v>629</v>
      </c>
      <c r="G432" s="92" t="s">
        <v>434</v>
      </c>
      <c r="H432" s="257">
        <v>4</v>
      </c>
      <c r="I432" s="93"/>
      <c r="J432" s="260">
        <f t="shared" si="20"/>
        <v>0</v>
      </c>
      <c r="K432" s="91" t="s">
        <v>186</v>
      </c>
      <c r="L432" s="19"/>
      <c r="M432" s="94" t="s">
        <v>1</v>
      </c>
      <c r="N432" s="95" t="s">
        <v>40</v>
      </c>
      <c r="O432" s="27"/>
      <c r="P432" s="96">
        <f t="shared" si="21"/>
        <v>0</v>
      </c>
      <c r="Q432" s="96">
        <v>0.00162</v>
      </c>
      <c r="R432" s="96">
        <f t="shared" si="22"/>
        <v>0.00648</v>
      </c>
      <c r="S432" s="96">
        <v>0</v>
      </c>
      <c r="T432" s="97">
        <f t="shared" si="23"/>
        <v>0</v>
      </c>
      <c r="AR432" s="11" t="s">
        <v>122</v>
      </c>
      <c r="AT432" s="11" t="s">
        <v>119</v>
      </c>
      <c r="AU432" s="11" t="s">
        <v>78</v>
      </c>
      <c r="AY432" s="11" t="s">
        <v>117</v>
      </c>
      <c r="BE432" s="98">
        <f t="shared" si="24"/>
        <v>0</v>
      </c>
      <c r="BF432" s="98">
        <f t="shared" si="25"/>
        <v>0</v>
      </c>
      <c r="BG432" s="98">
        <f t="shared" si="26"/>
        <v>0</v>
      </c>
      <c r="BH432" s="98">
        <f t="shared" si="27"/>
        <v>0</v>
      </c>
      <c r="BI432" s="98">
        <f t="shared" si="28"/>
        <v>0</v>
      </c>
      <c r="BJ432" s="11" t="s">
        <v>76</v>
      </c>
      <c r="BK432" s="98">
        <f t="shared" si="29"/>
        <v>0</v>
      </c>
      <c r="BL432" s="11" t="s">
        <v>122</v>
      </c>
      <c r="BM432" s="11" t="s">
        <v>630</v>
      </c>
    </row>
    <row r="433" spans="1:65" s="1" customFormat="1" ht="22.5" customHeight="1">
      <c r="A433" s="358"/>
      <c r="B433" s="88"/>
      <c r="C433" s="128" t="s">
        <v>631</v>
      </c>
      <c r="D433" s="128" t="s">
        <v>416</v>
      </c>
      <c r="E433" s="129" t="s">
        <v>632</v>
      </c>
      <c r="F433" s="130" t="s">
        <v>633</v>
      </c>
      <c r="G433" s="131" t="s">
        <v>434</v>
      </c>
      <c r="H433" s="258">
        <v>4</v>
      </c>
      <c r="I433" s="142"/>
      <c r="J433" s="261">
        <f t="shared" si="20"/>
        <v>0</v>
      </c>
      <c r="K433" s="130" t="s">
        <v>1</v>
      </c>
      <c r="L433" s="133"/>
      <c r="M433" s="134" t="s">
        <v>1</v>
      </c>
      <c r="N433" s="135" t="s">
        <v>40</v>
      </c>
      <c r="O433" s="27"/>
      <c r="P433" s="96">
        <f t="shared" si="21"/>
        <v>0</v>
      </c>
      <c r="Q433" s="96">
        <v>0.018</v>
      </c>
      <c r="R433" s="96">
        <f t="shared" si="22"/>
        <v>0.072</v>
      </c>
      <c r="S433" s="96">
        <v>0</v>
      </c>
      <c r="T433" s="97">
        <f t="shared" si="23"/>
        <v>0</v>
      </c>
      <c r="AR433" s="11" t="s">
        <v>222</v>
      </c>
      <c r="AT433" s="11" t="s">
        <v>416</v>
      </c>
      <c r="AU433" s="11" t="s">
        <v>78</v>
      </c>
      <c r="AY433" s="11" t="s">
        <v>117</v>
      </c>
      <c r="BE433" s="98">
        <f t="shared" si="24"/>
        <v>0</v>
      </c>
      <c r="BF433" s="98">
        <f t="shared" si="25"/>
        <v>0</v>
      </c>
      <c r="BG433" s="98">
        <f t="shared" si="26"/>
        <v>0</v>
      </c>
      <c r="BH433" s="98">
        <f t="shared" si="27"/>
        <v>0</v>
      </c>
      <c r="BI433" s="98">
        <f t="shared" si="28"/>
        <v>0</v>
      </c>
      <c r="BJ433" s="11" t="s">
        <v>76</v>
      </c>
      <c r="BK433" s="98">
        <f t="shared" si="29"/>
        <v>0</v>
      </c>
      <c r="BL433" s="11" t="s">
        <v>122</v>
      </c>
      <c r="BM433" s="11" t="s">
        <v>634</v>
      </c>
    </row>
    <row r="434" spans="1:65" s="1" customFormat="1" ht="16.5" customHeight="1">
      <c r="A434" s="358"/>
      <c r="B434" s="88"/>
      <c r="C434" s="89" t="s">
        <v>635</v>
      </c>
      <c r="D434" s="89" t="s">
        <v>119</v>
      </c>
      <c r="E434" s="90" t="s">
        <v>636</v>
      </c>
      <c r="F434" s="91" t="s">
        <v>637</v>
      </c>
      <c r="G434" s="92" t="s">
        <v>434</v>
      </c>
      <c r="H434" s="257">
        <v>1</v>
      </c>
      <c r="I434" s="93"/>
      <c r="J434" s="260">
        <f t="shared" si="20"/>
        <v>0</v>
      </c>
      <c r="K434" s="91" t="s">
        <v>186</v>
      </c>
      <c r="L434" s="19"/>
      <c r="M434" s="94" t="s">
        <v>1</v>
      </c>
      <c r="N434" s="95" t="s">
        <v>40</v>
      </c>
      <c r="O434" s="27"/>
      <c r="P434" s="96">
        <f t="shared" si="21"/>
        <v>0</v>
      </c>
      <c r="Q434" s="96">
        <v>0.00034</v>
      </c>
      <c r="R434" s="96">
        <f t="shared" si="22"/>
        <v>0.00034</v>
      </c>
      <c r="S434" s="96">
        <v>0</v>
      </c>
      <c r="T434" s="97">
        <f t="shared" si="23"/>
        <v>0</v>
      </c>
      <c r="AR434" s="11" t="s">
        <v>122</v>
      </c>
      <c r="AT434" s="11" t="s">
        <v>119</v>
      </c>
      <c r="AU434" s="11" t="s">
        <v>78</v>
      </c>
      <c r="AY434" s="11" t="s">
        <v>117</v>
      </c>
      <c r="BE434" s="98">
        <f t="shared" si="24"/>
        <v>0</v>
      </c>
      <c r="BF434" s="98">
        <f t="shared" si="25"/>
        <v>0</v>
      </c>
      <c r="BG434" s="98">
        <f t="shared" si="26"/>
        <v>0</v>
      </c>
      <c r="BH434" s="98">
        <f t="shared" si="27"/>
        <v>0</v>
      </c>
      <c r="BI434" s="98">
        <f t="shared" si="28"/>
        <v>0</v>
      </c>
      <c r="BJ434" s="11" t="s">
        <v>76</v>
      </c>
      <c r="BK434" s="98">
        <f t="shared" si="29"/>
        <v>0</v>
      </c>
      <c r="BL434" s="11" t="s">
        <v>122</v>
      </c>
      <c r="BM434" s="11" t="s">
        <v>638</v>
      </c>
    </row>
    <row r="435" spans="1:65" s="1" customFormat="1" ht="22.5" customHeight="1">
      <c r="A435" s="358"/>
      <c r="B435" s="88"/>
      <c r="C435" s="128" t="s">
        <v>639</v>
      </c>
      <c r="D435" s="128" t="s">
        <v>416</v>
      </c>
      <c r="E435" s="129" t="s">
        <v>640</v>
      </c>
      <c r="F435" s="130" t="s">
        <v>641</v>
      </c>
      <c r="G435" s="131" t="s">
        <v>434</v>
      </c>
      <c r="H435" s="258">
        <v>1</v>
      </c>
      <c r="I435" s="142"/>
      <c r="J435" s="261">
        <f t="shared" si="20"/>
        <v>0</v>
      </c>
      <c r="K435" s="130" t="s">
        <v>186</v>
      </c>
      <c r="L435" s="133"/>
      <c r="M435" s="134" t="s">
        <v>1</v>
      </c>
      <c r="N435" s="135" t="s">
        <v>40</v>
      </c>
      <c r="O435" s="27"/>
      <c r="P435" s="96">
        <f t="shared" si="21"/>
        <v>0</v>
      </c>
      <c r="Q435" s="96">
        <v>0.0375</v>
      </c>
      <c r="R435" s="96">
        <f t="shared" si="22"/>
        <v>0.0375</v>
      </c>
      <c r="S435" s="96">
        <v>0</v>
      </c>
      <c r="T435" s="97">
        <f t="shared" si="23"/>
        <v>0</v>
      </c>
      <c r="AR435" s="11" t="s">
        <v>222</v>
      </c>
      <c r="AT435" s="11" t="s">
        <v>416</v>
      </c>
      <c r="AU435" s="11" t="s">
        <v>78</v>
      </c>
      <c r="AY435" s="11" t="s">
        <v>117</v>
      </c>
      <c r="BE435" s="98">
        <f t="shared" si="24"/>
        <v>0</v>
      </c>
      <c r="BF435" s="98">
        <f t="shared" si="25"/>
        <v>0</v>
      </c>
      <c r="BG435" s="98">
        <f t="shared" si="26"/>
        <v>0</v>
      </c>
      <c r="BH435" s="98">
        <f t="shared" si="27"/>
        <v>0</v>
      </c>
      <c r="BI435" s="98">
        <f t="shared" si="28"/>
        <v>0</v>
      </c>
      <c r="BJ435" s="11" t="s">
        <v>76</v>
      </c>
      <c r="BK435" s="98">
        <f t="shared" si="29"/>
        <v>0</v>
      </c>
      <c r="BL435" s="11" t="s">
        <v>122</v>
      </c>
      <c r="BM435" s="11" t="s">
        <v>642</v>
      </c>
    </row>
    <row r="436" spans="1:65" s="1" customFormat="1" ht="16.5" customHeight="1">
      <c r="A436" s="358"/>
      <c r="B436" s="88"/>
      <c r="C436" s="89" t="s">
        <v>643</v>
      </c>
      <c r="D436" s="89" t="s">
        <v>119</v>
      </c>
      <c r="E436" s="90" t="s">
        <v>644</v>
      </c>
      <c r="F436" s="91" t="s">
        <v>645</v>
      </c>
      <c r="G436" s="92" t="s">
        <v>434</v>
      </c>
      <c r="H436" s="257">
        <v>32</v>
      </c>
      <c r="I436" s="93"/>
      <c r="J436" s="260">
        <f t="shared" si="20"/>
        <v>0</v>
      </c>
      <c r="K436" s="91" t="s">
        <v>186</v>
      </c>
      <c r="L436" s="19"/>
      <c r="M436" s="94" t="s">
        <v>1</v>
      </c>
      <c r="N436" s="95" t="s">
        <v>40</v>
      </c>
      <c r="O436" s="27"/>
      <c r="P436" s="96">
        <f t="shared" si="21"/>
        <v>0</v>
      </c>
      <c r="Q436" s="96">
        <v>0</v>
      </c>
      <c r="R436" s="96">
        <f t="shared" si="22"/>
        <v>0</v>
      </c>
      <c r="S436" s="96">
        <v>0</v>
      </c>
      <c r="T436" s="97">
        <f t="shared" si="23"/>
        <v>0</v>
      </c>
      <c r="AR436" s="11" t="s">
        <v>122</v>
      </c>
      <c r="AT436" s="11" t="s">
        <v>119</v>
      </c>
      <c r="AU436" s="11" t="s">
        <v>78</v>
      </c>
      <c r="AY436" s="11" t="s">
        <v>117</v>
      </c>
      <c r="BE436" s="98">
        <f t="shared" si="24"/>
        <v>0</v>
      </c>
      <c r="BF436" s="98">
        <f t="shared" si="25"/>
        <v>0</v>
      </c>
      <c r="BG436" s="98">
        <f t="shared" si="26"/>
        <v>0</v>
      </c>
      <c r="BH436" s="98">
        <f t="shared" si="27"/>
        <v>0</v>
      </c>
      <c r="BI436" s="98">
        <f t="shared" si="28"/>
        <v>0</v>
      </c>
      <c r="BJ436" s="11" t="s">
        <v>76</v>
      </c>
      <c r="BK436" s="98">
        <f t="shared" si="29"/>
        <v>0</v>
      </c>
      <c r="BL436" s="11" t="s">
        <v>122</v>
      </c>
      <c r="BM436" s="11" t="s">
        <v>646</v>
      </c>
    </row>
    <row r="437" spans="2:51" s="8" customFormat="1" ht="12">
      <c r="B437" s="107"/>
      <c r="C437" s="214"/>
      <c r="D437" s="223" t="s">
        <v>124</v>
      </c>
      <c r="E437" s="226" t="s">
        <v>1</v>
      </c>
      <c r="F437" s="227" t="s">
        <v>647</v>
      </c>
      <c r="G437" s="214"/>
      <c r="H437" s="228">
        <v>32</v>
      </c>
      <c r="I437" s="110"/>
      <c r="J437" s="214"/>
      <c r="L437" s="107"/>
      <c r="M437" s="111"/>
      <c r="N437" s="112"/>
      <c r="O437" s="112"/>
      <c r="P437" s="112"/>
      <c r="Q437" s="112"/>
      <c r="R437" s="112"/>
      <c r="S437" s="112"/>
      <c r="T437" s="113"/>
      <c r="AT437" s="108" t="s">
        <v>124</v>
      </c>
      <c r="AU437" s="108" t="s">
        <v>78</v>
      </c>
      <c r="AV437" s="8" t="s">
        <v>78</v>
      </c>
      <c r="AW437" s="8" t="s">
        <v>31</v>
      </c>
      <c r="AX437" s="8" t="s">
        <v>69</v>
      </c>
      <c r="AY437" s="108" t="s">
        <v>117</v>
      </c>
    </row>
    <row r="438" spans="2:51" s="10" customFormat="1" ht="12">
      <c r="B438" s="121"/>
      <c r="C438" s="216"/>
      <c r="D438" s="223" t="s">
        <v>124</v>
      </c>
      <c r="E438" s="232" t="s">
        <v>1</v>
      </c>
      <c r="F438" s="233" t="s">
        <v>182</v>
      </c>
      <c r="G438" s="216"/>
      <c r="H438" s="234">
        <v>32</v>
      </c>
      <c r="I438" s="124"/>
      <c r="J438" s="216"/>
      <c r="L438" s="121"/>
      <c r="M438" s="125"/>
      <c r="N438" s="126"/>
      <c r="O438" s="126"/>
      <c r="P438" s="126"/>
      <c r="Q438" s="126"/>
      <c r="R438" s="126"/>
      <c r="S438" s="126"/>
      <c r="T438" s="127"/>
      <c r="AT438" s="122" t="s">
        <v>124</v>
      </c>
      <c r="AU438" s="122" t="s">
        <v>78</v>
      </c>
      <c r="AV438" s="10" t="s">
        <v>122</v>
      </c>
      <c r="AW438" s="10" t="s">
        <v>31</v>
      </c>
      <c r="AX438" s="10" t="s">
        <v>76</v>
      </c>
      <c r="AY438" s="122" t="s">
        <v>117</v>
      </c>
    </row>
    <row r="439" spans="1:65" s="1" customFormat="1" ht="22.5" customHeight="1">
      <c r="A439" s="358"/>
      <c r="B439" s="88"/>
      <c r="C439" s="128" t="s">
        <v>648</v>
      </c>
      <c r="D439" s="128" t="s">
        <v>416</v>
      </c>
      <c r="E439" s="129" t="s">
        <v>649</v>
      </c>
      <c r="F439" s="130" t="s">
        <v>650</v>
      </c>
      <c r="G439" s="131" t="s">
        <v>434</v>
      </c>
      <c r="H439" s="258">
        <v>32</v>
      </c>
      <c r="I439" s="142"/>
      <c r="J439" s="261">
        <f aca="true" t="shared" si="30" ref="J439:J448">ROUND(I439*H439,2)</f>
        <v>0</v>
      </c>
      <c r="K439" s="130" t="s">
        <v>186</v>
      </c>
      <c r="L439" s="133"/>
      <c r="M439" s="134" t="s">
        <v>1</v>
      </c>
      <c r="N439" s="135" t="s">
        <v>40</v>
      </c>
      <c r="O439" s="27"/>
      <c r="P439" s="96">
        <f aca="true" t="shared" si="31" ref="P439:P448">O439*H439</f>
        <v>0</v>
      </c>
      <c r="Q439" s="96">
        <v>0.0019</v>
      </c>
      <c r="R439" s="96">
        <f aca="true" t="shared" si="32" ref="R439:R448">Q439*H439</f>
        <v>0.0608</v>
      </c>
      <c r="S439" s="96">
        <v>0</v>
      </c>
      <c r="T439" s="97">
        <f aca="true" t="shared" si="33" ref="T439:T448">S439*H439</f>
        <v>0</v>
      </c>
      <c r="AR439" s="11" t="s">
        <v>222</v>
      </c>
      <c r="AT439" s="11" t="s">
        <v>416</v>
      </c>
      <c r="AU439" s="11" t="s">
        <v>78</v>
      </c>
      <c r="AY439" s="11" t="s">
        <v>117</v>
      </c>
      <c r="BE439" s="98">
        <f aca="true" t="shared" si="34" ref="BE439:BE448">IF(N439="základní",J439,0)</f>
        <v>0</v>
      </c>
      <c r="BF439" s="98">
        <f aca="true" t="shared" si="35" ref="BF439:BF448">IF(N439="snížená",J439,0)</f>
        <v>0</v>
      </c>
      <c r="BG439" s="98">
        <f aca="true" t="shared" si="36" ref="BG439:BG448">IF(N439="zákl. přenesená",J439,0)</f>
        <v>0</v>
      </c>
      <c r="BH439" s="98">
        <f aca="true" t="shared" si="37" ref="BH439:BH448">IF(N439="sníž. přenesená",J439,0)</f>
        <v>0</v>
      </c>
      <c r="BI439" s="98">
        <f aca="true" t="shared" si="38" ref="BI439:BI448">IF(N439="nulová",J439,0)</f>
        <v>0</v>
      </c>
      <c r="BJ439" s="11" t="s">
        <v>76</v>
      </c>
      <c r="BK439" s="98">
        <f aca="true" t="shared" si="39" ref="BK439:BK448">ROUND(I439*H439,2)</f>
        <v>0</v>
      </c>
      <c r="BL439" s="11" t="s">
        <v>122</v>
      </c>
      <c r="BM439" s="11" t="s">
        <v>651</v>
      </c>
    </row>
    <row r="440" spans="1:65" s="1" customFormat="1" ht="16.5" customHeight="1">
      <c r="A440" s="358"/>
      <c r="B440" s="88"/>
      <c r="C440" s="89" t="s">
        <v>652</v>
      </c>
      <c r="D440" s="89" t="s">
        <v>119</v>
      </c>
      <c r="E440" s="90" t="s">
        <v>653</v>
      </c>
      <c r="F440" s="91" t="s">
        <v>654</v>
      </c>
      <c r="G440" s="92" t="s">
        <v>434</v>
      </c>
      <c r="H440" s="257">
        <v>2</v>
      </c>
      <c r="I440" s="93"/>
      <c r="J440" s="260">
        <f t="shared" si="30"/>
        <v>0</v>
      </c>
      <c r="K440" s="91" t="s">
        <v>186</v>
      </c>
      <c r="L440" s="19"/>
      <c r="M440" s="94" t="s">
        <v>1</v>
      </c>
      <c r="N440" s="95" t="s">
        <v>40</v>
      </c>
      <c r="O440" s="27"/>
      <c r="P440" s="96">
        <f t="shared" si="31"/>
        <v>0</v>
      </c>
      <c r="Q440" s="96">
        <v>0.00165</v>
      </c>
      <c r="R440" s="96">
        <f t="shared" si="32"/>
        <v>0.0033</v>
      </c>
      <c r="S440" s="96">
        <v>0</v>
      </c>
      <c r="T440" s="97">
        <f t="shared" si="33"/>
        <v>0</v>
      </c>
      <c r="AR440" s="11" t="s">
        <v>122</v>
      </c>
      <c r="AT440" s="11" t="s">
        <v>119</v>
      </c>
      <c r="AU440" s="11" t="s">
        <v>78</v>
      </c>
      <c r="AY440" s="11" t="s">
        <v>117</v>
      </c>
      <c r="BE440" s="98">
        <f t="shared" si="34"/>
        <v>0</v>
      </c>
      <c r="BF440" s="98">
        <f t="shared" si="35"/>
        <v>0</v>
      </c>
      <c r="BG440" s="98">
        <f t="shared" si="36"/>
        <v>0</v>
      </c>
      <c r="BH440" s="98">
        <f t="shared" si="37"/>
        <v>0</v>
      </c>
      <c r="BI440" s="98">
        <f t="shared" si="38"/>
        <v>0</v>
      </c>
      <c r="BJ440" s="11" t="s">
        <v>76</v>
      </c>
      <c r="BK440" s="98">
        <f t="shared" si="39"/>
        <v>0</v>
      </c>
      <c r="BL440" s="11" t="s">
        <v>122</v>
      </c>
      <c r="BM440" s="11" t="s">
        <v>655</v>
      </c>
    </row>
    <row r="441" spans="1:65" s="1" customFormat="1" ht="16.5" customHeight="1">
      <c r="A441" s="358"/>
      <c r="B441" s="88"/>
      <c r="C441" s="128" t="s">
        <v>656</v>
      </c>
      <c r="D441" s="128" t="s">
        <v>416</v>
      </c>
      <c r="E441" s="129" t="s">
        <v>657</v>
      </c>
      <c r="F441" s="130" t="s">
        <v>658</v>
      </c>
      <c r="G441" s="131" t="s">
        <v>434</v>
      </c>
      <c r="H441" s="258">
        <v>2</v>
      </c>
      <c r="I441" s="142"/>
      <c r="J441" s="261">
        <f t="shared" si="30"/>
        <v>0</v>
      </c>
      <c r="K441" s="130" t="s">
        <v>1</v>
      </c>
      <c r="L441" s="133"/>
      <c r="M441" s="134" t="s">
        <v>1</v>
      </c>
      <c r="N441" s="135" t="s">
        <v>40</v>
      </c>
      <c r="O441" s="27"/>
      <c r="P441" s="96">
        <f t="shared" si="31"/>
        <v>0</v>
      </c>
      <c r="Q441" s="96">
        <v>0.023</v>
      </c>
      <c r="R441" s="96">
        <f t="shared" si="32"/>
        <v>0.046</v>
      </c>
      <c r="S441" s="96">
        <v>0</v>
      </c>
      <c r="T441" s="97">
        <f t="shared" si="33"/>
        <v>0</v>
      </c>
      <c r="AR441" s="11" t="s">
        <v>222</v>
      </c>
      <c r="AT441" s="11" t="s">
        <v>416</v>
      </c>
      <c r="AU441" s="11" t="s">
        <v>78</v>
      </c>
      <c r="AY441" s="11" t="s">
        <v>117</v>
      </c>
      <c r="BE441" s="98">
        <f t="shared" si="34"/>
        <v>0</v>
      </c>
      <c r="BF441" s="98">
        <f t="shared" si="35"/>
        <v>0</v>
      </c>
      <c r="BG441" s="98">
        <f t="shared" si="36"/>
        <v>0</v>
      </c>
      <c r="BH441" s="98">
        <f t="shared" si="37"/>
        <v>0</v>
      </c>
      <c r="BI441" s="98">
        <f t="shared" si="38"/>
        <v>0</v>
      </c>
      <c r="BJ441" s="11" t="s">
        <v>76</v>
      </c>
      <c r="BK441" s="98">
        <f t="shared" si="39"/>
        <v>0</v>
      </c>
      <c r="BL441" s="11" t="s">
        <v>122</v>
      </c>
      <c r="BM441" s="11" t="s">
        <v>659</v>
      </c>
    </row>
    <row r="442" spans="1:65" s="1" customFormat="1" ht="16.5" customHeight="1">
      <c r="A442" s="358"/>
      <c r="B442" s="88"/>
      <c r="C442" s="128" t="s">
        <v>660</v>
      </c>
      <c r="D442" s="128" t="s">
        <v>416</v>
      </c>
      <c r="E442" s="129" t="s">
        <v>661</v>
      </c>
      <c r="F442" s="130" t="s">
        <v>662</v>
      </c>
      <c r="G442" s="131" t="s">
        <v>434</v>
      </c>
      <c r="H442" s="258">
        <v>2</v>
      </c>
      <c r="I442" s="142"/>
      <c r="J442" s="261">
        <f t="shared" si="30"/>
        <v>0</v>
      </c>
      <c r="K442" s="130" t="s">
        <v>1</v>
      </c>
      <c r="L442" s="133"/>
      <c r="M442" s="134" t="s">
        <v>1</v>
      </c>
      <c r="N442" s="135" t="s">
        <v>40</v>
      </c>
      <c r="O442" s="27"/>
      <c r="P442" s="96">
        <f t="shared" si="31"/>
        <v>0</v>
      </c>
      <c r="Q442" s="96">
        <v>0.004</v>
      </c>
      <c r="R442" s="96">
        <f t="shared" si="32"/>
        <v>0.008</v>
      </c>
      <c r="S442" s="96">
        <v>0</v>
      </c>
      <c r="T442" s="97">
        <f t="shared" si="33"/>
        <v>0</v>
      </c>
      <c r="AR442" s="11" t="s">
        <v>222</v>
      </c>
      <c r="AT442" s="11" t="s">
        <v>416</v>
      </c>
      <c r="AU442" s="11" t="s">
        <v>78</v>
      </c>
      <c r="AY442" s="11" t="s">
        <v>117</v>
      </c>
      <c r="BE442" s="98">
        <f t="shared" si="34"/>
        <v>0</v>
      </c>
      <c r="BF442" s="98">
        <f t="shared" si="35"/>
        <v>0</v>
      </c>
      <c r="BG442" s="98">
        <f t="shared" si="36"/>
        <v>0</v>
      </c>
      <c r="BH442" s="98">
        <f t="shared" si="37"/>
        <v>0</v>
      </c>
      <c r="BI442" s="98">
        <f t="shared" si="38"/>
        <v>0</v>
      </c>
      <c r="BJ442" s="11" t="s">
        <v>76</v>
      </c>
      <c r="BK442" s="98">
        <f t="shared" si="39"/>
        <v>0</v>
      </c>
      <c r="BL442" s="11" t="s">
        <v>122</v>
      </c>
      <c r="BM442" s="11" t="s">
        <v>663</v>
      </c>
    </row>
    <row r="443" spans="1:65" s="1" customFormat="1" ht="16.5" customHeight="1">
      <c r="A443" s="358"/>
      <c r="B443" s="88"/>
      <c r="C443" s="89" t="s">
        <v>664</v>
      </c>
      <c r="D443" s="89" t="s">
        <v>119</v>
      </c>
      <c r="E443" s="90" t="s">
        <v>665</v>
      </c>
      <c r="F443" s="91" t="s">
        <v>666</v>
      </c>
      <c r="G443" s="92" t="s">
        <v>434</v>
      </c>
      <c r="H443" s="257">
        <v>2</v>
      </c>
      <c r="I443" s="93"/>
      <c r="J443" s="260">
        <f t="shared" si="30"/>
        <v>0</v>
      </c>
      <c r="K443" s="91" t="s">
        <v>186</v>
      </c>
      <c r="L443" s="19"/>
      <c r="M443" s="94" t="s">
        <v>1</v>
      </c>
      <c r="N443" s="95" t="s">
        <v>40</v>
      </c>
      <c r="O443" s="27"/>
      <c r="P443" s="96">
        <f t="shared" si="31"/>
        <v>0</v>
      </c>
      <c r="Q443" s="96">
        <v>0.00165</v>
      </c>
      <c r="R443" s="96">
        <f t="shared" si="32"/>
        <v>0.0033</v>
      </c>
      <c r="S443" s="96">
        <v>0</v>
      </c>
      <c r="T443" s="97">
        <f t="shared" si="33"/>
        <v>0</v>
      </c>
      <c r="AR443" s="11" t="s">
        <v>122</v>
      </c>
      <c r="AT443" s="11" t="s">
        <v>119</v>
      </c>
      <c r="AU443" s="11" t="s">
        <v>78</v>
      </c>
      <c r="AY443" s="11" t="s">
        <v>117</v>
      </c>
      <c r="BE443" s="98">
        <f t="shared" si="34"/>
        <v>0</v>
      </c>
      <c r="BF443" s="98">
        <f t="shared" si="35"/>
        <v>0</v>
      </c>
      <c r="BG443" s="98">
        <f t="shared" si="36"/>
        <v>0</v>
      </c>
      <c r="BH443" s="98">
        <f t="shared" si="37"/>
        <v>0</v>
      </c>
      <c r="BI443" s="98">
        <f t="shared" si="38"/>
        <v>0</v>
      </c>
      <c r="BJ443" s="11" t="s">
        <v>76</v>
      </c>
      <c r="BK443" s="98">
        <f t="shared" si="39"/>
        <v>0</v>
      </c>
      <c r="BL443" s="11" t="s">
        <v>122</v>
      </c>
      <c r="BM443" s="11" t="s">
        <v>667</v>
      </c>
    </row>
    <row r="444" spans="1:65" s="1" customFormat="1" ht="16.5" customHeight="1">
      <c r="A444" s="358"/>
      <c r="B444" s="88"/>
      <c r="C444" s="128" t="s">
        <v>668</v>
      </c>
      <c r="D444" s="128" t="s">
        <v>416</v>
      </c>
      <c r="E444" s="129" t="s">
        <v>669</v>
      </c>
      <c r="F444" s="130" t="s">
        <v>670</v>
      </c>
      <c r="G444" s="131" t="s">
        <v>434</v>
      </c>
      <c r="H444" s="258">
        <v>2</v>
      </c>
      <c r="I444" s="142"/>
      <c r="J444" s="261">
        <f t="shared" si="30"/>
        <v>0</v>
      </c>
      <c r="K444" s="130" t="s">
        <v>1</v>
      </c>
      <c r="L444" s="133"/>
      <c r="M444" s="134" t="s">
        <v>1</v>
      </c>
      <c r="N444" s="135" t="s">
        <v>40</v>
      </c>
      <c r="O444" s="27"/>
      <c r="P444" s="96">
        <f t="shared" si="31"/>
        <v>0</v>
      </c>
      <c r="Q444" s="96">
        <v>0.019</v>
      </c>
      <c r="R444" s="96">
        <f t="shared" si="32"/>
        <v>0.038</v>
      </c>
      <c r="S444" s="96">
        <v>0</v>
      </c>
      <c r="T444" s="97">
        <f t="shared" si="33"/>
        <v>0</v>
      </c>
      <c r="AR444" s="11" t="s">
        <v>222</v>
      </c>
      <c r="AT444" s="11" t="s">
        <v>416</v>
      </c>
      <c r="AU444" s="11" t="s">
        <v>78</v>
      </c>
      <c r="AY444" s="11" t="s">
        <v>117</v>
      </c>
      <c r="BE444" s="98">
        <f t="shared" si="34"/>
        <v>0</v>
      </c>
      <c r="BF444" s="98">
        <f t="shared" si="35"/>
        <v>0</v>
      </c>
      <c r="BG444" s="98">
        <f t="shared" si="36"/>
        <v>0</v>
      </c>
      <c r="BH444" s="98">
        <f t="shared" si="37"/>
        <v>0</v>
      </c>
      <c r="BI444" s="98">
        <f t="shared" si="38"/>
        <v>0</v>
      </c>
      <c r="BJ444" s="11" t="s">
        <v>76</v>
      </c>
      <c r="BK444" s="98">
        <f t="shared" si="39"/>
        <v>0</v>
      </c>
      <c r="BL444" s="11" t="s">
        <v>122</v>
      </c>
      <c r="BM444" s="11" t="s">
        <v>671</v>
      </c>
    </row>
    <row r="445" spans="1:65" s="1" customFormat="1" ht="16.5" customHeight="1">
      <c r="A445" s="358"/>
      <c r="B445" s="88"/>
      <c r="C445" s="89" t="s">
        <v>672</v>
      </c>
      <c r="D445" s="89" t="s">
        <v>119</v>
      </c>
      <c r="E445" s="90" t="s">
        <v>673</v>
      </c>
      <c r="F445" s="91" t="s">
        <v>674</v>
      </c>
      <c r="G445" s="92" t="s">
        <v>434</v>
      </c>
      <c r="H445" s="257">
        <v>10</v>
      </c>
      <c r="I445" s="93"/>
      <c r="J445" s="260">
        <f t="shared" si="30"/>
        <v>0</v>
      </c>
      <c r="K445" s="91" t="s">
        <v>186</v>
      </c>
      <c r="L445" s="19"/>
      <c r="M445" s="94" t="s">
        <v>1</v>
      </c>
      <c r="N445" s="95" t="s">
        <v>40</v>
      </c>
      <c r="O445" s="27"/>
      <c r="P445" s="96">
        <f t="shared" si="31"/>
        <v>0</v>
      </c>
      <c r="Q445" s="96">
        <v>0</v>
      </c>
      <c r="R445" s="96">
        <f t="shared" si="32"/>
        <v>0</v>
      </c>
      <c r="S445" s="96">
        <v>0</v>
      </c>
      <c r="T445" s="97">
        <f t="shared" si="33"/>
        <v>0</v>
      </c>
      <c r="AR445" s="11" t="s">
        <v>122</v>
      </c>
      <c r="AT445" s="11" t="s">
        <v>119</v>
      </c>
      <c r="AU445" s="11" t="s">
        <v>78</v>
      </c>
      <c r="AY445" s="11" t="s">
        <v>117</v>
      </c>
      <c r="BE445" s="98">
        <f t="shared" si="34"/>
        <v>0</v>
      </c>
      <c r="BF445" s="98">
        <f t="shared" si="35"/>
        <v>0</v>
      </c>
      <c r="BG445" s="98">
        <f t="shared" si="36"/>
        <v>0</v>
      </c>
      <c r="BH445" s="98">
        <f t="shared" si="37"/>
        <v>0</v>
      </c>
      <c r="BI445" s="98">
        <f t="shared" si="38"/>
        <v>0</v>
      </c>
      <c r="BJ445" s="11" t="s">
        <v>76</v>
      </c>
      <c r="BK445" s="98">
        <f t="shared" si="39"/>
        <v>0</v>
      </c>
      <c r="BL445" s="11" t="s">
        <v>122</v>
      </c>
      <c r="BM445" s="11" t="s">
        <v>675</v>
      </c>
    </row>
    <row r="446" spans="1:65" s="1" customFormat="1" ht="22.5" customHeight="1">
      <c r="A446" s="358"/>
      <c r="B446" s="88"/>
      <c r="C446" s="128" t="s">
        <v>676</v>
      </c>
      <c r="D446" s="128" t="s">
        <v>416</v>
      </c>
      <c r="E446" s="129" t="s">
        <v>677</v>
      </c>
      <c r="F446" s="130" t="s">
        <v>678</v>
      </c>
      <c r="G446" s="131" t="s">
        <v>434</v>
      </c>
      <c r="H446" s="258">
        <v>10</v>
      </c>
      <c r="I446" s="142"/>
      <c r="J446" s="261">
        <f t="shared" si="30"/>
        <v>0</v>
      </c>
      <c r="K446" s="130" t="s">
        <v>186</v>
      </c>
      <c r="L446" s="133"/>
      <c r="M446" s="134" t="s">
        <v>1</v>
      </c>
      <c r="N446" s="135" t="s">
        <v>40</v>
      </c>
      <c r="O446" s="27"/>
      <c r="P446" s="96">
        <f t="shared" si="31"/>
        <v>0</v>
      </c>
      <c r="Q446" s="96">
        <v>0.0019</v>
      </c>
      <c r="R446" s="96">
        <f t="shared" si="32"/>
        <v>0.019</v>
      </c>
      <c r="S446" s="96">
        <v>0</v>
      </c>
      <c r="T446" s="97">
        <f t="shared" si="33"/>
        <v>0</v>
      </c>
      <c r="AR446" s="11" t="s">
        <v>222</v>
      </c>
      <c r="AT446" s="11" t="s">
        <v>416</v>
      </c>
      <c r="AU446" s="11" t="s">
        <v>78</v>
      </c>
      <c r="AY446" s="11" t="s">
        <v>117</v>
      </c>
      <c r="BE446" s="98">
        <f t="shared" si="34"/>
        <v>0</v>
      </c>
      <c r="BF446" s="98">
        <f t="shared" si="35"/>
        <v>0</v>
      </c>
      <c r="BG446" s="98">
        <f t="shared" si="36"/>
        <v>0</v>
      </c>
      <c r="BH446" s="98">
        <f t="shared" si="37"/>
        <v>0</v>
      </c>
      <c r="BI446" s="98">
        <f t="shared" si="38"/>
        <v>0</v>
      </c>
      <c r="BJ446" s="11" t="s">
        <v>76</v>
      </c>
      <c r="BK446" s="98">
        <f t="shared" si="39"/>
        <v>0</v>
      </c>
      <c r="BL446" s="11" t="s">
        <v>122</v>
      </c>
      <c r="BM446" s="11" t="s">
        <v>679</v>
      </c>
    </row>
    <row r="447" spans="1:65" s="1" customFormat="1" ht="16.5" customHeight="1">
      <c r="A447" s="358"/>
      <c r="B447" s="88"/>
      <c r="C447" s="89" t="s">
        <v>680</v>
      </c>
      <c r="D447" s="89" t="s">
        <v>119</v>
      </c>
      <c r="E447" s="90" t="s">
        <v>681</v>
      </c>
      <c r="F447" s="91" t="s">
        <v>682</v>
      </c>
      <c r="G447" s="92" t="s">
        <v>219</v>
      </c>
      <c r="H447" s="257">
        <v>96</v>
      </c>
      <c r="I447" s="93"/>
      <c r="J447" s="260">
        <f t="shared" si="30"/>
        <v>0</v>
      </c>
      <c r="K447" s="91" t="s">
        <v>186</v>
      </c>
      <c r="L447" s="19"/>
      <c r="M447" s="94" t="s">
        <v>1</v>
      </c>
      <c r="N447" s="95" t="s">
        <v>40</v>
      </c>
      <c r="O447" s="27"/>
      <c r="P447" s="96">
        <f t="shared" si="31"/>
        <v>0</v>
      </c>
      <c r="Q447" s="96">
        <v>0</v>
      </c>
      <c r="R447" s="96">
        <f t="shared" si="32"/>
        <v>0</v>
      </c>
      <c r="S447" s="96">
        <v>0</v>
      </c>
      <c r="T447" s="97">
        <f t="shared" si="33"/>
        <v>0</v>
      </c>
      <c r="AR447" s="11" t="s">
        <v>122</v>
      </c>
      <c r="AT447" s="11" t="s">
        <v>119</v>
      </c>
      <c r="AU447" s="11" t="s">
        <v>78</v>
      </c>
      <c r="AY447" s="11" t="s">
        <v>117</v>
      </c>
      <c r="BE447" s="98">
        <f t="shared" si="34"/>
        <v>0</v>
      </c>
      <c r="BF447" s="98">
        <f t="shared" si="35"/>
        <v>0</v>
      </c>
      <c r="BG447" s="98">
        <f t="shared" si="36"/>
        <v>0</v>
      </c>
      <c r="BH447" s="98">
        <f t="shared" si="37"/>
        <v>0</v>
      </c>
      <c r="BI447" s="98">
        <f t="shared" si="38"/>
        <v>0</v>
      </c>
      <c r="BJ447" s="11" t="s">
        <v>76</v>
      </c>
      <c r="BK447" s="98">
        <f t="shared" si="39"/>
        <v>0</v>
      </c>
      <c r="BL447" s="11" t="s">
        <v>122</v>
      </c>
      <c r="BM447" s="11" t="s">
        <v>683</v>
      </c>
    </row>
    <row r="448" spans="1:65" s="1" customFormat="1" ht="16.5" customHeight="1">
      <c r="A448" s="358"/>
      <c r="B448" s="88"/>
      <c r="C448" s="89" t="s">
        <v>684</v>
      </c>
      <c r="D448" s="89" t="s">
        <v>119</v>
      </c>
      <c r="E448" s="90" t="s">
        <v>685</v>
      </c>
      <c r="F448" s="91" t="s">
        <v>686</v>
      </c>
      <c r="G448" s="92" t="s">
        <v>219</v>
      </c>
      <c r="H448" s="257">
        <v>606</v>
      </c>
      <c r="I448" s="93"/>
      <c r="J448" s="260">
        <f t="shared" si="30"/>
        <v>0</v>
      </c>
      <c r="K448" s="91" t="s">
        <v>186</v>
      </c>
      <c r="L448" s="19"/>
      <c r="M448" s="94" t="s">
        <v>1</v>
      </c>
      <c r="N448" s="95" t="s">
        <v>40</v>
      </c>
      <c r="O448" s="27"/>
      <c r="P448" s="96">
        <f t="shared" si="31"/>
        <v>0</v>
      </c>
      <c r="Q448" s="96">
        <v>0</v>
      </c>
      <c r="R448" s="96">
        <f t="shared" si="32"/>
        <v>0</v>
      </c>
      <c r="S448" s="96">
        <v>0</v>
      </c>
      <c r="T448" s="97">
        <f t="shared" si="33"/>
        <v>0</v>
      </c>
      <c r="AR448" s="11" t="s">
        <v>122</v>
      </c>
      <c r="AT448" s="11" t="s">
        <v>119</v>
      </c>
      <c r="AU448" s="11" t="s">
        <v>78</v>
      </c>
      <c r="AY448" s="11" t="s">
        <v>117</v>
      </c>
      <c r="BE448" s="98">
        <f t="shared" si="34"/>
        <v>0</v>
      </c>
      <c r="BF448" s="98">
        <f t="shared" si="35"/>
        <v>0</v>
      </c>
      <c r="BG448" s="98">
        <f t="shared" si="36"/>
        <v>0</v>
      </c>
      <c r="BH448" s="98">
        <f t="shared" si="37"/>
        <v>0</v>
      </c>
      <c r="BI448" s="98">
        <f t="shared" si="38"/>
        <v>0</v>
      </c>
      <c r="BJ448" s="11" t="s">
        <v>76</v>
      </c>
      <c r="BK448" s="98">
        <f t="shared" si="39"/>
        <v>0</v>
      </c>
      <c r="BL448" s="11" t="s">
        <v>122</v>
      </c>
      <c r="BM448" s="11" t="s">
        <v>687</v>
      </c>
    </row>
    <row r="449" spans="2:51" s="8" customFormat="1" ht="12">
      <c r="B449" s="107"/>
      <c r="C449" s="214"/>
      <c r="D449" s="223" t="s">
        <v>124</v>
      </c>
      <c r="E449" s="226" t="s">
        <v>1</v>
      </c>
      <c r="F449" s="227" t="s">
        <v>688</v>
      </c>
      <c r="G449" s="214"/>
      <c r="H449" s="228">
        <v>606</v>
      </c>
      <c r="I449" s="110"/>
      <c r="J449" s="214"/>
      <c r="L449" s="107"/>
      <c r="M449" s="111"/>
      <c r="N449" s="112"/>
      <c r="O449" s="112"/>
      <c r="P449" s="112"/>
      <c r="Q449" s="112"/>
      <c r="R449" s="112"/>
      <c r="S449" s="112"/>
      <c r="T449" s="113"/>
      <c r="AT449" s="108" t="s">
        <v>124</v>
      </c>
      <c r="AU449" s="108" t="s">
        <v>78</v>
      </c>
      <c r="AV449" s="8" t="s">
        <v>78</v>
      </c>
      <c r="AW449" s="8" t="s">
        <v>31</v>
      </c>
      <c r="AX449" s="8" t="s">
        <v>69</v>
      </c>
      <c r="AY449" s="108" t="s">
        <v>117</v>
      </c>
    </row>
    <row r="450" spans="2:51" s="10" customFormat="1" ht="12">
      <c r="B450" s="121"/>
      <c r="C450" s="216"/>
      <c r="D450" s="223" t="s">
        <v>124</v>
      </c>
      <c r="E450" s="232" t="s">
        <v>1</v>
      </c>
      <c r="F450" s="233" t="s">
        <v>182</v>
      </c>
      <c r="G450" s="216"/>
      <c r="H450" s="234">
        <v>606</v>
      </c>
      <c r="I450" s="124"/>
      <c r="J450" s="216"/>
      <c r="L450" s="121"/>
      <c r="M450" s="125"/>
      <c r="N450" s="126"/>
      <c r="O450" s="126"/>
      <c r="P450" s="126"/>
      <c r="Q450" s="126"/>
      <c r="R450" s="126"/>
      <c r="S450" s="126"/>
      <c r="T450" s="127"/>
      <c r="AT450" s="122" t="s">
        <v>124</v>
      </c>
      <c r="AU450" s="122" t="s">
        <v>78</v>
      </c>
      <c r="AV450" s="10" t="s">
        <v>122</v>
      </c>
      <c r="AW450" s="10" t="s">
        <v>31</v>
      </c>
      <c r="AX450" s="10" t="s">
        <v>76</v>
      </c>
      <c r="AY450" s="122" t="s">
        <v>117</v>
      </c>
    </row>
    <row r="451" spans="1:65" s="1" customFormat="1" ht="16.5" customHeight="1">
      <c r="A451" s="358"/>
      <c r="B451" s="88"/>
      <c r="C451" s="89" t="s">
        <v>689</v>
      </c>
      <c r="D451" s="89" t="s">
        <v>119</v>
      </c>
      <c r="E451" s="90" t="s">
        <v>690</v>
      </c>
      <c r="F451" s="91" t="s">
        <v>691</v>
      </c>
      <c r="G451" s="92" t="s">
        <v>219</v>
      </c>
      <c r="H451" s="257">
        <v>111</v>
      </c>
      <c r="I451" s="93"/>
      <c r="J451" s="260">
        <f>ROUND(I451*H451,2)</f>
        <v>0</v>
      </c>
      <c r="K451" s="91" t="s">
        <v>186</v>
      </c>
      <c r="L451" s="19"/>
      <c r="M451" s="94" t="s">
        <v>1</v>
      </c>
      <c r="N451" s="95" t="s">
        <v>40</v>
      </c>
      <c r="O451" s="27"/>
      <c r="P451" s="96">
        <f>O451*H451</f>
        <v>0</v>
      </c>
      <c r="Q451" s="96">
        <v>0</v>
      </c>
      <c r="R451" s="96">
        <f>Q451*H451</f>
        <v>0</v>
      </c>
      <c r="S451" s="96">
        <v>0</v>
      </c>
      <c r="T451" s="97">
        <f>S451*H451</f>
        <v>0</v>
      </c>
      <c r="AR451" s="11" t="s">
        <v>122</v>
      </c>
      <c r="AT451" s="11" t="s">
        <v>119</v>
      </c>
      <c r="AU451" s="11" t="s">
        <v>78</v>
      </c>
      <c r="AY451" s="11" t="s">
        <v>117</v>
      </c>
      <c r="BE451" s="98">
        <f>IF(N451="základní",J451,0)</f>
        <v>0</v>
      </c>
      <c r="BF451" s="98">
        <f>IF(N451="snížená",J451,0)</f>
        <v>0</v>
      </c>
      <c r="BG451" s="98">
        <f>IF(N451="zákl. přenesená",J451,0)</f>
        <v>0</v>
      </c>
      <c r="BH451" s="98">
        <f>IF(N451="sníž. přenesená",J451,0)</f>
        <v>0</v>
      </c>
      <c r="BI451" s="98">
        <f>IF(N451="nulová",J451,0)</f>
        <v>0</v>
      </c>
      <c r="BJ451" s="11" t="s">
        <v>76</v>
      </c>
      <c r="BK451" s="98">
        <f>ROUND(I451*H451,2)</f>
        <v>0</v>
      </c>
      <c r="BL451" s="11" t="s">
        <v>122</v>
      </c>
      <c r="BM451" s="11" t="s">
        <v>692</v>
      </c>
    </row>
    <row r="452" spans="1:65" s="1" customFormat="1" ht="16.5" customHeight="1">
      <c r="A452" s="358"/>
      <c r="B452" s="88"/>
      <c r="C452" s="89" t="s">
        <v>693</v>
      </c>
      <c r="D452" s="89" t="s">
        <v>119</v>
      </c>
      <c r="E452" s="90" t="s">
        <v>694</v>
      </c>
      <c r="F452" s="91" t="s">
        <v>695</v>
      </c>
      <c r="G452" s="92" t="s">
        <v>219</v>
      </c>
      <c r="H452" s="257">
        <v>621</v>
      </c>
      <c r="I452" s="93"/>
      <c r="J452" s="260">
        <f>ROUND(I452*H452,2)</f>
        <v>0</v>
      </c>
      <c r="K452" s="91" t="s">
        <v>186</v>
      </c>
      <c r="L452" s="19"/>
      <c r="M452" s="94" t="s">
        <v>1</v>
      </c>
      <c r="N452" s="95" t="s">
        <v>40</v>
      </c>
      <c r="O452" s="27"/>
      <c r="P452" s="96">
        <f>O452*H452</f>
        <v>0</v>
      </c>
      <c r="Q452" s="96">
        <v>0</v>
      </c>
      <c r="R452" s="96">
        <f>Q452*H452</f>
        <v>0</v>
      </c>
      <c r="S452" s="96">
        <v>0</v>
      </c>
      <c r="T452" s="97">
        <f>S452*H452</f>
        <v>0</v>
      </c>
      <c r="AR452" s="11" t="s">
        <v>122</v>
      </c>
      <c r="AT452" s="11" t="s">
        <v>119</v>
      </c>
      <c r="AU452" s="11" t="s">
        <v>78</v>
      </c>
      <c r="AY452" s="11" t="s">
        <v>117</v>
      </c>
      <c r="BE452" s="98">
        <f>IF(N452="základní",J452,0)</f>
        <v>0</v>
      </c>
      <c r="BF452" s="98">
        <f>IF(N452="snížená",J452,0)</f>
        <v>0</v>
      </c>
      <c r="BG452" s="98">
        <f>IF(N452="zákl. přenesená",J452,0)</f>
        <v>0</v>
      </c>
      <c r="BH452" s="98">
        <f>IF(N452="sníž. přenesená",J452,0)</f>
        <v>0</v>
      </c>
      <c r="BI452" s="98">
        <f>IF(N452="nulová",J452,0)</f>
        <v>0</v>
      </c>
      <c r="BJ452" s="11" t="s">
        <v>76</v>
      </c>
      <c r="BK452" s="98">
        <f>ROUND(I452*H452,2)</f>
        <v>0</v>
      </c>
      <c r="BL452" s="11" t="s">
        <v>122</v>
      </c>
      <c r="BM452" s="11" t="s">
        <v>696</v>
      </c>
    </row>
    <row r="453" spans="2:51" s="8" customFormat="1" ht="12">
      <c r="B453" s="107"/>
      <c r="C453" s="214"/>
      <c r="D453" s="223" t="s">
        <v>124</v>
      </c>
      <c r="E453" s="226" t="s">
        <v>1</v>
      </c>
      <c r="F453" s="227" t="s">
        <v>697</v>
      </c>
      <c r="G453" s="214"/>
      <c r="H453" s="228">
        <v>621</v>
      </c>
      <c r="I453" s="110"/>
      <c r="J453" s="214"/>
      <c r="L453" s="107"/>
      <c r="M453" s="111"/>
      <c r="N453" s="112"/>
      <c r="O453" s="112"/>
      <c r="P453" s="112"/>
      <c r="Q453" s="112"/>
      <c r="R453" s="112"/>
      <c r="S453" s="112"/>
      <c r="T453" s="113"/>
      <c r="AT453" s="108" t="s">
        <v>124</v>
      </c>
      <c r="AU453" s="108" t="s">
        <v>78</v>
      </c>
      <c r="AV453" s="8" t="s">
        <v>78</v>
      </c>
      <c r="AW453" s="8" t="s">
        <v>31</v>
      </c>
      <c r="AX453" s="8" t="s">
        <v>69</v>
      </c>
      <c r="AY453" s="108" t="s">
        <v>117</v>
      </c>
    </row>
    <row r="454" spans="2:51" s="10" customFormat="1" ht="12">
      <c r="B454" s="121"/>
      <c r="C454" s="216"/>
      <c r="D454" s="223" t="s">
        <v>124</v>
      </c>
      <c r="E454" s="232" t="s">
        <v>1</v>
      </c>
      <c r="F454" s="233" t="s">
        <v>182</v>
      </c>
      <c r="G454" s="216"/>
      <c r="H454" s="234">
        <v>621</v>
      </c>
      <c r="I454" s="124"/>
      <c r="J454" s="216"/>
      <c r="L454" s="121"/>
      <c r="M454" s="125"/>
      <c r="N454" s="126"/>
      <c r="O454" s="126"/>
      <c r="P454" s="126"/>
      <c r="Q454" s="126"/>
      <c r="R454" s="126"/>
      <c r="S454" s="126"/>
      <c r="T454" s="127"/>
      <c r="AT454" s="122" t="s">
        <v>124</v>
      </c>
      <c r="AU454" s="122" t="s">
        <v>78</v>
      </c>
      <c r="AV454" s="10" t="s">
        <v>122</v>
      </c>
      <c r="AW454" s="10" t="s">
        <v>31</v>
      </c>
      <c r="AX454" s="10" t="s">
        <v>76</v>
      </c>
      <c r="AY454" s="122" t="s">
        <v>117</v>
      </c>
    </row>
    <row r="455" spans="1:65" s="1" customFormat="1" ht="16.5" customHeight="1">
      <c r="A455" s="358"/>
      <c r="B455" s="88"/>
      <c r="C455" s="89" t="s">
        <v>698</v>
      </c>
      <c r="D455" s="89" t="s">
        <v>119</v>
      </c>
      <c r="E455" s="90" t="s">
        <v>699</v>
      </c>
      <c r="F455" s="91" t="s">
        <v>700</v>
      </c>
      <c r="G455" s="92" t="s">
        <v>701</v>
      </c>
      <c r="H455" s="257">
        <v>717</v>
      </c>
      <c r="I455" s="93"/>
      <c r="J455" s="260">
        <f>ROUND(I455*H455,2)</f>
        <v>0</v>
      </c>
      <c r="K455" s="91" t="s">
        <v>1</v>
      </c>
      <c r="L455" s="19"/>
      <c r="M455" s="94" t="s">
        <v>1</v>
      </c>
      <c r="N455" s="95" t="s">
        <v>40</v>
      </c>
      <c r="O455" s="27"/>
      <c r="P455" s="96">
        <f>O455*H455</f>
        <v>0</v>
      </c>
      <c r="Q455" s="96">
        <v>0</v>
      </c>
      <c r="R455" s="96">
        <f>Q455*H455</f>
        <v>0</v>
      </c>
      <c r="S455" s="96">
        <v>0</v>
      </c>
      <c r="T455" s="97">
        <f>S455*H455</f>
        <v>0</v>
      </c>
      <c r="AR455" s="11" t="s">
        <v>122</v>
      </c>
      <c r="AT455" s="11" t="s">
        <v>119</v>
      </c>
      <c r="AU455" s="11" t="s">
        <v>78</v>
      </c>
      <c r="AY455" s="11" t="s">
        <v>117</v>
      </c>
      <c r="BE455" s="98">
        <f>IF(N455="základní",J455,0)</f>
        <v>0</v>
      </c>
      <c r="BF455" s="98">
        <f>IF(N455="snížená",J455,0)</f>
        <v>0</v>
      </c>
      <c r="BG455" s="98">
        <f>IF(N455="zákl. přenesená",J455,0)</f>
        <v>0</v>
      </c>
      <c r="BH455" s="98">
        <f>IF(N455="sníž. přenesená",J455,0)</f>
        <v>0</v>
      </c>
      <c r="BI455" s="98">
        <f>IF(N455="nulová",J455,0)</f>
        <v>0</v>
      </c>
      <c r="BJ455" s="11" t="s">
        <v>76</v>
      </c>
      <c r="BK455" s="98">
        <f>ROUND(I455*H455,2)</f>
        <v>0</v>
      </c>
      <c r="BL455" s="11" t="s">
        <v>122</v>
      </c>
      <c r="BM455" s="11" t="s">
        <v>702</v>
      </c>
    </row>
    <row r="456" spans="2:51" s="8" customFormat="1" ht="12">
      <c r="B456" s="107"/>
      <c r="C456" s="214"/>
      <c r="D456" s="223" t="s">
        <v>124</v>
      </c>
      <c r="E456" s="226" t="s">
        <v>1</v>
      </c>
      <c r="F456" s="227" t="s">
        <v>703</v>
      </c>
      <c r="G456" s="214"/>
      <c r="H456" s="228">
        <v>717</v>
      </c>
      <c r="I456" s="110"/>
      <c r="J456" s="214"/>
      <c r="L456" s="107"/>
      <c r="M456" s="111"/>
      <c r="N456" s="112"/>
      <c r="O456" s="112"/>
      <c r="P456" s="112"/>
      <c r="Q456" s="112"/>
      <c r="R456" s="112"/>
      <c r="S456" s="112"/>
      <c r="T456" s="113"/>
      <c r="AT456" s="108" t="s">
        <v>124</v>
      </c>
      <c r="AU456" s="108" t="s">
        <v>78</v>
      </c>
      <c r="AV456" s="8" t="s">
        <v>78</v>
      </c>
      <c r="AW456" s="8" t="s">
        <v>31</v>
      </c>
      <c r="AX456" s="8" t="s">
        <v>69</v>
      </c>
      <c r="AY456" s="108" t="s">
        <v>117</v>
      </c>
    </row>
    <row r="457" spans="2:51" s="10" customFormat="1" ht="12">
      <c r="B457" s="121"/>
      <c r="C457" s="216"/>
      <c r="D457" s="223" t="s">
        <v>124</v>
      </c>
      <c r="E457" s="232" t="s">
        <v>1</v>
      </c>
      <c r="F457" s="233" t="s">
        <v>182</v>
      </c>
      <c r="G457" s="216"/>
      <c r="H457" s="234">
        <v>717</v>
      </c>
      <c r="I457" s="124"/>
      <c r="J457" s="216"/>
      <c r="L457" s="121"/>
      <c r="M457" s="125"/>
      <c r="N457" s="126"/>
      <c r="O457" s="126"/>
      <c r="P457" s="126"/>
      <c r="Q457" s="126"/>
      <c r="R457" s="126"/>
      <c r="S457" s="126"/>
      <c r="T457" s="127"/>
      <c r="AT457" s="122" t="s">
        <v>124</v>
      </c>
      <c r="AU457" s="122" t="s">
        <v>78</v>
      </c>
      <c r="AV457" s="10" t="s">
        <v>122</v>
      </c>
      <c r="AW457" s="10" t="s">
        <v>31</v>
      </c>
      <c r="AX457" s="10" t="s">
        <v>76</v>
      </c>
      <c r="AY457" s="122" t="s">
        <v>117</v>
      </c>
    </row>
    <row r="458" spans="1:65" s="1" customFormat="1" ht="16.5" customHeight="1">
      <c r="A458" s="358"/>
      <c r="B458" s="88"/>
      <c r="C458" s="89" t="s">
        <v>704</v>
      </c>
      <c r="D458" s="89" t="s">
        <v>119</v>
      </c>
      <c r="E458" s="90" t="s">
        <v>705</v>
      </c>
      <c r="F458" s="91" t="s">
        <v>706</v>
      </c>
      <c r="G458" s="92" t="s">
        <v>434</v>
      </c>
      <c r="H458" s="257">
        <v>1</v>
      </c>
      <c r="I458" s="93"/>
      <c r="J458" s="260">
        <f aca="true" t="shared" si="40" ref="J458:J464">ROUND(I458*H458,2)</f>
        <v>0</v>
      </c>
      <c r="K458" s="91" t="s">
        <v>1</v>
      </c>
      <c r="L458" s="19"/>
      <c r="M458" s="94" t="s">
        <v>1</v>
      </c>
      <c r="N458" s="95" t="s">
        <v>40</v>
      </c>
      <c r="O458" s="27"/>
      <c r="P458" s="96">
        <f aca="true" t="shared" si="41" ref="P458:P464">O458*H458</f>
        <v>0</v>
      </c>
      <c r="Q458" s="96">
        <v>0</v>
      </c>
      <c r="R458" s="96">
        <f aca="true" t="shared" si="42" ref="R458:R464">Q458*H458</f>
        <v>0</v>
      </c>
      <c r="S458" s="96">
        <v>0</v>
      </c>
      <c r="T458" s="97">
        <f aca="true" t="shared" si="43" ref="T458:T464">S458*H458</f>
        <v>0</v>
      </c>
      <c r="AR458" s="11" t="s">
        <v>263</v>
      </c>
      <c r="AT458" s="11" t="s">
        <v>119</v>
      </c>
      <c r="AU458" s="11" t="s">
        <v>78</v>
      </c>
      <c r="AY458" s="11" t="s">
        <v>117</v>
      </c>
      <c r="BE458" s="98">
        <f aca="true" t="shared" si="44" ref="BE458:BE464">IF(N458="základní",J458,0)</f>
        <v>0</v>
      </c>
      <c r="BF458" s="98">
        <f aca="true" t="shared" si="45" ref="BF458:BF464">IF(N458="snížená",J458,0)</f>
        <v>0</v>
      </c>
      <c r="BG458" s="98">
        <f aca="true" t="shared" si="46" ref="BG458:BG464">IF(N458="zákl. přenesená",J458,0)</f>
        <v>0</v>
      </c>
      <c r="BH458" s="98">
        <f aca="true" t="shared" si="47" ref="BH458:BH464">IF(N458="sníž. přenesená",J458,0)</f>
        <v>0</v>
      </c>
      <c r="BI458" s="98">
        <f aca="true" t="shared" si="48" ref="BI458:BI464">IF(N458="nulová",J458,0)</f>
        <v>0</v>
      </c>
      <c r="BJ458" s="11" t="s">
        <v>76</v>
      </c>
      <c r="BK458" s="98">
        <f aca="true" t="shared" si="49" ref="BK458:BK464">ROUND(I458*H458,2)</f>
        <v>0</v>
      </c>
      <c r="BL458" s="11" t="s">
        <v>263</v>
      </c>
      <c r="BM458" s="11" t="s">
        <v>707</v>
      </c>
    </row>
    <row r="459" spans="1:65" s="1" customFormat="1" ht="16.5" customHeight="1">
      <c r="A459" s="358"/>
      <c r="B459" s="88"/>
      <c r="C459" s="89" t="s">
        <v>708</v>
      </c>
      <c r="D459" s="89" t="s">
        <v>119</v>
      </c>
      <c r="E459" s="90" t="s">
        <v>709</v>
      </c>
      <c r="F459" s="91" t="s">
        <v>710</v>
      </c>
      <c r="G459" s="92" t="s">
        <v>434</v>
      </c>
      <c r="H459" s="257">
        <v>1</v>
      </c>
      <c r="I459" s="93"/>
      <c r="J459" s="260">
        <f t="shared" si="40"/>
        <v>0</v>
      </c>
      <c r="K459" s="91" t="s">
        <v>1</v>
      </c>
      <c r="L459" s="19"/>
      <c r="M459" s="94" t="s">
        <v>1</v>
      </c>
      <c r="N459" s="95" t="s">
        <v>40</v>
      </c>
      <c r="O459" s="27"/>
      <c r="P459" s="96">
        <f t="shared" si="41"/>
        <v>0</v>
      </c>
      <c r="Q459" s="96">
        <v>0</v>
      </c>
      <c r="R459" s="96">
        <f t="shared" si="42"/>
        <v>0</v>
      </c>
      <c r="S459" s="96">
        <v>0</v>
      </c>
      <c r="T459" s="97">
        <f t="shared" si="43"/>
        <v>0</v>
      </c>
      <c r="AR459" s="11" t="s">
        <v>263</v>
      </c>
      <c r="AT459" s="11" t="s">
        <v>119</v>
      </c>
      <c r="AU459" s="11" t="s">
        <v>78</v>
      </c>
      <c r="AY459" s="11" t="s">
        <v>117</v>
      </c>
      <c r="BE459" s="98">
        <f t="shared" si="44"/>
        <v>0</v>
      </c>
      <c r="BF459" s="98">
        <f t="shared" si="45"/>
        <v>0</v>
      </c>
      <c r="BG459" s="98">
        <f t="shared" si="46"/>
        <v>0</v>
      </c>
      <c r="BH459" s="98">
        <f t="shared" si="47"/>
        <v>0</v>
      </c>
      <c r="BI459" s="98">
        <f t="shared" si="48"/>
        <v>0</v>
      </c>
      <c r="BJ459" s="11" t="s">
        <v>76</v>
      </c>
      <c r="BK459" s="98">
        <f t="shared" si="49"/>
        <v>0</v>
      </c>
      <c r="BL459" s="11" t="s">
        <v>263</v>
      </c>
      <c r="BM459" s="11" t="s">
        <v>711</v>
      </c>
    </row>
    <row r="460" spans="1:65" s="1" customFormat="1" ht="16.5" customHeight="1">
      <c r="A460" s="358"/>
      <c r="B460" s="88"/>
      <c r="C460" s="89" t="s">
        <v>712</v>
      </c>
      <c r="D460" s="89" t="s">
        <v>119</v>
      </c>
      <c r="E460" s="90" t="s">
        <v>713</v>
      </c>
      <c r="F460" s="91" t="s">
        <v>714</v>
      </c>
      <c r="G460" s="92" t="s">
        <v>434</v>
      </c>
      <c r="H460" s="257">
        <v>1</v>
      </c>
      <c r="I460" s="93"/>
      <c r="J460" s="260">
        <f t="shared" si="40"/>
        <v>0</v>
      </c>
      <c r="K460" s="91" t="s">
        <v>1</v>
      </c>
      <c r="L460" s="19"/>
      <c r="M460" s="94" t="s">
        <v>1</v>
      </c>
      <c r="N460" s="95" t="s">
        <v>40</v>
      </c>
      <c r="O460" s="27"/>
      <c r="P460" s="96">
        <f t="shared" si="41"/>
        <v>0</v>
      </c>
      <c r="Q460" s="96">
        <v>0</v>
      </c>
      <c r="R460" s="96">
        <f t="shared" si="42"/>
        <v>0</v>
      </c>
      <c r="S460" s="96">
        <v>0</v>
      </c>
      <c r="T460" s="97">
        <f t="shared" si="43"/>
        <v>0</v>
      </c>
      <c r="AR460" s="11" t="s">
        <v>263</v>
      </c>
      <c r="AT460" s="11" t="s">
        <v>119</v>
      </c>
      <c r="AU460" s="11" t="s">
        <v>78</v>
      </c>
      <c r="AY460" s="11" t="s">
        <v>117</v>
      </c>
      <c r="BE460" s="98">
        <f t="shared" si="44"/>
        <v>0</v>
      </c>
      <c r="BF460" s="98">
        <f t="shared" si="45"/>
        <v>0</v>
      </c>
      <c r="BG460" s="98">
        <f t="shared" si="46"/>
        <v>0</v>
      </c>
      <c r="BH460" s="98">
        <f t="shared" si="47"/>
        <v>0</v>
      </c>
      <c r="BI460" s="98">
        <f t="shared" si="48"/>
        <v>0</v>
      </c>
      <c r="BJ460" s="11" t="s">
        <v>76</v>
      </c>
      <c r="BK460" s="98">
        <f t="shared" si="49"/>
        <v>0</v>
      </c>
      <c r="BL460" s="11" t="s">
        <v>263</v>
      </c>
      <c r="BM460" s="11" t="s">
        <v>715</v>
      </c>
    </row>
    <row r="461" spans="1:65" s="1" customFormat="1" ht="16.5" customHeight="1">
      <c r="A461" s="358"/>
      <c r="B461" s="88"/>
      <c r="C461" s="89" t="s">
        <v>430</v>
      </c>
      <c r="D461" s="89" t="s">
        <v>119</v>
      </c>
      <c r="E461" s="90" t="s">
        <v>716</v>
      </c>
      <c r="F461" s="91" t="s">
        <v>717</v>
      </c>
      <c r="G461" s="92" t="s">
        <v>434</v>
      </c>
      <c r="H461" s="257">
        <v>1</v>
      </c>
      <c r="I461" s="93"/>
      <c r="J461" s="260">
        <f t="shared" si="40"/>
        <v>0</v>
      </c>
      <c r="K461" s="91" t="s">
        <v>1</v>
      </c>
      <c r="L461" s="19"/>
      <c r="M461" s="94" t="s">
        <v>1</v>
      </c>
      <c r="N461" s="95" t="s">
        <v>40</v>
      </c>
      <c r="O461" s="27"/>
      <c r="P461" s="96">
        <f t="shared" si="41"/>
        <v>0</v>
      </c>
      <c r="Q461" s="96">
        <v>0</v>
      </c>
      <c r="R461" s="96">
        <f t="shared" si="42"/>
        <v>0</v>
      </c>
      <c r="S461" s="96">
        <v>0</v>
      </c>
      <c r="T461" s="97">
        <f t="shared" si="43"/>
        <v>0</v>
      </c>
      <c r="AR461" s="11" t="s">
        <v>263</v>
      </c>
      <c r="AT461" s="11" t="s">
        <v>119</v>
      </c>
      <c r="AU461" s="11" t="s">
        <v>78</v>
      </c>
      <c r="AY461" s="11" t="s">
        <v>117</v>
      </c>
      <c r="BE461" s="98">
        <f t="shared" si="44"/>
        <v>0</v>
      </c>
      <c r="BF461" s="98">
        <f t="shared" si="45"/>
        <v>0</v>
      </c>
      <c r="BG461" s="98">
        <f t="shared" si="46"/>
        <v>0</v>
      </c>
      <c r="BH461" s="98">
        <f t="shared" si="47"/>
        <v>0</v>
      </c>
      <c r="BI461" s="98">
        <f t="shared" si="48"/>
        <v>0</v>
      </c>
      <c r="BJ461" s="11" t="s">
        <v>76</v>
      </c>
      <c r="BK461" s="98">
        <f t="shared" si="49"/>
        <v>0</v>
      </c>
      <c r="BL461" s="11" t="s">
        <v>263</v>
      </c>
      <c r="BM461" s="11" t="s">
        <v>718</v>
      </c>
    </row>
    <row r="462" spans="1:65" s="1" customFormat="1" ht="16.5" customHeight="1">
      <c r="A462" s="358"/>
      <c r="B462" s="88"/>
      <c r="C462" s="89" t="s">
        <v>719</v>
      </c>
      <c r="D462" s="89" t="s">
        <v>119</v>
      </c>
      <c r="E462" s="90" t="s">
        <v>720</v>
      </c>
      <c r="F462" s="91" t="s">
        <v>721</v>
      </c>
      <c r="G462" s="92" t="s">
        <v>434</v>
      </c>
      <c r="H462" s="257">
        <v>4</v>
      </c>
      <c r="I462" s="93"/>
      <c r="J462" s="260">
        <f t="shared" si="40"/>
        <v>0</v>
      </c>
      <c r="K462" s="91" t="s">
        <v>1</v>
      </c>
      <c r="L462" s="19"/>
      <c r="M462" s="94" t="s">
        <v>1</v>
      </c>
      <c r="N462" s="95" t="s">
        <v>40</v>
      </c>
      <c r="O462" s="27"/>
      <c r="P462" s="96">
        <f t="shared" si="41"/>
        <v>0</v>
      </c>
      <c r="Q462" s="96">
        <v>0</v>
      </c>
      <c r="R462" s="96">
        <f t="shared" si="42"/>
        <v>0</v>
      </c>
      <c r="S462" s="96">
        <v>0</v>
      </c>
      <c r="T462" s="97">
        <f t="shared" si="43"/>
        <v>0</v>
      </c>
      <c r="AR462" s="11" t="s">
        <v>263</v>
      </c>
      <c r="AT462" s="11" t="s">
        <v>119</v>
      </c>
      <c r="AU462" s="11" t="s">
        <v>78</v>
      </c>
      <c r="AY462" s="11" t="s">
        <v>117</v>
      </c>
      <c r="BE462" s="98">
        <f t="shared" si="44"/>
        <v>0</v>
      </c>
      <c r="BF462" s="98">
        <f t="shared" si="45"/>
        <v>0</v>
      </c>
      <c r="BG462" s="98">
        <f t="shared" si="46"/>
        <v>0</v>
      </c>
      <c r="BH462" s="98">
        <f t="shared" si="47"/>
        <v>0</v>
      </c>
      <c r="BI462" s="98">
        <f t="shared" si="48"/>
        <v>0</v>
      </c>
      <c r="BJ462" s="11" t="s">
        <v>76</v>
      </c>
      <c r="BK462" s="98">
        <f t="shared" si="49"/>
        <v>0</v>
      </c>
      <c r="BL462" s="11" t="s">
        <v>263</v>
      </c>
      <c r="BM462" s="11" t="s">
        <v>722</v>
      </c>
    </row>
    <row r="463" spans="1:65" s="1" customFormat="1" ht="16.5" customHeight="1">
      <c r="A463" s="358"/>
      <c r="B463" s="88"/>
      <c r="C463" s="89" t="s">
        <v>723</v>
      </c>
      <c r="D463" s="89" t="s">
        <v>119</v>
      </c>
      <c r="E463" s="90" t="s">
        <v>724</v>
      </c>
      <c r="F463" s="91" t="s">
        <v>725</v>
      </c>
      <c r="G463" s="92" t="s">
        <v>434</v>
      </c>
      <c r="H463" s="257">
        <v>2</v>
      </c>
      <c r="I463" s="93"/>
      <c r="J463" s="260">
        <f t="shared" si="40"/>
        <v>0</v>
      </c>
      <c r="K463" s="91" t="s">
        <v>1</v>
      </c>
      <c r="L463" s="19"/>
      <c r="M463" s="94" t="s">
        <v>1</v>
      </c>
      <c r="N463" s="95" t="s">
        <v>40</v>
      </c>
      <c r="O463" s="27"/>
      <c r="P463" s="96">
        <f t="shared" si="41"/>
        <v>0</v>
      </c>
      <c r="Q463" s="96">
        <v>0</v>
      </c>
      <c r="R463" s="96">
        <f t="shared" si="42"/>
        <v>0</v>
      </c>
      <c r="S463" s="96">
        <v>0</v>
      </c>
      <c r="T463" s="97">
        <f t="shared" si="43"/>
        <v>0</v>
      </c>
      <c r="AR463" s="11" t="s">
        <v>263</v>
      </c>
      <c r="AT463" s="11" t="s">
        <v>119</v>
      </c>
      <c r="AU463" s="11" t="s">
        <v>78</v>
      </c>
      <c r="AY463" s="11" t="s">
        <v>117</v>
      </c>
      <c r="BE463" s="98">
        <f t="shared" si="44"/>
        <v>0</v>
      </c>
      <c r="BF463" s="98">
        <f t="shared" si="45"/>
        <v>0</v>
      </c>
      <c r="BG463" s="98">
        <f t="shared" si="46"/>
        <v>0</v>
      </c>
      <c r="BH463" s="98">
        <f t="shared" si="47"/>
        <v>0</v>
      </c>
      <c r="BI463" s="98">
        <f t="shared" si="48"/>
        <v>0</v>
      </c>
      <c r="BJ463" s="11" t="s">
        <v>76</v>
      </c>
      <c r="BK463" s="98">
        <f t="shared" si="49"/>
        <v>0</v>
      </c>
      <c r="BL463" s="11" t="s">
        <v>263</v>
      </c>
      <c r="BM463" s="11" t="s">
        <v>726</v>
      </c>
    </row>
    <row r="464" spans="1:65" s="1" customFormat="1" ht="16.5" customHeight="1">
      <c r="A464" s="358"/>
      <c r="B464" s="88"/>
      <c r="C464" s="89" t="s">
        <v>727</v>
      </c>
      <c r="D464" s="89" t="s">
        <v>119</v>
      </c>
      <c r="E464" s="90" t="s">
        <v>728</v>
      </c>
      <c r="F464" s="91" t="s">
        <v>729</v>
      </c>
      <c r="G464" s="92" t="s">
        <v>434</v>
      </c>
      <c r="H464" s="257">
        <v>42</v>
      </c>
      <c r="I464" s="93"/>
      <c r="J464" s="260">
        <f t="shared" si="40"/>
        <v>0</v>
      </c>
      <c r="K464" s="91" t="s">
        <v>1</v>
      </c>
      <c r="L464" s="19"/>
      <c r="M464" s="94" t="s">
        <v>1</v>
      </c>
      <c r="N464" s="95" t="s">
        <v>40</v>
      </c>
      <c r="O464" s="27"/>
      <c r="P464" s="96">
        <f t="shared" si="41"/>
        <v>0</v>
      </c>
      <c r="Q464" s="96">
        <v>0.02769</v>
      </c>
      <c r="R464" s="96">
        <f t="shared" si="42"/>
        <v>1.16298</v>
      </c>
      <c r="S464" s="96">
        <v>0</v>
      </c>
      <c r="T464" s="97">
        <f t="shared" si="43"/>
        <v>0</v>
      </c>
      <c r="AR464" s="11" t="s">
        <v>263</v>
      </c>
      <c r="AT464" s="11" t="s">
        <v>119</v>
      </c>
      <c r="AU464" s="11" t="s">
        <v>78</v>
      </c>
      <c r="AY464" s="11" t="s">
        <v>117</v>
      </c>
      <c r="BE464" s="98">
        <f t="shared" si="44"/>
        <v>0</v>
      </c>
      <c r="BF464" s="98">
        <f t="shared" si="45"/>
        <v>0</v>
      </c>
      <c r="BG464" s="98">
        <f t="shared" si="46"/>
        <v>0</v>
      </c>
      <c r="BH464" s="98">
        <f t="shared" si="47"/>
        <v>0</v>
      </c>
      <c r="BI464" s="98">
        <f t="shared" si="48"/>
        <v>0</v>
      </c>
      <c r="BJ464" s="11" t="s">
        <v>76</v>
      </c>
      <c r="BK464" s="98">
        <f t="shared" si="49"/>
        <v>0</v>
      </c>
      <c r="BL464" s="11" t="s">
        <v>263</v>
      </c>
      <c r="BM464" s="11" t="s">
        <v>730</v>
      </c>
    </row>
    <row r="465" spans="2:51" s="8" customFormat="1" ht="12">
      <c r="B465" s="107"/>
      <c r="C465" s="214"/>
      <c r="D465" s="223" t="s">
        <v>124</v>
      </c>
      <c r="E465" s="226" t="s">
        <v>1</v>
      </c>
      <c r="F465" s="227" t="s">
        <v>605</v>
      </c>
      <c r="G465" s="214"/>
      <c r="H465" s="228">
        <v>42</v>
      </c>
      <c r="I465" s="110"/>
      <c r="J465" s="214"/>
      <c r="L465" s="107"/>
      <c r="M465" s="111"/>
      <c r="N465" s="112"/>
      <c r="O465" s="112"/>
      <c r="P465" s="112"/>
      <c r="Q465" s="112"/>
      <c r="R465" s="112"/>
      <c r="S465" s="112"/>
      <c r="T465" s="113"/>
      <c r="AT465" s="108" t="s">
        <v>124</v>
      </c>
      <c r="AU465" s="108" t="s">
        <v>78</v>
      </c>
      <c r="AV465" s="8" t="s">
        <v>78</v>
      </c>
      <c r="AW465" s="8" t="s">
        <v>31</v>
      </c>
      <c r="AX465" s="8" t="s">
        <v>69</v>
      </c>
      <c r="AY465" s="108" t="s">
        <v>117</v>
      </c>
    </row>
    <row r="466" spans="2:51" s="10" customFormat="1" ht="12">
      <c r="B466" s="121"/>
      <c r="C466" s="216"/>
      <c r="D466" s="223" t="s">
        <v>124</v>
      </c>
      <c r="E466" s="232" t="s">
        <v>1</v>
      </c>
      <c r="F466" s="233" t="s">
        <v>182</v>
      </c>
      <c r="G466" s="216"/>
      <c r="H466" s="234">
        <v>42</v>
      </c>
      <c r="I466" s="124"/>
      <c r="J466" s="216"/>
      <c r="L466" s="121"/>
      <c r="M466" s="125"/>
      <c r="N466" s="126"/>
      <c r="O466" s="126"/>
      <c r="P466" s="126"/>
      <c r="Q466" s="126"/>
      <c r="R466" s="126"/>
      <c r="S466" s="126"/>
      <c r="T466" s="127"/>
      <c r="AT466" s="122" t="s">
        <v>124</v>
      </c>
      <c r="AU466" s="122" t="s">
        <v>78</v>
      </c>
      <c r="AV466" s="10" t="s">
        <v>122</v>
      </c>
      <c r="AW466" s="10" t="s">
        <v>31</v>
      </c>
      <c r="AX466" s="10" t="s">
        <v>76</v>
      </c>
      <c r="AY466" s="122" t="s">
        <v>117</v>
      </c>
    </row>
    <row r="467" spans="1:65" s="1" customFormat="1" ht="16.5" customHeight="1">
      <c r="A467" s="358"/>
      <c r="B467" s="88"/>
      <c r="C467" s="89" t="s">
        <v>731</v>
      </c>
      <c r="D467" s="89" t="s">
        <v>119</v>
      </c>
      <c r="E467" s="90" t="s">
        <v>732</v>
      </c>
      <c r="F467" s="91" t="s">
        <v>733</v>
      </c>
      <c r="G467" s="92" t="s">
        <v>434</v>
      </c>
      <c r="H467" s="257">
        <v>42</v>
      </c>
      <c r="I467" s="93"/>
      <c r="J467" s="260">
        <f>ROUND(I467*H467,2)</f>
        <v>0</v>
      </c>
      <c r="K467" s="91" t="s">
        <v>1</v>
      </c>
      <c r="L467" s="19"/>
      <c r="M467" s="94" t="s">
        <v>1</v>
      </c>
      <c r="N467" s="95" t="s">
        <v>40</v>
      </c>
      <c r="O467" s="27"/>
      <c r="P467" s="96">
        <f>O467*H467</f>
        <v>0</v>
      </c>
      <c r="Q467" s="96">
        <v>0.02769</v>
      </c>
      <c r="R467" s="96">
        <f>Q467*H467</f>
        <v>1.16298</v>
      </c>
      <c r="S467" s="96">
        <v>0</v>
      </c>
      <c r="T467" s="97">
        <f>S467*H467</f>
        <v>0</v>
      </c>
      <c r="AR467" s="11" t="s">
        <v>263</v>
      </c>
      <c r="AT467" s="11" t="s">
        <v>119</v>
      </c>
      <c r="AU467" s="11" t="s">
        <v>78</v>
      </c>
      <c r="AY467" s="11" t="s">
        <v>117</v>
      </c>
      <c r="BE467" s="98">
        <f>IF(N467="základní",J467,0)</f>
        <v>0</v>
      </c>
      <c r="BF467" s="98">
        <f>IF(N467="snížená",J467,0)</f>
        <v>0</v>
      </c>
      <c r="BG467" s="98">
        <f>IF(N467="zákl. přenesená",J467,0)</f>
        <v>0</v>
      </c>
      <c r="BH467" s="98">
        <f>IF(N467="sníž. přenesená",J467,0)</f>
        <v>0</v>
      </c>
      <c r="BI467" s="98">
        <f>IF(N467="nulová",J467,0)</f>
        <v>0</v>
      </c>
      <c r="BJ467" s="11" t="s">
        <v>76</v>
      </c>
      <c r="BK467" s="98">
        <f>ROUND(I467*H467,2)</f>
        <v>0</v>
      </c>
      <c r="BL467" s="11" t="s">
        <v>263</v>
      </c>
      <c r="BM467" s="11" t="s">
        <v>734</v>
      </c>
    </row>
    <row r="468" spans="2:51" s="8" customFormat="1" ht="12">
      <c r="B468" s="107"/>
      <c r="C468" s="214"/>
      <c r="D468" s="223" t="s">
        <v>124</v>
      </c>
      <c r="E468" s="226" t="s">
        <v>1</v>
      </c>
      <c r="F468" s="227" t="s">
        <v>605</v>
      </c>
      <c r="G468" s="214"/>
      <c r="H468" s="228">
        <v>42</v>
      </c>
      <c r="I468" s="110"/>
      <c r="J468" s="214"/>
      <c r="L468" s="107"/>
      <c r="M468" s="111"/>
      <c r="N468" s="112"/>
      <c r="O468" s="112"/>
      <c r="P468" s="112"/>
      <c r="Q468" s="112"/>
      <c r="R468" s="112"/>
      <c r="S468" s="112"/>
      <c r="T468" s="113"/>
      <c r="AT468" s="108" t="s">
        <v>124</v>
      </c>
      <c r="AU468" s="108" t="s">
        <v>78</v>
      </c>
      <c r="AV468" s="8" t="s">
        <v>78</v>
      </c>
      <c r="AW468" s="8" t="s">
        <v>31</v>
      </c>
      <c r="AX468" s="8" t="s">
        <v>69</v>
      </c>
      <c r="AY468" s="108" t="s">
        <v>117</v>
      </c>
    </row>
    <row r="469" spans="2:51" s="10" customFormat="1" ht="12">
      <c r="B469" s="121"/>
      <c r="C469" s="216"/>
      <c r="D469" s="223" t="s">
        <v>124</v>
      </c>
      <c r="E469" s="232" t="s">
        <v>1</v>
      </c>
      <c r="F469" s="233" t="s">
        <v>182</v>
      </c>
      <c r="G469" s="216"/>
      <c r="H469" s="234">
        <v>42</v>
      </c>
      <c r="I469" s="124"/>
      <c r="J469" s="216"/>
      <c r="L469" s="121"/>
      <c r="M469" s="125"/>
      <c r="N469" s="126"/>
      <c r="O469" s="126"/>
      <c r="P469" s="126"/>
      <c r="Q469" s="126"/>
      <c r="R469" s="126"/>
      <c r="S469" s="126"/>
      <c r="T469" s="127"/>
      <c r="AT469" s="122" t="s">
        <v>124</v>
      </c>
      <c r="AU469" s="122" t="s">
        <v>78</v>
      </c>
      <c r="AV469" s="10" t="s">
        <v>122</v>
      </c>
      <c r="AW469" s="10" t="s">
        <v>31</v>
      </c>
      <c r="AX469" s="10" t="s">
        <v>76</v>
      </c>
      <c r="AY469" s="122" t="s">
        <v>117</v>
      </c>
    </row>
    <row r="470" spans="1:65" s="1" customFormat="1" ht="16.5" customHeight="1">
      <c r="A470" s="358"/>
      <c r="B470" s="88"/>
      <c r="C470" s="89" t="s">
        <v>735</v>
      </c>
      <c r="D470" s="89" t="s">
        <v>119</v>
      </c>
      <c r="E470" s="90" t="s">
        <v>736</v>
      </c>
      <c r="F470" s="91" t="s">
        <v>737</v>
      </c>
      <c r="G470" s="92" t="s">
        <v>434</v>
      </c>
      <c r="H470" s="257">
        <v>42</v>
      </c>
      <c r="I470" s="93"/>
      <c r="J470" s="260">
        <f>ROUND(I470*H470,2)</f>
        <v>0</v>
      </c>
      <c r="K470" s="91" t="s">
        <v>1</v>
      </c>
      <c r="L470" s="19"/>
      <c r="M470" s="94" t="s">
        <v>1</v>
      </c>
      <c r="N470" s="95" t="s">
        <v>40</v>
      </c>
      <c r="O470" s="27"/>
      <c r="P470" s="96">
        <f>O470*H470</f>
        <v>0</v>
      </c>
      <c r="Q470" s="96">
        <v>0.02769</v>
      </c>
      <c r="R470" s="96">
        <f>Q470*H470</f>
        <v>1.16298</v>
      </c>
      <c r="S470" s="96">
        <v>0</v>
      </c>
      <c r="T470" s="97">
        <f>S470*H470</f>
        <v>0</v>
      </c>
      <c r="AR470" s="11" t="s">
        <v>263</v>
      </c>
      <c r="AT470" s="11" t="s">
        <v>119</v>
      </c>
      <c r="AU470" s="11" t="s">
        <v>78</v>
      </c>
      <c r="AY470" s="11" t="s">
        <v>117</v>
      </c>
      <c r="BE470" s="98">
        <f>IF(N470="základní",J470,0)</f>
        <v>0</v>
      </c>
      <c r="BF470" s="98">
        <f>IF(N470="snížená",J470,0)</f>
        <v>0</v>
      </c>
      <c r="BG470" s="98">
        <f>IF(N470="zákl. přenesená",J470,0)</f>
        <v>0</v>
      </c>
      <c r="BH470" s="98">
        <f>IF(N470="sníž. přenesená",J470,0)</f>
        <v>0</v>
      </c>
      <c r="BI470" s="98">
        <f>IF(N470="nulová",J470,0)</f>
        <v>0</v>
      </c>
      <c r="BJ470" s="11" t="s">
        <v>76</v>
      </c>
      <c r="BK470" s="98">
        <f>ROUND(I470*H470,2)</f>
        <v>0</v>
      </c>
      <c r="BL470" s="11" t="s">
        <v>263</v>
      </c>
      <c r="BM470" s="11" t="s">
        <v>738</v>
      </c>
    </row>
    <row r="471" spans="2:51" s="8" customFormat="1" ht="12">
      <c r="B471" s="107"/>
      <c r="C471" s="214"/>
      <c r="D471" s="223" t="s">
        <v>124</v>
      </c>
      <c r="E471" s="226" t="s">
        <v>1</v>
      </c>
      <c r="F471" s="227" t="s">
        <v>605</v>
      </c>
      <c r="G471" s="214"/>
      <c r="H471" s="228">
        <v>42</v>
      </c>
      <c r="I471" s="110"/>
      <c r="J471" s="214"/>
      <c r="L471" s="107"/>
      <c r="M471" s="111"/>
      <c r="N471" s="112"/>
      <c r="O471" s="112"/>
      <c r="P471" s="112"/>
      <c r="Q471" s="112"/>
      <c r="R471" s="112"/>
      <c r="S471" s="112"/>
      <c r="T471" s="113"/>
      <c r="AT471" s="108" t="s">
        <v>124</v>
      </c>
      <c r="AU471" s="108" t="s">
        <v>78</v>
      </c>
      <c r="AV471" s="8" t="s">
        <v>78</v>
      </c>
      <c r="AW471" s="8" t="s">
        <v>31</v>
      </c>
      <c r="AX471" s="8" t="s">
        <v>69</v>
      </c>
      <c r="AY471" s="108" t="s">
        <v>117</v>
      </c>
    </row>
    <row r="472" spans="2:51" s="10" customFormat="1" ht="12">
      <c r="B472" s="121"/>
      <c r="C472" s="216"/>
      <c r="D472" s="223" t="s">
        <v>124</v>
      </c>
      <c r="E472" s="232" t="s">
        <v>1</v>
      </c>
      <c r="F472" s="233" t="s">
        <v>182</v>
      </c>
      <c r="G472" s="216"/>
      <c r="H472" s="234">
        <v>42</v>
      </c>
      <c r="I472" s="124"/>
      <c r="J472" s="216"/>
      <c r="L472" s="121"/>
      <c r="M472" s="125"/>
      <c r="N472" s="126"/>
      <c r="O472" s="126"/>
      <c r="P472" s="126"/>
      <c r="Q472" s="126"/>
      <c r="R472" s="126"/>
      <c r="S472" s="126"/>
      <c r="T472" s="127"/>
      <c r="AT472" s="122" t="s">
        <v>124</v>
      </c>
      <c r="AU472" s="122" t="s">
        <v>78</v>
      </c>
      <c r="AV472" s="10" t="s">
        <v>122</v>
      </c>
      <c r="AW472" s="10" t="s">
        <v>31</v>
      </c>
      <c r="AX472" s="10" t="s">
        <v>76</v>
      </c>
      <c r="AY472" s="122" t="s">
        <v>117</v>
      </c>
    </row>
    <row r="473" spans="1:65" s="1" customFormat="1" ht="16.5" customHeight="1">
      <c r="A473" s="358"/>
      <c r="B473" s="88"/>
      <c r="C473" s="89" t="s">
        <v>739</v>
      </c>
      <c r="D473" s="89" t="s">
        <v>119</v>
      </c>
      <c r="E473" s="90" t="s">
        <v>740</v>
      </c>
      <c r="F473" s="91" t="s">
        <v>741</v>
      </c>
      <c r="G473" s="92" t="s">
        <v>434</v>
      </c>
      <c r="H473" s="257">
        <v>52</v>
      </c>
      <c r="I473" s="93"/>
      <c r="J473" s="260">
        <f>ROUND(I473*H473,2)</f>
        <v>0</v>
      </c>
      <c r="K473" s="91" t="s">
        <v>186</v>
      </c>
      <c r="L473" s="19"/>
      <c r="M473" s="94" t="s">
        <v>1</v>
      </c>
      <c r="N473" s="95" t="s">
        <v>40</v>
      </c>
      <c r="O473" s="27"/>
      <c r="P473" s="96">
        <f>O473*H473</f>
        <v>0</v>
      </c>
      <c r="Q473" s="96">
        <v>0.12303</v>
      </c>
      <c r="R473" s="96">
        <f>Q473*H473</f>
        <v>6.39756</v>
      </c>
      <c r="S473" s="96">
        <v>0</v>
      </c>
      <c r="T473" s="97">
        <f>S473*H473</f>
        <v>0</v>
      </c>
      <c r="AR473" s="11" t="s">
        <v>122</v>
      </c>
      <c r="AT473" s="11" t="s">
        <v>119</v>
      </c>
      <c r="AU473" s="11" t="s">
        <v>78</v>
      </c>
      <c r="AY473" s="11" t="s">
        <v>117</v>
      </c>
      <c r="BE473" s="98">
        <f>IF(N473="základní",J473,0)</f>
        <v>0</v>
      </c>
      <c r="BF473" s="98">
        <f>IF(N473="snížená",J473,0)</f>
        <v>0</v>
      </c>
      <c r="BG473" s="98">
        <f>IF(N473="zákl. přenesená",J473,0)</f>
        <v>0</v>
      </c>
      <c r="BH473" s="98">
        <f>IF(N473="sníž. přenesená",J473,0)</f>
        <v>0</v>
      </c>
      <c r="BI473" s="98">
        <f>IF(N473="nulová",J473,0)</f>
        <v>0</v>
      </c>
      <c r="BJ473" s="11" t="s">
        <v>76</v>
      </c>
      <c r="BK473" s="98">
        <f>ROUND(I473*H473,2)</f>
        <v>0</v>
      </c>
      <c r="BL473" s="11" t="s">
        <v>122</v>
      </c>
      <c r="BM473" s="11" t="s">
        <v>742</v>
      </c>
    </row>
    <row r="474" spans="2:51" s="8" customFormat="1" ht="12">
      <c r="B474" s="107"/>
      <c r="C474" s="214"/>
      <c r="D474" s="223" t="s">
        <v>124</v>
      </c>
      <c r="E474" s="226" t="s">
        <v>1</v>
      </c>
      <c r="F474" s="227" t="s">
        <v>743</v>
      </c>
      <c r="G474" s="214"/>
      <c r="H474" s="228">
        <v>52</v>
      </c>
      <c r="I474" s="110"/>
      <c r="J474" s="214"/>
      <c r="L474" s="107"/>
      <c r="M474" s="111"/>
      <c r="N474" s="112"/>
      <c r="O474" s="112"/>
      <c r="P474" s="112"/>
      <c r="Q474" s="112"/>
      <c r="R474" s="112"/>
      <c r="S474" s="112"/>
      <c r="T474" s="113"/>
      <c r="AT474" s="108" t="s">
        <v>124</v>
      </c>
      <c r="AU474" s="108" t="s">
        <v>78</v>
      </c>
      <c r="AV474" s="8" t="s">
        <v>78</v>
      </c>
      <c r="AW474" s="8" t="s">
        <v>31</v>
      </c>
      <c r="AX474" s="8" t="s">
        <v>69</v>
      </c>
      <c r="AY474" s="108" t="s">
        <v>117</v>
      </c>
    </row>
    <row r="475" spans="2:51" s="10" customFormat="1" ht="12">
      <c r="B475" s="121"/>
      <c r="C475" s="216"/>
      <c r="D475" s="223" t="s">
        <v>124</v>
      </c>
      <c r="E475" s="232" t="s">
        <v>1</v>
      </c>
      <c r="F475" s="233" t="s">
        <v>182</v>
      </c>
      <c r="G475" s="216"/>
      <c r="H475" s="234">
        <v>52</v>
      </c>
      <c r="I475" s="124"/>
      <c r="J475" s="216"/>
      <c r="L475" s="121"/>
      <c r="M475" s="125"/>
      <c r="N475" s="126"/>
      <c r="O475" s="126"/>
      <c r="P475" s="126"/>
      <c r="Q475" s="126"/>
      <c r="R475" s="126"/>
      <c r="S475" s="126"/>
      <c r="T475" s="127"/>
      <c r="AT475" s="122" t="s">
        <v>124</v>
      </c>
      <c r="AU475" s="122" t="s">
        <v>78</v>
      </c>
      <c r="AV475" s="10" t="s">
        <v>122</v>
      </c>
      <c r="AW475" s="10" t="s">
        <v>31</v>
      </c>
      <c r="AX475" s="10" t="s">
        <v>76</v>
      </c>
      <c r="AY475" s="122" t="s">
        <v>117</v>
      </c>
    </row>
    <row r="476" spans="1:65" s="1" customFormat="1" ht="16.5" customHeight="1">
      <c r="A476" s="358"/>
      <c r="B476" s="88"/>
      <c r="C476" s="128" t="s">
        <v>744</v>
      </c>
      <c r="D476" s="128" t="s">
        <v>416</v>
      </c>
      <c r="E476" s="129" t="s">
        <v>745</v>
      </c>
      <c r="F476" s="130" t="s">
        <v>746</v>
      </c>
      <c r="G476" s="131" t="s">
        <v>434</v>
      </c>
      <c r="H476" s="258">
        <v>52</v>
      </c>
      <c r="I476" s="142"/>
      <c r="J476" s="261">
        <f aca="true" t="shared" si="50" ref="J476:J484">ROUND(I476*H476,2)</f>
        <v>0</v>
      </c>
      <c r="K476" s="130" t="s">
        <v>1</v>
      </c>
      <c r="L476" s="133"/>
      <c r="M476" s="134" t="s">
        <v>1</v>
      </c>
      <c r="N476" s="135" t="s">
        <v>40</v>
      </c>
      <c r="O476" s="27"/>
      <c r="P476" s="96">
        <f aca="true" t="shared" si="51" ref="P476:P484">O476*H476</f>
        <v>0</v>
      </c>
      <c r="Q476" s="96">
        <v>0.0069</v>
      </c>
      <c r="R476" s="96">
        <f aca="true" t="shared" si="52" ref="R476:R484">Q476*H476</f>
        <v>0.3588</v>
      </c>
      <c r="S476" s="96">
        <v>0</v>
      </c>
      <c r="T476" s="97">
        <f aca="true" t="shared" si="53" ref="T476:T484">S476*H476</f>
        <v>0</v>
      </c>
      <c r="AR476" s="11" t="s">
        <v>222</v>
      </c>
      <c r="AT476" s="11" t="s">
        <v>416</v>
      </c>
      <c r="AU476" s="11" t="s">
        <v>78</v>
      </c>
      <c r="AY476" s="11" t="s">
        <v>117</v>
      </c>
      <c r="BE476" s="98">
        <f aca="true" t="shared" si="54" ref="BE476:BE484">IF(N476="základní",J476,0)</f>
        <v>0</v>
      </c>
      <c r="BF476" s="98">
        <f aca="true" t="shared" si="55" ref="BF476:BF484">IF(N476="snížená",J476,0)</f>
        <v>0</v>
      </c>
      <c r="BG476" s="98">
        <f aca="true" t="shared" si="56" ref="BG476:BG484">IF(N476="zákl. přenesená",J476,0)</f>
        <v>0</v>
      </c>
      <c r="BH476" s="98">
        <f aca="true" t="shared" si="57" ref="BH476:BH484">IF(N476="sníž. přenesená",J476,0)</f>
        <v>0</v>
      </c>
      <c r="BI476" s="98">
        <f aca="true" t="shared" si="58" ref="BI476:BI484">IF(N476="nulová",J476,0)</f>
        <v>0</v>
      </c>
      <c r="BJ476" s="11" t="s">
        <v>76</v>
      </c>
      <c r="BK476" s="98">
        <f aca="true" t="shared" si="59" ref="BK476:BK484">ROUND(I476*H476,2)</f>
        <v>0</v>
      </c>
      <c r="BL476" s="11" t="s">
        <v>122</v>
      </c>
      <c r="BM476" s="11" t="s">
        <v>747</v>
      </c>
    </row>
    <row r="477" spans="1:65" s="1" customFormat="1" ht="16.5" customHeight="1">
      <c r="A477" s="358"/>
      <c r="B477" s="88"/>
      <c r="C477" s="89" t="s">
        <v>748</v>
      </c>
      <c r="D477" s="89" t="s">
        <v>119</v>
      </c>
      <c r="E477" s="90" t="s">
        <v>749</v>
      </c>
      <c r="F477" s="91" t="s">
        <v>750</v>
      </c>
      <c r="G477" s="92" t="s">
        <v>434</v>
      </c>
      <c r="H477" s="257">
        <v>52</v>
      </c>
      <c r="I477" s="93"/>
      <c r="J477" s="260">
        <f t="shared" si="50"/>
        <v>0</v>
      </c>
      <c r="K477" s="91" t="s">
        <v>1</v>
      </c>
      <c r="L477" s="19"/>
      <c r="M477" s="94" t="s">
        <v>1</v>
      </c>
      <c r="N477" s="95" t="s">
        <v>40</v>
      </c>
      <c r="O477" s="27"/>
      <c r="P477" s="96">
        <f t="shared" si="51"/>
        <v>0</v>
      </c>
      <c r="Q477" s="96">
        <v>0</v>
      </c>
      <c r="R477" s="96">
        <f t="shared" si="52"/>
        <v>0</v>
      </c>
      <c r="S477" s="96">
        <v>0</v>
      </c>
      <c r="T477" s="97">
        <f t="shared" si="53"/>
        <v>0</v>
      </c>
      <c r="AR477" s="11" t="s">
        <v>122</v>
      </c>
      <c r="AT477" s="11" t="s">
        <v>119</v>
      </c>
      <c r="AU477" s="11" t="s">
        <v>78</v>
      </c>
      <c r="AY477" s="11" t="s">
        <v>117</v>
      </c>
      <c r="BE477" s="98">
        <f t="shared" si="54"/>
        <v>0</v>
      </c>
      <c r="BF477" s="98">
        <f t="shared" si="55"/>
        <v>0</v>
      </c>
      <c r="BG477" s="98">
        <f t="shared" si="56"/>
        <v>0</v>
      </c>
      <c r="BH477" s="98">
        <f t="shared" si="57"/>
        <v>0</v>
      </c>
      <c r="BI477" s="98">
        <f t="shared" si="58"/>
        <v>0</v>
      </c>
      <c r="BJ477" s="11" t="s">
        <v>76</v>
      </c>
      <c r="BK477" s="98">
        <f t="shared" si="59"/>
        <v>0</v>
      </c>
      <c r="BL477" s="11" t="s">
        <v>122</v>
      </c>
      <c r="BM477" s="11" t="s">
        <v>751</v>
      </c>
    </row>
    <row r="478" spans="1:65" s="1" customFormat="1" ht="16.5" customHeight="1">
      <c r="A478" s="358"/>
      <c r="B478" s="88"/>
      <c r="C478" s="89" t="s">
        <v>752</v>
      </c>
      <c r="D478" s="89" t="s">
        <v>119</v>
      </c>
      <c r="E478" s="90" t="s">
        <v>753</v>
      </c>
      <c r="F478" s="91" t="s">
        <v>754</v>
      </c>
      <c r="G478" s="92" t="s">
        <v>434</v>
      </c>
      <c r="H478" s="257">
        <v>1</v>
      </c>
      <c r="I478" s="93"/>
      <c r="J478" s="260">
        <f t="shared" si="50"/>
        <v>0</v>
      </c>
      <c r="K478" s="91" t="s">
        <v>186</v>
      </c>
      <c r="L478" s="19"/>
      <c r="M478" s="94" t="s">
        <v>1</v>
      </c>
      <c r="N478" s="95" t="s">
        <v>40</v>
      </c>
      <c r="O478" s="27"/>
      <c r="P478" s="96">
        <f t="shared" si="51"/>
        <v>0</v>
      </c>
      <c r="Q478" s="96">
        <v>0.32906</v>
      </c>
      <c r="R478" s="96">
        <f t="shared" si="52"/>
        <v>0.32906</v>
      </c>
      <c r="S478" s="96">
        <v>0</v>
      </c>
      <c r="T478" s="97">
        <f t="shared" si="53"/>
        <v>0</v>
      </c>
      <c r="AR478" s="11" t="s">
        <v>122</v>
      </c>
      <c r="AT478" s="11" t="s">
        <v>119</v>
      </c>
      <c r="AU478" s="11" t="s">
        <v>78</v>
      </c>
      <c r="AY478" s="11" t="s">
        <v>117</v>
      </c>
      <c r="BE478" s="98">
        <f t="shared" si="54"/>
        <v>0</v>
      </c>
      <c r="BF478" s="98">
        <f t="shared" si="55"/>
        <v>0</v>
      </c>
      <c r="BG478" s="98">
        <f t="shared" si="56"/>
        <v>0</v>
      </c>
      <c r="BH478" s="98">
        <f t="shared" si="57"/>
        <v>0</v>
      </c>
      <c r="BI478" s="98">
        <f t="shared" si="58"/>
        <v>0</v>
      </c>
      <c r="BJ478" s="11" t="s">
        <v>76</v>
      </c>
      <c r="BK478" s="98">
        <f t="shared" si="59"/>
        <v>0</v>
      </c>
      <c r="BL478" s="11" t="s">
        <v>122</v>
      </c>
      <c r="BM478" s="11" t="s">
        <v>755</v>
      </c>
    </row>
    <row r="479" spans="1:65" s="1" customFormat="1" ht="16.5" customHeight="1">
      <c r="A479" s="358"/>
      <c r="B479" s="88"/>
      <c r="C479" s="128" t="s">
        <v>756</v>
      </c>
      <c r="D479" s="128" t="s">
        <v>416</v>
      </c>
      <c r="E479" s="129" t="s">
        <v>757</v>
      </c>
      <c r="F479" s="130" t="s">
        <v>758</v>
      </c>
      <c r="G479" s="131" t="s">
        <v>434</v>
      </c>
      <c r="H479" s="258">
        <v>1</v>
      </c>
      <c r="I479" s="142"/>
      <c r="J479" s="261">
        <f t="shared" si="50"/>
        <v>0</v>
      </c>
      <c r="K479" s="130" t="s">
        <v>186</v>
      </c>
      <c r="L479" s="133"/>
      <c r="M479" s="134" t="s">
        <v>1</v>
      </c>
      <c r="N479" s="135" t="s">
        <v>40</v>
      </c>
      <c r="O479" s="27"/>
      <c r="P479" s="96">
        <f t="shared" si="51"/>
        <v>0</v>
      </c>
      <c r="Q479" s="96">
        <v>0.0295</v>
      </c>
      <c r="R479" s="96">
        <f t="shared" si="52"/>
        <v>0.0295</v>
      </c>
      <c r="S479" s="96">
        <v>0</v>
      </c>
      <c r="T479" s="97">
        <f t="shared" si="53"/>
        <v>0</v>
      </c>
      <c r="AR479" s="11" t="s">
        <v>222</v>
      </c>
      <c r="AT479" s="11" t="s">
        <v>416</v>
      </c>
      <c r="AU479" s="11" t="s">
        <v>78</v>
      </c>
      <c r="AY479" s="11" t="s">
        <v>117</v>
      </c>
      <c r="BE479" s="98">
        <f t="shared" si="54"/>
        <v>0</v>
      </c>
      <c r="BF479" s="98">
        <f t="shared" si="55"/>
        <v>0</v>
      </c>
      <c r="BG479" s="98">
        <f t="shared" si="56"/>
        <v>0</v>
      </c>
      <c r="BH479" s="98">
        <f t="shared" si="57"/>
        <v>0</v>
      </c>
      <c r="BI479" s="98">
        <f t="shared" si="58"/>
        <v>0</v>
      </c>
      <c r="BJ479" s="11" t="s">
        <v>76</v>
      </c>
      <c r="BK479" s="98">
        <f t="shared" si="59"/>
        <v>0</v>
      </c>
      <c r="BL479" s="11" t="s">
        <v>122</v>
      </c>
      <c r="BM479" s="11" t="s">
        <v>759</v>
      </c>
    </row>
    <row r="480" spans="1:65" s="1" customFormat="1" ht="16.5" customHeight="1">
      <c r="A480" s="358"/>
      <c r="B480" s="88"/>
      <c r="C480" s="128" t="s">
        <v>500</v>
      </c>
      <c r="D480" s="128" t="s">
        <v>416</v>
      </c>
      <c r="E480" s="129" t="s">
        <v>760</v>
      </c>
      <c r="F480" s="130" t="s">
        <v>761</v>
      </c>
      <c r="G480" s="131" t="s">
        <v>434</v>
      </c>
      <c r="H480" s="258">
        <v>1</v>
      </c>
      <c r="I480" s="132"/>
      <c r="J480" s="261">
        <f t="shared" si="50"/>
        <v>0</v>
      </c>
      <c r="K480" s="130" t="s">
        <v>186</v>
      </c>
      <c r="L480" s="133"/>
      <c r="M480" s="134" t="s">
        <v>1</v>
      </c>
      <c r="N480" s="135" t="s">
        <v>40</v>
      </c>
      <c r="O480" s="27"/>
      <c r="P480" s="96">
        <f t="shared" si="51"/>
        <v>0</v>
      </c>
      <c r="Q480" s="96">
        <v>0.0019</v>
      </c>
      <c r="R480" s="96">
        <f t="shared" si="52"/>
        <v>0.0019</v>
      </c>
      <c r="S480" s="96">
        <v>0</v>
      </c>
      <c r="T480" s="97">
        <f t="shared" si="53"/>
        <v>0</v>
      </c>
      <c r="AR480" s="11" t="s">
        <v>222</v>
      </c>
      <c r="AT480" s="11" t="s">
        <v>416</v>
      </c>
      <c r="AU480" s="11" t="s">
        <v>78</v>
      </c>
      <c r="AY480" s="11" t="s">
        <v>117</v>
      </c>
      <c r="BE480" s="98">
        <f t="shared" si="54"/>
        <v>0</v>
      </c>
      <c r="BF480" s="98">
        <f t="shared" si="55"/>
        <v>0</v>
      </c>
      <c r="BG480" s="98">
        <f t="shared" si="56"/>
        <v>0</v>
      </c>
      <c r="BH480" s="98">
        <f t="shared" si="57"/>
        <v>0</v>
      </c>
      <c r="BI480" s="98">
        <f t="shared" si="58"/>
        <v>0</v>
      </c>
      <c r="BJ480" s="11" t="s">
        <v>76</v>
      </c>
      <c r="BK480" s="98">
        <f t="shared" si="59"/>
        <v>0</v>
      </c>
      <c r="BL480" s="11" t="s">
        <v>122</v>
      </c>
      <c r="BM480" s="11" t="s">
        <v>762</v>
      </c>
    </row>
    <row r="481" spans="1:65" s="1" customFormat="1" ht="16.5" customHeight="1">
      <c r="A481" s="358"/>
      <c r="B481" s="88"/>
      <c r="C481" s="89" t="s">
        <v>763</v>
      </c>
      <c r="D481" s="89" t="s">
        <v>119</v>
      </c>
      <c r="E481" s="90" t="s">
        <v>764</v>
      </c>
      <c r="F481" s="91" t="s">
        <v>765</v>
      </c>
      <c r="G481" s="92" t="s">
        <v>219</v>
      </c>
      <c r="H481" s="257">
        <v>717</v>
      </c>
      <c r="I481" s="93"/>
      <c r="J481" s="260">
        <f t="shared" si="50"/>
        <v>0</v>
      </c>
      <c r="K481" s="91" t="s">
        <v>186</v>
      </c>
      <c r="L481" s="19"/>
      <c r="M481" s="94" t="s">
        <v>1</v>
      </c>
      <c r="N481" s="95" t="s">
        <v>40</v>
      </c>
      <c r="O481" s="27"/>
      <c r="P481" s="96">
        <f t="shared" si="51"/>
        <v>0</v>
      </c>
      <c r="Q481" s="96">
        <v>0.00013</v>
      </c>
      <c r="R481" s="96">
        <f t="shared" si="52"/>
        <v>0.09320999999999999</v>
      </c>
      <c r="S481" s="96">
        <v>0</v>
      </c>
      <c r="T481" s="97">
        <f t="shared" si="53"/>
        <v>0</v>
      </c>
      <c r="AR481" s="11" t="s">
        <v>122</v>
      </c>
      <c r="AT481" s="11" t="s">
        <v>119</v>
      </c>
      <c r="AU481" s="11" t="s">
        <v>78</v>
      </c>
      <c r="AY481" s="11" t="s">
        <v>117</v>
      </c>
      <c r="BE481" s="98">
        <f t="shared" si="54"/>
        <v>0</v>
      </c>
      <c r="BF481" s="98">
        <f t="shared" si="55"/>
        <v>0</v>
      </c>
      <c r="BG481" s="98">
        <f t="shared" si="56"/>
        <v>0</v>
      </c>
      <c r="BH481" s="98">
        <f t="shared" si="57"/>
        <v>0</v>
      </c>
      <c r="BI481" s="98">
        <f t="shared" si="58"/>
        <v>0</v>
      </c>
      <c r="BJ481" s="11" t="s">
        <v>76</v>
      </c>
      <c r="BK481" s="98">
        <f t="shared" si="59"/>
        <v>0</v>
      </c>
      <c r="BL481" s="11" t="s">
        <v>122</v>
      </c>
      <c r="BM481" s="11" t="s">
        <v>766</v>
      </c>
    </row>
    <row r="482" spans="1:65" s="1" customFormat="1" ht="16.5" customHeight="1">
      <c r="A482" s="358"/>
      <c r="B482" s="88"/>
      <c r="C482" s="89" t="s">
        <v>767</v>
      </c>
      <c r="D482" s="89" t="s">
        <v>119</v>
      </c>
      <c r="E482" s="90" t="s">
        <v>768</v>
      </c>
      <c r="F482" s="91" t="s">
        <v>769</v>
      </c>
      <c r="G482" s="92" t="s">
        <v>770</v>
      </c>
      <c r="H482" s="257">
        <v>1</v>
      </c>
      <c r="I482" s="93"/>
      <c r="J482" s="260">
        <f t="shared" si="50"/>
        <v>0</v>
      </c>
      <c r="K482" s="91" t="s">
        <v>1</v>
      </c>
      <c r="L482" s="19"/>
      <c r="M482" s="94" t="s">
        <v>1</v>
      </c>
      <c r="N482" s="95" t="s">
        <v>40</v>
      </c>
      <c r="O482" s="27"/>
      <c r="P482" s="96">
        <f t="shared" si="51"/>
        <v>0</v>
      </c>
      <c r="Q482" s="96">
        <v>0</v>
      </c>
      <c r="R482" s="96">
        <f t="shared" si="52"/>
        <v>0</v>
      </c>
      <c r="S482" s="96">
        <v>0</v>
      </c>
      <c r="T482" s="97">
        <f t="shared" si="53"/>
        <v>0</v>
      </c>
      <c r="AR482" s="11" t="s">
        <v>122</v>
      </c>
      <c r="AT482" s="11" t="s">
        <v>119</v>
      </c>
      <c r="AU482" s="11" t="s">
        <v>78</v>
      </c>
      <c r="AY482" s="11" t="s">
        <v>117</v>
      </c>
      <c r="BE482" s="98">
        <f t="shared" si="54"/>
        <v>0</v>
      </c>
      <c r="BF482" s="98">
        <f t="shared" si="55"/>
        <v>0</v>
      </c>
      <c r="BG482" s="98">
        <f t="shared" si="56"/>
        <v>0</v>
      </c>
      <c r="BH482" s="98">
        <f t="shared" si="57"/>
        <v>0</v>
      </c>
      <c r="BI482" s="98">
        <f t="shared" si="58"/>
        <v>0</v>
      </c>
      <c r="BJ482" s="11" t="s">
        <v>76</v>
      </c>
      <c r="BK482" s="98">
        <f t="shared" si="59"/>
        <v>0</v>
      </c>
      <c r="BL482" s="11" t="s">
        <v>122</v>
      </c>
      <c r="BM482" s="11" t="s">
        <v>771</v>
      </c>
    </row>
    <row r="483" spans="1:65" s="1" customFormat="1" ht="16.5" customHeight="1">
      <c r="A483" s="358"/>
      <c r="B483" s="88"/>
      <c r="C483" s="89" t="s">
        <v>772</v>
      </c>
      <c r="D483" s="89" t="s">
        <v>119</v>
      </c>
      <c r="E483" s="90" t="s">
        <v>773</v>
      </c>
      <c r="F483" s="91" t="s">
        <v>774</v>
      </c>
      <c r="G483" s="92" t="s">
        <v>770</v>
      </c>
      <c r="H483" s="257">
        <v>2</v>
      </c>
      <c r="I483" s="93"/>
      <c r="J483" s="260">
        <f t="shared" si="50"/>
        <v>0</v>
      </c>
      <c r="K483" s="91" t="s">
        <v>1</v>
      </c>
      <c r="L483" s="19"/>
      <c r="M483" s="94" t="s">
        <v>1</v>
      </c>
      <c r="N483" s="95" t="s">
        <v>40</v>
      </c>
      <c r="O483" s="27"/>
      <c r="P483" s="96">
        <f t="shared" si="51"/>
        <v>0</v>
      </c>
      <c r="Q483" s="96">
        <v>0</v>
      </c>
      <c r="R483" s="96">
        <f t="shared" si="52"/>
        <v>0</v>
      </c>
      <c r="S483" s="96">
        <v>0</v>
      </c>
      <c r="T483" s="97">
        <f t="shared" si="53"/>
        <v>0</v>
      </c>
      <c r="AR483" s="11" t="s">
        <v>122</v>
      </c>
      <c r="AT483" s="11" t="s">
        <v>119</v>
      </c>
      <c r="AU483" s="11" t="s">
        <v>78</v>
      </c>
      <c r="AY483" s="11" t="s">
        <v>117</v>
      </c>
      <c r="BE483" s="98">
        <f t="shared" si="54"/>
        <v>0</v>
      </c>
      <c r="BF483" s="98">
        <f t="shared" si="55"/>
        <v>0</v>
      </c>
      <c r="BG483" s="98">
        <f t="shared" si="56"/>
        <v>0</v>
      </c>
      <c r="BH483" s="98">
        <f t="shared" si="57"/>
        <v>0</v>
      </c>
      <c r="BI483" s="98">
        <f t="shared" si="58"/>
        <v>0</v>
      </c>
      <c r="BJ483" s="11" t="s">
        <v>76</v>
      </c>
      <c r="BK483" s="98">
        <f t="shared" si="59"/>
        <v>0</v>
      </c>
      <c r="BL483" s="11" t="s">
        <v>122</v>
      </c>
      <c r="BM483" s="11" t="s">
        <v>775</v>
      </c>
    </row>
    <row r="484" spans="1:65" s="1" customFormat="1" ht="16.5" customHeight="1">
      <c r="A484" s="358"/>
      <c r="B484" s="88"/>
      <c r="C484" s="89" t="s">
        <v>776</v>
      </c>
      <c r="D484" s="89" t="s">
        <v>119</v>
      </c>
      <c r="E484" s="90" t="s">
        <v>777</v>
      </c>
      <c r="F484" s="91" t="s">
        <v>778</v>
      </c>
      <c r="G484" s="92" t="s">
        <v>701</v>
      </c>
      <c r="H484" s="257">
        <v>621</v>
      </c>
      <c r="I484" s="93"/>
      <c r="J484" s="260">
        <f t="shared" si="50"/>
        <v>0</v>
      </c>
      <c r="K484" s="91" t="s">
        <v>1</v>
      </c>
      <c r="L484" s="19"/>
      <c r="M484" s="94" t="s">
        <v>1</v>
      </c>
      <c r="N484" s="95" t="s">
        <v>40</v>
      </c>
      <c r="O484" s="27"/>
      <c r="P484" s="96">
        <f t="shared" si="51"/>
        <v>0</v>
      </c>
      <c r="Q484" s="96">
        <v>0</v>
      </c>
      <c r="R484" s="96">
        <f t="shared" si="52"/>
        <v>0</v>
      </c>
      <c r="S484" s="96">
        <v>0</v>
      </c>
      <c r="T484" s="97">
        <f t="shared" si="53"/>
        <v>0</v>
      </c>
      <c r="AR484" s="11" t="s">
        <v>122</v>
      </c>
      <c r="AT484" s="11" t="s">
        <v>119</v>
      </c>
      <c r="AU484" s="11" t="s">
        <v>78</v>
      </c>
      <c r="AY484" s="11" t="s">
        <v>117</v>
      </c>
      <c r="BE484" s="98">
        <f t="shared" si="54"/>
        <v>0</v>
      </c>
      <c r="BF484" s="98">
        <f t="shared" si="55"/>
        <v>0</v>
      </c>
      <c r="BG484" s="98">
        <f t="shared" si="56"/>
        <v>0</v>
      </c>
      <c r="BH484" s="98">
        <f t="shared" si="57"/>
        <v>0</v>
      </c>
      <c r="BI484" s="98">
        <f t="shared" si="58"/>
        <v>0</v>
      </c>
      <c r="BJ484" s="11" t="s">
        <v>76</v>
      </c>
      <c r="BK484" s="98">
        <f t="shared" si="59"/>
        <v>0</v>
      </c>
      <c r="BL484" s="11" t="s">
        <v>122</v>
      </c>
      <c r="BM484" s="11" t="s">
        <v>779</v>
      </c>
    </row>
    <row r="485" spans="2:63" s="6" customFormat="1" ht="22.9" customHeight="1">
      <c r="B485" s="75"/>
      <c r="C485" s="217"/>
      <c r="D485" s="235" t="s">
        <v>68</v>
      </c>
      <c r="E485" s="236" t="s">
        <v>227</v>
      </c>
      <c r="F485" s="236" t="s">
        <v>780</v>
      </c>
      <c r="G485" s="217"/>
      <c r="H485" s="217"/>
      <c r="I485" s="78"/>
      <c r="J485" s="238">
        <f>BK485</f>
        <v>0</v>
      </c>
      <c r="L485" s="75"/>
      <c r="M485" s="80"/>
      <c r="N485" s="81"/>
      <c r="O485" s="81"/>
      <c r="P485" s="82">
        <f>SUM(P486:P506)</f>
        <v>0</v>
      </c>
      <c r="Q485" s="81"/>
      <c r="R485" s="82">
        <f>SUM(R486:R506)</f>
        <v>0</v>
      </c>
      <c r="S485" s="81"/>
      <c r="T485" s="83">
        <f>SUM(T486:T506)</f>
        <v>39.123</v>
      </c>
      <c r="AR485" s="76" t="s">
        <v>76</v>
      </c>
      <c r="AT485" s="84" t="s">
        <v>68</v>
      </c>
      <c r="AU485" s="84" t="s">
        <v>76</v>
      </c>
      <c r="AY485" s="76" t="s">
        <v>117</v>
      </c>
      <c r="BK485" s="85">
        <f>SUM(BK486:BK506)</f>
        <v>0</v>
      </c>
    </row>
    <row r="486" spans="1:65" s="1" customFormat="1" ht="16.5" customHeight="1">
      <c r="A486" s="358"/>
      <c r="B486" s="88"/>
      <c r="C486" s="89" t="s">
        <v>781</v>
      </c>
      <c r="D486" s="89" t="s">
        <v>119</v>
      </c>
      <c r="E486" s="90" t="s">
        <v>782</v>
      </c>
      <c r="F486" s="91" t="s">
        <v>783</v>
      </c>
      <c r="G486" s="92" t="s">
        <v>219</v>
      </c>
      <c r="H486" s="257">
        <v>1501.2</v>
      </c>
      <c r="I486" s="93"/>
      <c r="J486" s="260">
        <f>ROUND(I486*H486,2)</f>
        <v>0</v>
      </c>
      <c r="K486" s="91" t="s">
        <v>186</v>
      </c>
      <c r="L486" s="19"/>
      <c r="M486" s="94" t="s">
        <v>1</v>
      </c>
      <c r="N486" s="95" t="s">
        <v>40</v>
      </c>
      <c r="O486" s="27"/>
      <c r="P486" s="96">
        <f>O486*H486</f>
        <v>0</v>
      </c>
      <c r="Q486" s="96">
        <v>0</v>
      </c>
      <c r="R486" s="96">
        <f>Q486*H486</f>
        <v>0</v>
      </c>
      <c r="S486" s="96">
        <v>0</v>
      </c>
      <c r="T486" s="97">
        <f>S486*H486</f>
        <v>0</v>
      </c>
      <c r="AR486" s="11" t="s">
        <v>122</v>
      </c>
      <c r="AT486" s="11" t="s">
        <v>119</v>
      </c>
      <c r="AU486" s="11" t="s">
        <v>78</v>
      </c>
      <c r="AY486" s="11" t="s">
        <v>117</v>
      </c>
      <c r="BE486" s="98">
        <f>IF(N486="základní",J486,0)</f>
        <v>0</v>
      </c>
      <c r="BF486" s="98">
        <f>IF(N486="snížená",J486,0)</f>
        <v>0</v>
      </c>
      <c r="BG486" s="98">
        <f>IF(N486="zákl. přenesená",J486,0)</f>
        <v>0</v>
      </c>
      <c r="BH486" s="98">
        <f>IF(N486="sníž. přenesená",J486,0)</f>
        <v>0</v>
      </c>
      <c r="BI486" s="98">
        <f>IF(N486="nulová",J486,0)</f>
        <v>0</v>
      </c>
      <c r="BJ486" s="11" t="s">
        <v>76</v>
      </c>
      <c r="BK486" s="98">
        <f>ROUND(I486*H486,2)</f>
        <v>0</v>
      </c>
      <c r="BL486" s="11" t="s">
        <v>122</v>
      </c>
      <c r="BM486" s="11" t="s">
        <v>784</v>
      </c>
    </row>
    <row r="487" spans="2:51" s="8" customFormat="1" ht="12">
      <c r="B487" s="107"/>
      <c r="C487" s="214"/>
      <c r="D487" s="223" t="s">
        <v>124</v>
      </c>
      <c r="E487" s="226" t="s">
        <v>1</v>
      </c>
      <c r="F487" s="227" t="s">
        <v>785</v>
      </c>
      <c r="G487" s="214"/>
      <c r="H487" s="228">
        <v>1434</v>
      </c>
      <c r="I487" s="110"/>
      <c r="J487" s="214"/>
      <c r="L487" s="107"/>
      <c r="M487" s="111"/>
      <c r="N487" s="112"/>
      <c r="O487" s="112"/>
      <c r="P487" s="112"/>
      <c r="Q487" s="112"/>
      <c r="R487" s="112"/>
      <c r="S487" s="112"/>
      <c r="T487" s="113"/>
      <c r="AT487" s="108" t="s">
        <v>124</v>
      </c>
      <c r="AU487" s="108" t="s">
        <v>78</v>
      </c>
      <c r="AV487" s="8" t="s">
        <v>78</v>
      </c>
      <c r="AW487" s="8" t="s">
        <v>31</v>
      </c>
      <c r="AX487" s="8" t="s">
        <v>69</v>
      </c>
      <c r="AY487" s="108" t="s">
        <v>117</v>
      </c>
    </row>
    <row r="488" spans="2:51" s="8" customFormat="1" ht="12">
      <c r="B488" s="107"/>
      <c r="C488" s="214"/>
      <c r="D488" s="223" t="s">
        <v>124</v>
      </c>
      <c r="E488" s="226" t="s">
        <v>1</v>
      </c>
      <c r="F488" s="227" t="s">
        <v>786</v>
      </c>
      <c r="G488" s="214"/>
      <c r="H488" s="228">
        <v>67.2</v>
      </c>
      <c r="I488" s="110"/>
      <c r="J488" s="214"/>
      <c r="L488" s="107"/>
      <c r="M488" s="111"/>
      <c r="N488" s="112"/>
      <c r="O488" s="112"/>
      <c r="P488" s="112"/>
      <c r="Q488" s="112"/>
      <c r="R488" s="112"/>
      <c r="S488" s="112"/>
      <c r="T488" s="113"/>
      <c r="AT488" s="108" t="s">
        <v>124</v>
      </c>
      <c r="AU488" s="108" t="s">
        <v>78</v>
      </c>
      <c r="AV488" s="8" t="s">
        <v>78</v>
      </c>
      <c r="AW488" s="8" t="s">
        <v>31</v>
      </c>
      <c r="AX488" s="8" t="s">
        <v>69</v>
      </c>
      <c r="AY488" s="108" t="s">
        <v>117</v>
      </c>
    </row>
    <row r="489" spans="2:51" s="10" customFormat="1" ht="12">
      <c r="B489" s="121"/>
      <c r="C489" s="216"/>
      <c r="D489" s="223" t="s">
        <v>124</v>
      </c>
      <c r="E489" s="232" t="s">
        <v>1</v>
      </c>
      <c r="F489" s="233" t="s">
        <v>182</v>
      </c>
      <c r="G489" s="216"/>
      <c r="H489" s="234">
        <v>1501.2</v>
      </c>
      <c r="I489" s="124"/>
      <c r="J489" s="216"/>
      <c r="L489" s="121"/>
      <c r="M489" s="125"/>
      <c r="N489" s="126"/>
      <c r="O489" s="126"/>
      <c r="P489" s="126"/>
      <c r="Q489" s="126"/>
      <c r="R489" s="126"/>
      <c r="S489" s="126"/>
      <c r="T489" s="127"/>
      <c r="AT489" s="122" t="s">
        <v>124</v>
      </c>
      <c r="AU489" s="122" t="s">
        <v>78</v>
      </c>
      <c r="AV489" s="10" t="s">
        <v>122</v>
      </c>
      <c r="AW489" s="10" t="s">
        <v>31</v>
      </c>
      <c r="AX489" s="10" t="s">
        <v>76</v>
      </c>
      <c r="AY489" s="122" t="s">
        <v>117</v>
      </c>
    </row>
    <row r="490" spans="1:65" s="1" customFormat="1" ht="16.5" customHeight="1">
      <c r="A490" s="358"/>
      <c r="B490" s="88"/>
      <c r="C490" s="89" t="s">
        <v>787</v>
      </c>
      <c r="D490" s="89" t="s">
        <v>119</v>
      </c>
      <c r="E490" s="90" t="s">
        <v>788</v>
      </c>
      <c r="F490" s="91" t="s">
        <v>789</v>
      </c>
      <c r="G490" s="92" t="s">
        <v>219</v>
      </c>
      <c r="H490" s="257">
        <v>1472.4</v>
      </c>
      <c r="I490" s="93"/>
      <c r="J490" s="260">
        <f>ROUND(I490*H490,2)</f>
        <v>0</v>
      </c>
      <c r="K490" s="91" t="s">
        <v>186</v>
      </c>
      <c r="L490" s="19"/>
      <c r="M490" s="94" t="s">
        <v>1</v>
      </c>
      <c r="N490" s="95" t="s">
        <v>40</v>
      </c>
      <c r="O490" s="27"/>
      <c r="P490" s="96">
        <f>O490*H490</f>
        <v>0</v>
      </c>
      <c r="Q490" s="96">
        <v>0</v>
      </c>
      <c r="R490" s="96">
        <f>Q490*H490</f>
        <v>0</v>
      </c>
      <c r="S490" s="96">
        <v>0</v>
      </c>
      <c r="T490" s="97">
        <f>S490*H490</f>
        <v>0</v>
      </c>
      <c r="AR490" s="11" t="s">
        <v>122</v>
      </c>
      <c r="AT490" s="11" t="s">
        <v>119</v>
      </c>
      <c r="AU490" s="11" t="s">
        <v>78</v>
      </c>
      <c r="AY490" s="11" t="s">
        <v>117</v>
      </c>
      <c r="BE490" s="98">
        <f>IF(N490="základní",J490,0)</f>
        <v>0</v>
      </c>
      <c r="BF490" s="98">
        <f>IF(N490="snížená",J490,0)</f>
        <v>0</v>
      </c>
      <c r="BG490" s="98">
        <f>IF(N490="zákl. přenesená",J490,0)</f>
        <v>0</v>
      </c>
      <c r="BH490" s="98">
        <f>IF(N490="sníž. přenesená",J490,0)</f>
        <v>0</v>
      </c>
      <c r="BI490" s="98">
        <f>IF(N490="nulová",J490,0)</f>
        <v>0</v>
      </c>
      <c r="BJ490" s="11" t="s">
        <v>76</v>
      </c>
      <c r="BK490" s="98">
        <f>ROUND(I490*H490,2)</f>
        <v>0</v>
      </c>
      <c r="BL490" s="11" t="s">
        <v>122</v>
      </c>
      <c r="BM490" s="11" t="s">
        <v>790</v>
      </c>
    </row>
    <row r="491" spans="2:51" s="8" customFormat="1" ht="12">
      <c r="B491" s="107"/>
      <c r="C491" s="214"/>
      <c r="D491" s="223" t="s">
        <v>124</v>
      </c>
      <c r="E491" s="226" t="s">
        <v>1</v>
      </c>
      <c r="F491" s="227" t="s">
        <v>785</v>
      </c>
      <c r="G491" s="214"/>
      <c r="H491" s="228">
        <v>1434</v>
      </c>
      <c r="I491" s="110"/>
      <c r="J491" s="214"/>
      <c r="L491" s="107"/>
      <c r="M491" s="111"/>
      <c r="N491" s="112"/>
      <c r="O491" s="112"/>
      <c r="P491" s="112"/>
      <c r="Q491" s="112"/>
      <c r="R491" s="112"/>
      <c r="S491" s="112"/>
      <c r="T491" s="113"/>
      <c r="AT491" s="108" t="s">
        <v>124</v>
      </c>
      <c r="AU491" s="108" t="s">
        <v>78</v>
      </c>
      <c r="AV491" s="8" t="s">
        <v>78</v>
      </c>
      <c r="AW491" s="8" t="s">
        <v>31</v>
      </c>
      <c r="AX491" s="8" t="s">
        <v>69</v>
      </c>
      <c r="AY491" s="108" t="s">
        <v>117</v>
      </c>
    </row>
    <row r="492" spans="2:51" s="8" customFormat="1" ht="12">
      <c r="B492" s="107"/>
      <c r="C492" s="214"/>
      <c r="D492" s="223" t="s">
        <v>124</v>
      </c>
      <c r="E492" s="226" t="s">
        <v>1</v>
      </c>
      <c r="F492" s="227" t="s">
        <v>791</v>
      </c>
      <c r="G492" s="214"/>
      <c r="H492" s="228">
        <v>38.4</v>
      </c>
      <c r="I492" s="110"/>
      <c r="J492" s="214"/>
      <c r="L492" s="107"/>
      <c r="M492" s="111"/>
      <c r="N492" s="112"/>
      <c r="O492" s="112"/>
      <c r="P492" s="112"/>
      <c r="Q492" s="112"/>
      <c r="R492" s="112"/>
      <c r="S492" s="112"/>
      <c r="T492" s="113"/>
      <c r="AT492" s="108" t="s">
        <v>124</v>
      </c>
      <c r="AU492" s="108" t="s">
        <v>78</v>
      </c>
      <c r="AV492" s="8" t="s">
        <v>78</v>
      </c>
      <c r="AW492" s="8" t="s">
        <v>31</v>
      </c>
      <c r="AX492" s="8" t="s">
        <v>69</v>
      </c>
      <c r="AY492" s="108" t="s">
        <v>117</v>
      </c>
    </row>
    <row r="493" spans="2:51" s="10" customFormat="1" ht="12">
      <c r="B493" s="121"/>
      <c r="C493" s="216"/>
      <c r="D493" s="223" t="s">
        <v>124</v>
      </c>
      <c r="E493" s="232" t="s">
        <v>1</v>
      </c>
      <c r="F493" s="233" t="s">
        <v>182</v>
      </c>
      <c r="G493" s="216"/>
      <c r="H493" s="234">
        <v>1472.4</v>
      </c>
      <c r="I493" s="124"/>
      <c r="J493" s="216"/>
      <c r="L493" s="121"/>
      <c r="M493" s="125"/>
      <c r="N493" s="126"/>
      <c r="O493" s="126"/>
      <c r="P493" s="126"/>
      <c r="Q493" s="126"/>
      <c r="R493" s="126"/>
      <c r="S493" s="126"/>
      <c r="T493" s="127"/>
      <c r="AT493" s="122" t="s">
        <v>124</v>
      </c>
      <c r="AU493" s="122" t="s">
        <v>78</v>
      </c>
      <c r="AV493" s="10" t="s">
        <v>122</v>
      </c>
      <c r="AW493" s="10" t="s">
        <v>31</v>
      </c>
      <c r="AX493" s="10" t="s">
        <v>76</v>
      </c>
      <c r="AY493" s="122" t="s">
        <v>117</v>
      </c>
    </row>
    <row r="494" spans="1:65" s="1" customFormat="1" ht="16.5" customHeight="1">
      <c r="A494" s="358"/>
      <c r="B494" s="88"/>
      <c r="C494" s="89" t="s">
        <v>792</v>
      </c>
      <c r="D494" s="89" t="s">
        <v>119</v>
      </c>
      <c r="E494" s="90" t="s">
        <v>793</v>
      </c>
      <c r="F494" s="91" t="s">
        <v>794</v>
      </c>
      <c r="G494" s="92" t="s">
        <v>219</v>
      </c>
      <c r="H494" s="257">
        <v>621</v>
      </c>
      <c r="I494" s="93"/>
      <c r="J494" s="260">
        <f>ROUND(I494*H494,2)</f>
        <v>0</v>
      </c>
      <c r="K494" s="91" t="s">
        <v>1</v>
      </c>
      <c r="L494" s="19"/>
      <c r="M494" s="94" t="s">
        <v>1</v>
      </c>
      <c r="N494" s="95" t="s">
        <v>40</v>
      </c>
      <c r="O494" s="27"/>
      <c r="P494" s="96">
        <f>O494*H494</f>
        <v>0</v>
      </c>
      <c r="Q494" s="96">
        <v>0</v>
      </c>
      <c r="R494" s="96">
        <f>Q494*H494</f>
        <v>0</v>
      </c>
      <c r="S494" s="96">
        <v>0</v>
      </c>
      <c r="T494" s="97">
        <f>S494*H494</f>
        <v>0</v>
      </c>
      <c r="AR494" s="11" t="s">
        <v>122</v>
      </c>
      <c r="AT494" s="11" t="s">
        <v>119</v>
      </c>
      <c r="AU494" s="11" t="s">
        <v>78</v>
      </c>
      <c r="AY494" s="11" t="s">
        <v>117</v>
      </c>
      <c r="BE494" s="98">
        <f>IF(N494="základní",J494,0)</f>
        <v>0</v>
      </c>
      <c r="BF494" s="98">
        <f>IF(N494="snížená",J494,0)</f>
        <v>0</v>
      </c>
      <c r="BG494" s="98">
        <f>IF(N494="zákl. přenesená",J494,0)</f>
        <v>0</v>
      </c>
      <c r="BH494" s="98">
        <f>IF(N494="sníž. přenesená",J494,0)</f>
        <v>0</v>
      </c>
      <c r="BI494" s="98">
        <f>IF(N494="nulová",J494,0)</f>
        <v>0</v>
      </c>
      <c r="BJ494" s="11" t="s">
        <v>76</v>
      </c>
      <c r="BK494" s="98">
        <f>ROUND(I494*H494,2)</f>
        <v>0</v>
      </c>
      <c r="BL494" s="11" t="s">
        <v>122</v>
      </c>
      <c r="BM494" s="11" t="s">
        <v>795</v>
      </c>
    </row>
    <row r="495" spans="2:51" s="8" customFormat="1" ht="12">
      <c r="B495" s="107"/>
      <c r="C495" s="214"/>
      <c r="D495" s="223" t="s">
        <v>124</v>
      </c>
      <c r="E495" s="226" t="s">
        <v>1</v>
      </c>
      <c r="F495" s="227" t="s">
        <v>697</v>
      </c>
      <c r="G495" s="214"/>
      <c r="H495" s="228">
        <v>621</v>
      </c>
      <c r="I495" s="110"/>
      <c r="J495" s="214"/>
      <c r="L495" s="107"/>
      <c r="M495" s="111"/>
      <c r="N495" s="112"/>
      <c r="O495" s="112"/>
      <c r="P495" s="112"/>
      <c r="Q495" s="112"/>
      <c r="R495" s="112"/>
      <c r="S495" s="112"/>
      <c r="T495" s="113"/>
      <c r="AT495" s="108" t="s">
        <v>124</v>
      </c>
      <c r="AU495" s="108" t="s">
        <v>78</v>
      </c>
      <c r="AV495" s="8" t="s">
        <v>78</v>
      </c>
      <c r="AW495" s="8" t="s">
        <v>31</v>
      </c>
      <c r="AX495" s="8" t="s">
        <v>69</v>
      </c>
      <c r="AY495" s="108" t="s">
        <v>117</v>
      </c>
    </row>
    <row r="496" spans="2:51" s="10" customFormat="1" ht="12">
      <c r="B496" s="121"/>
      <c r="C496" s="216"/>
      <c r="D496" s="223" t="s">
        <v>124</v>
      </c>
      <c r="E496" s="232" t="s">
        <v>1</v>
      </c>
      <c r="F496" s="233" t="s">
        <v>182</v>
      </c>
      <c r="G496" s="216"/>
      <c r="H496" s="234">
        <v>621</v>
      </c>
      <c r="I496" s="124"/>
      <c r="J496" s="216"/>
      <c r="L496" s="121"/>
      <c r="M496" s="125"/>
      <c r="N496" s="126"/>
      <c r="O496" s="126"/>
      <c r="P496" s="126"/>
      <c r="Q496" s="126"/>
      <c r="R496" s="126"/>
      <c r="S496" s="126"/>
      <c r="T496" s="127"/>
      <c r="AT496" s="122" t="s">
        <v>124</v>
      </c>
      <c r="AU496" s="122" t="s">
        <v>78</v>
      </c>
      <c r="AV496" s="10" t="s">
        <v>122</v>
      </c>
      <c r="AW496" s="10" t="s">
        <v>31</v>
      </c>
      <c r="AX496" s="10" t="s">
        <v>76</v>
      </c>
      <c r="AY496" s="122" t="s">
        <v>117</v>
      </c>
    </row>
    <row r="497" spans="1:65" s="1" customFormat="1" ht="16.5" customHeight="1">
      <c r="A497" s="358"/>
      <c r="B497" s="88"/>
      <c r="C497" s="89" t="s">
        <v>796</v>
      </c>
      <c r="D497" s="89" t="s">
        <v>119</v>
      </c>
      <c r="E497" s="90" t="s">
        <v>797</v>
      </c>
      <c r="F497" s="91" t="s">
        <v>798</v>
      </c>
      <c r="G497" s="92" t="s">
        <v>219</v>
      </c>
      <c r="H497" s="257">
        <v>621</v>
      </c>
      <c r="I497" s="93"/>
      <c r="J497" s="260">
        <f>ROUND(I497*H497,2)</f>
        <v>0</v>
      </c>
      <c r="K497" s="91" t="s">
        <v>1</v>
      </c>
      <c r="L497" s="19"/>
      <c r="M497" s="94" t="s">
        <v>1</v>
      </c>
      <c r="N497" s="95" t="s">
        <v>40</v>
      </c>
      <c r="O497" s="27"/>
      <c r="P497" s="96">
        <f>O497*H497</f>
        <v>0</v>
      </c>
      <c r="Q497" s="96">
        <v>0</v>
      </c>
      <c r="R497" s="96">
        <f>Q497*H497</f>
        <v>0</v>
      </c>
      <c r="S497" s="96">
        <v>0.063</v>
      </c>
      <c r="T497" s="97">
        <f>S497*H497</f>
        <v>39.123</v>
      </c>
      <c r="AR497" s="11" t="s">
        <v>122</v>
      </c>
      <c r="AT497" s="11" t="s">
        <v>119</v>
      </c>
      <c r="AU497" s="11" t="s">
        <v>78</v>
      </c>
      <c r="AY497" s="11" t="s">
        <v>117</v>
      </c>
      <c r="BE497" s="98">
        <f>IF(N497="základní",J497,0)</f>
        <v>0</v>
      </c>
      <c r="BF497" s="98">
        <f>IF(N497="snížená",J497,0)</f>
        <v>0</v>
      </c>
      <c r="BG497" s="98">
        <f>IF(N497="zákl. přenesená",J497,0)</f>
        <v>0</v>
      </c>
      <c r="BH497" s="98">
        <f>IF(N497="sníž. přenesená",J497,0)</f>
        <v>0</v>
      </c>
      <c r="BI497" s="98">
        <f>IF(N497="nulová",J497,0)</f>
        <v>0</v>
      </c>
      <c r="BJ497" s="11" t="s">
        <v>76</v>
      </c>
      <c r="BK497" s="98">
        <f>ROUND(I497*H497,2)</f>
        <v>0</v>
      </c>
      <c r="BL497" s="11" t="s">
        <v>122</v>
      </c>
      <c r="BM497" s="11" t="s">
        <v>799</v>
      </c>
    </row>
    <row r="498" spans="2:51" s="7" customFormat="1" ht="12">
      <c r="B498" s="99"/>
      <c r="C498" s="213"/>
      <c r="D498" s="223" t="s">
        <v>124</v>
      </c>
      <c r="E498" s="224" t="s">
        <v>1</v>
      </c>
      <c r="F498" s="225" t="s">
        <v>800</v>
      </c>
      <c r="G498" s="213"/>
      <c r="H498" s="224" t="s">
        <v>1</v>
      </c>
      <c r="I498" s="103"/>
      <c r="J498" s="213"/>
      <c r="L498" s="99"/>
      <c r="M498" s="104"/>
      <c r="N498" s="105"/>
      <c r="O498" s="105"/>
      <c r="P498" s="105"/>
      <c r="Q498" s="105"/>
      <c r="R498" s="105"/>
      <c r="S498" s="105"/>
      <c r="T498" s="106"/>
      <c r="AT498" s="101" t="s">
        <v>124</v>
      </c>
      <c r="AU498" s="101" t="s">
        <v>78</v>
      </c>
      <c r="AV498" s="7" t="s">
        <v>76</v>
      </c>
      <c r="AW498" s="7" t="s">
        <v>31</v>
      </c>
      <c r="AX498" s="7" t="s">
        <v>69</v>
      </c>
      <c r="AY498" s="101" t="s">
        <v>117</v>
      </c>
    </row>
    <row r="499" spans="2:51" s="8" customFormat="1" ht="12">
      <c r="B499" s="107"/>
      <c r="C499" s="214"/>
      <c r="D499" s="223" t="s">
        <v>124</v>
      </c>
      <c r="E499" s="226" t="s">
        <v>1</v>
      </c>
      <c r="F499" s="227" t="s">
        <v>697</v>
      </c>
      <c r="G499" s="214"/>
      <c r="H499" s="228">
        <v>621</v>
      </c>
      <c r="I499" s="110"/>
      <c r="J499" s="214"/>
      <c r="L499" s="107"/>
      <c r="M499" s="111"/>
      <c r="N499" s="112"/>
      <c r="O499" s="112"/>
      <c r="P499" s="112"/>
      <c r="Q499" s="112"/>
      <c r="R499" s="112"/>
      <c r="S499" s="112"/>
      <c r="T499" s="113"/>
      <c r="AT499" s="108" t="s">
        <v>124</v>
      </c>
      <c r="AU499" s="108" t="s">
        <v>78</v>
      </c>
      <c r="AV499" s="8" t="s">
        <v>78</v>
      </c>
      <c r="AW499" s="8" t="s">
        <v>31</v>
      </c>
      <c r="AX499" s="8" t="s">
        <v>69</v>
      </c>
      <c r="AY499" s="108" t="s">
        <v>117</v>
      </c>
    </row>
    <row r="500" spans="2:51" s="10" customFormat="1" ht="12">
      <c r="B500" s="121"/>
      <c r="C500" s="216"/>
      <c r="D500" s="223" t="s">
        <v>124</v>
      </c>
      <c r="E500" s="232" t="s">
        <v>1</v>
      </c>
      <c r="F500" s="233" t="s">
        <v>182</v>
      </c>
      <c r="G500" s="216"/>
      <c r="H500" s="234">
        <v>621</v>
      </c>
      <c r="I500" s="124"/>
      <c r="J500" s="216"/>
      <c r="L500" s="121"/>
      <c r="M500" s="125"/>
      <c r="N500" s="126"/>
      <c r="O500" s="126"/>
      <c r="P500" s="126"/>
      <c r="Q500" s="126"/>
      <c r="R500" s="126"/>
      <c r="S500" s="126"/>
      <c r="T500" s="127"/>
      <c r="AT500" s="122" t="s">
        <v>124</v>
      </c>
      <c r="AU500" s="122" t="s">
        <v>78</v>
      </c>
      <c r="AV500" s="10" t="s">
        <v>122</v>
      </c>
      <c r="AW500" s="10" t="s">
        <v>31</v>
      </c>
      <c r="AX500" s="10" t="s">
        <v>76</v>
      </c>
      <c r="AY500" s="122" t="s">
        <v>117</v>
      </c>
    </row>
    <row r="501" spans="1:65" s="1" customFormat="1" ht="22.5" customHeight="1">
      <c r="A501" s="358"/>
      <c r="B501" s="88"/>
      <c r="C501" s="89" t="s">
        <v>801</v>
      </c>
      <c r="D501" s="89" t="s">
        <v>119</v>
      </c>
      <c r="E501" s="90" t="s">
        <v>802</v>
      </c>
      <c r="F501" s="91" t="s">
        <v>803</v>
      </c>
      <c r="G501" s="92" t="s">
        <v>434</v>
      </c>
      <c r="H501" s="257">
        <v>2</v>
      </c>
      <c r="I501" s="93"/>
      <c r="J501" s="260">
        <f>ROUND(I501*H501,2)</f>
        <v>0</v>
      </c>
      <c r="K501" s="91" t="s">
        <v>1</v>
      </c>
      <c r="L501" s="19"/>
      <c r="M501" s="94" t="s">
        <v>1</v>
      </c>
      <c r="N501" s="95" t="s">
        <v>40</v>
      </c>
      <c r="O501" s="27"/>
      <c r="P501" s="96">
        <f>O501*H501</f>
        <v>0</v>
      </c>
      <c r="Q501" s="96">
        <v>0</v>
      </c>
      <c r="R501" s="96">
        <f>Q501*H501</f>
        <v>0</v>
      </c>
      <c r="S501" s="96">
        <v>0</v>
      </c>
      <c r="T501" s="97">
        <f>S501*H501</f>
        <v>0</v>
      </c>
      <c r="AR501" s="11" t="s">
        <v>122</v>
      </c>
      <c r="AT501" s="11" t="s">
        <v>119</v>
      </c>
      <c r="AU501" s="11" t="s">
        <v>78</v>
      </c>
      <c r="AY501" s="11" t="s">
        <v>117</v>
      </c>
      <c r="BE501" s="98">
        <f>IF(N501="základní",J501,0)</f>
        <v>0</v>
      </c>
      <c r="BF501" s="98">
        <f>IF(N501="snížená",J501,0)</f>
        <v>0</v>
      </c>
      <c r="BG501" s="98">
        <f>IF(N501="zákl. přenesená",J501,0)</f>
        <v>0</v>
      </c>
      <c r="BH501" s="98">
        <f>IF(N501="sníž. přenesená",J501,0)</f>
        <v>0</v>
      </c>
      <c r="BI501" s="98">
        <f>IF(N501="nulová",J501,0)</f>
        <v>0</v>
      </c>
      <c r="BJ501" s="11" t="s">
        <v>76</v>
      </c>
      <c r="BK501" s="98">
        <f>ROUND(I501*H501,2)</f>
        <v>0</v>
      </c>
      <c r="BL501" s="11" t="s">
        <v>122</v>
      </c>
      <c r="BM501" s="11" t="s">
        <v>804</v>
      </c>
    </row>
    <row r="502" spans="2:51" s="8" customFormat="1" ht="12">
      <c r="B502" s="107"/>
      <c r="C502" s="214"/>
      <c r="D502" s="223" t="s">
        <v>124</v>
      </c>
      <c r="E502" s="226" t="s">
        <v>1</v>
      </c>
      <c r="F502" s="227" t="s">
        <v>78</v>
      </c>
      <c r="G502" s="214"/>
      <c r="H502" s="228">
        <v>2</v>
      </c>
      <c r="I502" s="110"/>
      <c r="J502" s="214"/>
      <c r="L502" s="107"/>
      <c r="M502" s="111"/>
      <c r="N502" s="112"/>
      <c r="O502" s="112"/>
      <c r="P502" s="112"/>
      <c r="Q502" s="112"/>
      <c r="R502" s="112"/>
      <c r="S502" s="112"/>
      <c r="T502" s="113"/>
      <c r="AT502" s="108" t="s">
        <v>124</v>
      </c>
      <c r="AU502" s="108" t="s">
        <v>78</v>
      </c>
      <c r="AV502" s="8" t="s">
        <v>78</v>
      </c>
      <c r="AW502" s="8" t="s">
        <v>31</v>
      </c>
      <c r="AX502" s="8" t="s">
        <v>69</v>
      </c>
      <c r="AY502" s="108" t="s">
        <v>117</v>
      </c>
    </row>
    <row r="503" spans="2:51" s="10" customFormat="1" ht="12">
      <c r="B503" s="121"/>
      <c r="C503" s="216"/>
      <c r="D503" s="223" t="s">
        <v>124</v>
      </c>
      <c r="E503" s="232" t="s">
        <v>1</v>
      </c>
      <c r="F503" s="233" t="s">
        <v>182</v>
      </c>
      <c r="G503" s="216"/>
      <c r="H503" s="234">
        <v>2</v>
      </c>
      <c r="I503" s="124"/>
      <c r="J503" s="216"/>
      <c r="L503" s="121"/>
      <c r="M503" s="125"/>
      <c r="N503" s="126"/>
      <c r="O503" s="126"/>
      <c r="P503" s="126"/>
      <c r="Q503" s="126"/>
      <c r="R503" s="126"/>
      <c r="S503" s="126"/>
      <c r="T503" s="127"/>
      <c r="AT503" s="122" t="s">
        <v>124</v>
      </c>
      <c r="AU503" s="122" t="s">
        <v>78</v>
      </c>
      <c r="AV503" s="10" t="s">
        <v>122</v>
      </c>
      <c r="AW503" s="10" t="s">
        <v>31</v>
      </c>
      <c r="AX503" s="10" t="s">
        <v>76</v>
      </c>
      <c r="AY503" s="122" t="s">
        <v>117</v>
      </c>
    </row>
    <row r="504" spans="1:65" s="1" customFormat="1" ht="22.5" customHeight="1">
      <c r="A504" s="358"/>
      <c r="B504" s="88"/>
      <c r="C504" s="89" t="s">
        <v>805</v>
      </c>
      <c r="D504" s="89" t="s">
        <v>119</v>
      </c>
      <c r="E504" s="90" t="s">
        <v>806</v>
      </c>
      <c r="F504" s="91" t="s">
        <v>807</v>
      </c>
      <c r="G504" s="92" t="s">
        <v>434</v>
      </c>
      <c r="H504" s="257">
        <v>2</v>
      </c>
      <c r="I504" s="93"/>
      <c r="J504" s="260">
        <f>ROUND(I504*H504,2)</f>
        <v>0</v>
      </c>
      <c r="K504" s="91" t="s">
        <v>1</v>
      </c>
      <c r="L504" s="19"/>
      <c r="M504" s="94" t="s">
        <v>1</v>
      </c>
      <c r="N504" s="95" t="s">
        <v>40</v>
      </c>
      <c r="O504" s="27"/>
      <c r="P504" s="96">
        <f>O504*H504</f>
        <v>0</v>
      </c>
      <c r="Q504" s="96">
        <v>0</v>
      </c>
      <c r="R504" s="96">
        <f>Q504*H504</f>
        <v>0</v>
      </c>
      <c r="S504" s="96">
        <v>0</v>
      </c>
      <c r="T504" s="97">
        <f>S504*H504</f>
        <v>0</v>
      </c>
      <c r="AR504" s="11" t="s">
        <v>122</v>
      </c>
      <c r="AT504" s="11" t="s">
        <v>119</v>
      </c>
      <c r="AU504" s="11" t="s">
        <v>78</v>
      </c>
      <c r="AY504" s="11" t="s">
        <v>117</v>
      </c>
      <c r="BE504" s="98">
        <f>IF(N504="základní",J504,0)</f>
        <v>0</v>
      </c>
      <c r="BF504" s="98">
        <f>IF(N504="snížená",J504,0)</f>
        <v>0</v>
      </c>
      <c r="BG504" s="98">
        <f>IF(N504="zákl. přenesená",J504,0)</f>
        <v>0</v>
      </c>
      <c r="BH504" s="98">
        <f>IF(N504="sníž. přenesená",J504,0)</f>
        <v>0</v>
      </c>
      <c r="BI504" s="98">
        <f>IF(N504="nulová",J504,0)</f>
        <v>0</v>
      </c>
      <c r="BJ504" s="11" t="s">
        <v>76</v>
      </c>
      <c r="BK504" s="98">
        <f>ROUND(I504*H504,2)</f>
        <v>0</v>
      </c>
      <c r="BL504" s="11" t="s">
        <v>122</v>
      </c>
      <c r="BM504" s="11" t="s">
        <v>808</v>
      </c>
    </row>
    <row r="505" spans="2:51" s="8" customFormat="1" ht="12">
      <c r="B505" s="107"/>
      <c r="C505" s="214"/>
      <c r="D505" s="223" t="s">
        <v>124</v>
      </c>
      <c r="E505" s="226" t="s">
        <v>1</v>
      </c>
      <c r="F505" s="227" t="s">
        <v>78</v>
      </c>
      <c r="G505" s="214"/>
      <c r="H505" s="228">
        <v>2</v>
      </c>
      <c r="I505" s="110"/>
      <c r="J505" s="214"/>
      <c r="L505" s="107"/>
      <c r="M505" s="111"/>
      <c r="N505" s="112"/>
      <c r="O505" s="112"/>
      <c r="P505" s="112"/>
      <c r="Q505" s="112"/>
      <c r="R505" s="112"/>
      <c r="S505" s="112"/>
      <c r="T505" s="113"/>
      <c r="AT505" s="108" t="s">
        <v>124</v>
      </c>
      <c r="AU505" s="108" t="s">
        <v>78</v>
      </c>
      <c r="AV505" s="8" t="s">
        <v>78</v>
      </c>
      <c r="AW505" s="8" t="s">
        <v>31</v>
      </c>
      <c r="AX505" s="8" t="s">
        <v>69</v>
      </c>
      <c r="AY505" s="108" t="s">
        <v>117</v>
      </c>
    </row>
    <row r="506" spans="2:51" s="10" customFormat="1" ht="12">
      <c r="B506" s="121"/>
      <c r="C506" s="216"/>
      <c r="D506" s="223" t="s">
        <v>124</v>
      </c>
      <c r="E506" s="232" t="s">
        <v>1</v>
      </c>
      <c r="F506" s="233" t="s">
        <v>182</v>
      </c>
      <c r="G506" s="216"/>
      <c r="H506" s="234">
        <v>2</v>
      </c>
      <c r="I506" s="124"/>
      <c r="J506" s="216"/>
      <c r="L506" s="121"/>
      <c r="M506" s="125"/>
      <c r="N506" s="126"/>
      <c r="O506" s="126"/>
      <c r="P506" s="126"/>
      <c r="Q506" s="126"/>
      <c r="R506" s="126"/>
      <c r="S506" s="126"/>
      <c r="T506" s="127"/>
      <c r="AT506" s="122" t="s">
        <v>124</v>
      </c>
      <c r="AU506" s="122" t="s">
        <v>78</v>
      </c>
      <c r="AV506" s="10" t="s">
        <v>122</v>
      </c>
      <c r="AW506" s="10" t="s">
        <v>31</v>
      </c>
      <c r="AX506" s="10" t="s">
        <v>76</v>
      </c>
      <c r="AY506" s="122" t="s">
        <v>117</v>
      </c>
    </row>
    <row r="507" spans="2:63" s="344" customFormat="1" ht="22.9" customHeight="1">
      <c r="B507" s="338"/>
      <c r="C507" s="339"/>
      <c r="D507" s="340" t="s">
        <v>68</v>
      </c>
      <c r="E507" s="341" t="s">
        <v>809</v>
      </c>
      <c r="F507" s="341" t="s">
        <v>810</v>
      </c>
      <c r="G507" s="339"/>
      <c r="H507" s="339"/>
      <c r="I507" s="342"/>
      <c r="J507" s="343">
        <f>BK507</f>
        <v>0</v>
      </c>
      <c r="L507" s="338"/>
      <c r="M507" s="345"/>
      <c r="N507" s="346"/>
      <c r="O507" s="346"/>
      <c r="P507" s="347">
        <f>SUM(P508:P520)</f>
        <v>0</v>
      </c>
      <c r="Q507" s="346"/>
      <c r="R507" s="347">
        <f>SUM(R508:R520)</f>
        <v>0</v>
      </c>
      <c r="S507" s="346"/>
      <c r="T507" s="348">
        <f>SUM(T508:T520)</f>
        <v>0</v>
      </c>
      <c r="AR507" s="349" t="s">
        <v>76</v>
      </c>
      <c r="AT507" s="350" t="s">
        <v>68</v>
      </c>
      <c r="AU507" s="350" t="s">
        <v>76</v>
      </c>
      <c r="AY507" s="349" t="s">
        <v>117</v>
      </c>
      <c r="BK507" s="351">
        <f>SUM(BK508:BK520)</f>
        <v>0</v>
      </c>
    </row>
    <row r="508" spans="2:65" s="301" customFormat="1" ht="16.5" customHeight="1">
      <c r="B508" s="288"/>
      <c r="C508" s="289" t="s">
        <v>811</v>
      </c>
      <c r="D508" s="289" t="s">
        <v>119</v>
      </c>
      <c r="E508" s="290" t="s">
        <v>812</v>
      </c>
      <c r="F508" s="291" t="s">
        <v>813</v>
      </c>
      <c r="G508" s="292" t="s">
        <v>395</v>
      </c>
      <c r="H508" s="293">
        <v>976.229</v>
      </c>
      <c r="I508" s="286"/>
      <c r="J508" s="294">
        <f>ROUND(I508*H508,2)</f>
        <v>0</v>
      </c>
      <c r="K508" s="291" t="s">
        <v>186</v>
      </c>
      <c r="L508" s="295"/>
      <c r="M508" s="296" t="s">
        <v>1</v>
      </c>
      <c r="N508" s="297" t="s">
        <v>40</v>
      </c>
      <c r="O508" s="298"/>
      <c r="P508" s="299">
        <f>O508*H508</f>
        <v>0</v>
      </c>
      <c r="Q508" s="299">
        <v>0</v>
      </c>
      <c r="R508" s="299">
        <f>Q508*H508</f>
        <v>0</v>
      </c>
      <c r="S508" s="299">
        <v>0</v>
      </c>
      <c r="T508" s="300">
        <f>S508*H508</f>
        <v>0</v>
      </c>
      <c r="AR508" s="302" t="s">
        <v>122</v>
      </c>
      <c r="AT508" s="302" t="s">
        <v>119</v>
      </c>
      <c r="AU508" s="302" t="s">
        <v>78</v>
      </c>
      <c r="AY508" s="302" t="s">
        <v>117</v>
      </c>
      <c r="BE508" s="303">
        <f>IF(N508="základní",J508,0)</f>
        <v>0</v>
      </c>
      <c r="BF508" s="303">
        <f>IF(N508="snížená",J508,0)</f>
        <v>0</v>
      </c>
      <c r="BG508" s="303">
        <f>IF(N508="zákl. přenesená",J508,0)</f>
        <v>0</v>
      </c>
      <c r="BH508" s="303">
        <f>IF(N508="sníž. přenesená",J508,0)</f>
        <v>0</v>
      </c>
      <c r="BI508" s="303">
        <f>IF(N508="nulová",J508,0)</f>
        <v>0</v>
      </c>
      <c r="BJ508" s="302" t="s">
        <v>76</v>
      </c>
      <c r="BK508" s="303">
        <f>ROUND(I508*H508,2)</f>
        <v>0</v>
      </c>
      <c r="BL508" s="302" t="s">
        <v>122</v>
      </c>
      <c r="BM508" s="302" t="s">
        <v>814</v>
      </c>
    </row>
    <row r="509" spans="2:51" s="310" customFormat="1" ht="12">
      <c r="B509" s="304"/>
      <c r="C509" s="305"/>
      <c r="D509" s="306" t="s">
        <v>124</v>
      </c>
      <c r="E509" s="307" t="s">
        <v>1</v>
      </c>
      <c r="F509" s="308" t="s">
        <v>1146</v>
      </c>
      <c r="G509" s="305"/>
      <c r="H509" s="307" t="s">
        <v>1</v>
      </c>
      <c r="I509" s="309"/>
      <c r="J509" s="305"/>
      <c r="L509" s="304"/>
      <c r="M509" s="311"/>
      <c r="N509" s="312"/>
      <c r="O509" s="312"/>
      <c r="P509" s="312"/>
      <c r="Q509" s="312"/>
      <c r="R509" s="312"/>
      <c r="S509" s="312"/>
      <c r="T509" s="313"/>
      <c r="AT509" s="314" t="s">
        <v>124</v>
      </c>
      <c r="AU509" s="314" t="s">
        <v>78</v>
      </c>
      <c r="AV509" s="310" t="s">
        <v>76</v>
      </c>
      <c r="AW509" s="310" t="s">
        <v>31</v>
      </c>
      <c r="AX509" s="310" t="s">
        <v>69</v>
      </c>
      <c r="AY509" s="314" t="s">
        <v>117</v>
      </c>
    </row>
    <row r="510" spans="2:51" s="310" customFormat="1" ht="12">
      <c r="B510" s="304"/>
      <c r="C510" s="305"/>
      <c r="D510" s="306" t="s">
        <v>124</v>
      </c>
      <c r="E510" s="307" t="s">
        <v>1</v>
      </c>
      <c r="F510" s="308" t="s">
        <v>1145</v>
      </c>
      <c r="G510" s="305"/>
      <c r="H510" s="307" t="s">
        <v>1</v>
      </c>
      <c r="I510" s="309"/>
      <c r="J510" s="305"/>
      <c r="L510" s="304"/>
      <c r="M510" s="311"/>
      <c r="N510" s="312"/>
      <c r="O510" s="312"/>
      <c r="P510" s="312"/>
      <c r="Q510" s="312"/>
      <c r="R510" s="312"/>
      <c r="S510" s="312"/>
      <c r="T510" s="313"/>
      <c r="AT510" s="314" t="s">
        <v>124</v>
      </c>
      <c r="AU510" s="314" t="s">
        <v>78</v>
      </c>
      <c r="AV510" s="310" t="s">
        <v>76</v>
      </c>
      <c r="AW510" s="310" t="s">
        <v>31</v>
      </c>
      <c r="AX510" s="310" t="s">
        <v>69</v>
      </c>
      <c r="AY510" s="314" t="s">
        <v>117</v>
      </c>
    </row>
    <row r="511" spans="2:51" s="310" customFormat="1" ht="12">
      <c r="B511" s="304"/>
      <c r="C511" s="305"/>
      <c r="D511" s="306" t="s">
        <v>124</v>
      </c>
      <c r="E511" s="307" t="s">
        <v>1</v>
      </c>
      <c r="F511" s="337" t="s">
        <v>1147</v>
      </c>
      <c r="G511" s="305"/>
      <c r="H511" s="307" t="s">
        <v>1</v>
      </c>
      <c r="I511" s="309"/>
      <c r="J511" s="305"/>
      <c r="L511" s="304"/>
      <c r="M511" s="311"/>
      <c r="N511" s="312"/>
      <c r="O511" s="312"/>
      <c r="P511" s="312"/>
      <c r="Q511" s="312"/>
      <c r="R511" s="312"/>
      <c r="S511" s="312"/>
      <c r="T511" s="313"/>
      <c r="AT511" s="314" t="s">
        <v>124</v>
      </c>
      <c r="AU511" s="314" t="s">
        <v>78</v>
      </c>
      <c r="AV511" s="310" t="s">
        <v>76</v>
      </c>
      <c r="AW511" s="310" t="s">
        <v>31</v>
      </c>
      <c r="AX511" s="310" t="s">
        <v>69</v>
      </c>
      <c r="AY511" s="314" t="s">
        <v>117</v>
      </c>
    </row>
    <row r="512" spans="2:51" s="321" customFormat="1" ht="12">
      <c r="B512" s="315"/>
      <c r="C512" s="316"/>
      <c r="D512" s="306" t="s">
        <v>124</v>
      </c>
      <c r="E512" s="317" t="s">
        <v>1</v>
      </c>
      <c r="F512" s="318" t="s">
        <v>815</v>
      </c>
      <c r="G512" s="316"/>
      <c r="H512" s="319">
        <v>976.229</v>
      </c>
      <c r="I512" s="320"/>
      <c r="J512" s="316"/>
      <c r="L512" s="315"/>
      <c r="M512" s="322"/>
      <c r="N512" s="323"/>
      <c r="O512" s="323"/>
      <c r="P512" s="323"/>
      <c r="Q512" s="323"/>
      <c r="R512" s="323"/>
      <c r="S512" s="323"/>
      <c r="T512" s="324"/>
      <c r="AT512" s="325" t="s">
        <v>124</v>
      </c>
      <c r="AU512" s="325" t="s">
        <v>78</v>
      </c>
      <c r="AV512" s="321" t="s">
        <v>78</v>
      </c>
      <c r="AW512" s="321" t="s">
        <v>31</v>
      </c>
      <c r="AX512" s="321" t="s">
        <v>69</v>
      </c>
      <c r="AY512" s="325" t="s">
        <v>117</v>
      </c>
    </row>
    <row r="513" spans="2:51" s="332" customFormat="1" ht="12">
      <c r="B513" s="326"/>
      <c r="C513" s="327"/>
      <c r="D513" s="306" t="s">
        <v>124</v>
      </c>
      <c r="E513" s="328" t="s">
        <v>1</v>
      </c>
      <c r="F513" s="329" t="s">
        <v>182</v>
      </c>
      <c r="G513" s="327"/>
      <c r="H513" s="330">
        <v>976.229</v>
      </c>
      <c r="I513" s="331"/>
      <c r="J513" s="327"/>
      <c r="L513" s="326"/>
      <c r="M513" s="333"/>
      <c r="N513" s="334"/>
      <c r="O513" s="334"/>
      <c r="P513" s="334"/>
      <c r="Q513" s="334"/>
      <c r="R513" s="334"/>
      <c r="S513" s="334"/>
      <c r="T513" s="335"/>
      <c r="AT513" s="336" t="s">
        <v>124</v>
      </c>
      <c r="AU513" s="336" t="s">
        <v>78</v>
      </c>
      <c r="AV513" s="332" t="s">
        <v>122</v>
      </c>
      <c r="AW513" s="332" t="s">
        <v>31</v>
      </c>
      <c r="AX513" s="332" t="s">
        <v>76</v>
      </c>
      <c r="AY513" s="336" t="s">
        <v>117</v>
      </c>
    </row>
    <row r="514" spans="2:65" s="301" customFormat="1" ht="16.5" customHeight="1">
      <c r="B514" s="288"/>
      <c r="C514" s="289" t="s">
        <v>816</v>
      </c>
      <c r="D514" s="289" t="s">
        <v>119</v>
      </c>
      <c r="E514" s="290" t="s">
        <v>817</v>
      </c>
      <c r="F514" s="291" t="s">
        <v>818</v>
      </c>
      <c r="G514" s="292" t="s">
        <v>395</v>
      </c>
      <c r="H514" s="293">
        <v>8786.061</v>
      </c>
      <c r="I514" s="286"/>
      <c r="J514" s="294">
        <f>ROUND(I514*H514,2)</f>
        <v>0</v>
      </c>
      <c r="K514" s="291" t="s">
        <v>186</v>
      </c>
      <c r="L514" s="295"/>
      <c r="M514" s="296" t="s">
        <v>1</v>
      </c>
      <c r="N514" s="297" t="s">
        <v>40</v>
      </c>
      <c r="O514" s="298"/>
      <c r="P514" s="299">
        <f>O514*H514</f>
        <v>0</v>
      </c>
      <c r="Q514" s="299">
        <v>0</v>
      </c>
      <c r="R514" s="299">
        <f>Q514*H514</f>
        <v>0</v>
      </c>
      <c r="S514" s="299">
        <v>0</v>
      </c>
      <c r="T514" s="300">
        <f>S514*H514</f>
        <v>0</v>
      </c>
      <c r="AR514" s="302" t="s">
        <v>122</v>
      </c>
      <c r="AT514" s="302" t="s">
        <v>119</v>
      </c>
      <c r="AU514" s="302" t="s">
        <v>78</v>
      </c>
      <c r="AY514" s="302" t="s">
        <v>117</v>
      </c>
      <c r="BE514" s="303">
        <f>IF(N514="základní",J514,0)</f>
        <v>0</v>
      </c>
      <c r="BF514" s="303">
        <f>IF(N514="snížená",J514,0)</f>
        <v>0</v>
      </c>
      <c r="BG514" s="303">
        <f>IF(N514="zákl. přenesená",J514,0)</f>
        <v>0</v>
      </c>
      <c r="BH514" s="303">
        <f>IF(N514="sníž. přenesená",J514,0)</f>
        <v>0</v>
      </c>
      <c r="BI514" s="303">
        <f>IF(N514="nulová",J514,0)</f>
        <v>0</v>
      </c>
      <c r="BJ514" s="302" t="s">
        <v>76</v>
      </c>
      <c r="BK514" s="303">
        <f>ROUND(I514*H514,2)</f>
        <v>0</v>
      </c>
      <c r="BL514" s="302" t="s">
        <v>122</v>
      </c>
      <c r="BM514" s="302" t="s">
        <v>819</v>
      </c>
    </row>
    <row r="515" spans="2:51" s="310" customFormat="1" ht="12">
      <c r="B515" s="304"/>
      <c r="C515" s="305"/>
      <c r="D515" s="306" t="s">
        <v>124</v>
      </c>
      <c r="E515" s="307" t="s">
        <v>1</v>
      </c>
      <c r="F515" s="308" t="s">
        <v>1146</v>
      </c>
      <c r="G515" s="305"/>
      <c r="H515" s="307" t="s">
        <v>1</v>
      </c>
      <c r="I515" s="309"/>
      <c r="J515" s="305"/>
      <c r="L515" s="304"/>
      <c r="M515" s="311"/>
      <c r="N515" s="312"/>
      <c r="O515" s="312"/>
      <c r="P515" s="312"/>
      <c r="Q515" s="312"/>
      <c r="R515" s="312"/>
      <c r="S515" s="312"/>
      <c r="T515" s="313"/>
      <c r="AT515" s="314" t="s">
        <v>124</v>
      </c>
      <c r="AU515" s="314" t="s">
        <v>78</v>
      </c>
      <c r="AV515" s="310" t="s">
        <v>76</v>
      </c>
      <c r="AW515" s="310" t="s">
        <v>31</v>
      </c>
      <c r="AX515" s="310" t="s">
        <v>69</v>
      </c>
      <c r="AY515" s="314" t="s">
        <v>117</v>
      </c>
    </row>
    <row r="516" spans="2:51" s="310" customFormat="1" ht="12">
      <c r="B516" s="304"/>
      <c r="C516" s="305"/>
      <c r="D516" s="306" t="s">
        <v>124</v>
      </c>
      <c r="E516" s="307" t="s">
        <v>1</v>
      </c>
      <c r="F516" s="308" t="s">
        <v>1145</v>
      </c>
      <c r="G516" s="305"/>
      <c r="H516" s="307" t="s">
        <v>1</v>
      </c>
      <c r="I516" s="309"/>
      <c r="J516" s="305"/>
      <c r="L516" s="304"/>
      <c r="M516" s="311"/>
      <c r="N516" s="312"/>
      <c r="O516" s="312"/>
      <c r="P516" s="312"/>
      <c r="Q516" s="312"/>
      <c r="R516" s="312"/>
      <c r="S516" s="312"/>
      <c r="T516" s="313"/>
      <c r="AT516" s="314" t="s">
        <v>124</v>
      </c>
      <c r="AU516" s="314" t="s">
        <v>78</v>
      </c>
      <c r="AV516" s="310" t="s">
        <v>76</v>
      </c>
      <c r="AW516" s="310" t="s">
        <v>31</v>
      </c>
      <c r="AX516" s="310" t="s">
        <v>69</v>
      </c>
      <c r="AY516" s="314" t="s">
        <v>117</v>
      </c>
    </row>
    <row r="517" spans="2:51" s="310" customFormat="1" ht="12">
      <c r="B517" s="304"/>
      <c r="C517" s="305"/>
      <c r="D517" s="306" t="s">
        <v>124</v>
      </c>
      <c r="E517" s="307" t="s">
        <v>1</v>
      </c>
      <c r="F517" s="337" t="s">
        <v>1147</v>
      </c>
      <c r="G517" s="305"/>
      <c r="H517" s="307" t="s">
        <v>1</v>
      </c>
      <c r="I517" s="309"/>
      <c r="J517" s="305"/>
      <c r="L517" s="304"/>
      <c r="M517" s="311"/>
      <c r="N517" s="312"/>
      <c r="O517" s="312"/>
      <c r="P517" s="312"/>
      <c r="Q517" s="312"/>
      <c r="R517" s="312"/>
      <c r="S517" s="312"/>
      <c r="T517" s="313"/>
      <c r="AT517" s="314" t="s">
        <v>124</v>
      </c>
      <c r="AU517" s="314" t="s">
        <v>78</v>
      </c>
      <c r="AV517" s="310" t="s">
        <v>76</v>
      </c>
      <c r="AW517" s="310" t="s">
        <v>31</v>
      </c>
      <c r="AX517" s="310" t="s">
        <v>69</v>
      </c>
      <c r="AY517" s="314" t="s">
        <v>117</v>
      </c>
    </row>
    <row r="518" spans="2:51" s="310" customFormat="1" ht="12">
      <c r="B518" s="304"/>
      <c r="C518" s="305"/>
      <c r="D518" s="306" t="s">
        <v>124</v>
      </c>
      <c r="E518" s="307" t="s">
        <v>1</v>
      </c>
      <c r="F518" s="308" t="s">
        <v>1148</v>
      </c>
      <c r="G518" s="305"/>
      <c r="H518" s="307" t="s">
        <v>1</v>
      </c>
      <c r="I518" s="309"/>
      <c r="J518" s="305"/>
      <c r="L518" s="304"/>
      <c r="M518" s="311"/>
      <c r="N518" s="312"/>
      <c r="O518" s="312"/>
      <c r="P518" s="312"/>
      <c r="Q518" s="312"/>
      <c r="R518" s="312"/>
      <c r="S518" s="312"/>
      <c r="T518" s="313"/>
      <c r="AT518" s="314" t="s">
        <v>124</v>
      </c>
      <c r="AU518" s="314" t="s">
        <v>78</v>
      </c>
      <c r="AV518" s="310" t="s">
        <v>76</v>
      </c>
      <c r="AW518" s="310" t="s">
        <v>31</v>
      </c>
      <c r="AX518" s="310" t="s">
        <v>69</v>
      </c>
      <c r="AY518" s="314" t="s">
        <v>117</v>
      </c>
    </row>
    <row r="519" spans="2:51" s="321" customFormat="1" ht="12">
      <c r="B519" s="315"/>
      <c r="C519" s="316"/>
      <c r="D519" s="306" t="s">
        <v>124</v>
      </c>
      <c r="E519" s="317" t="s">
        <v>1</v>
      </c>
      <c r="F519" s="318" t="s">
        <v>820</v>
      </c>
      <c r="G519" s="316"/>
      <c r="H519" s="319">
        <v>8786.061</v>
      </c>
      <c r="I519" s="320"/>
      <c r="J519" s="316"/>
      <c r="L519" s="315"/>
      <c r="M519" s="322"/>
      <c r="N519" s="323"/>
      <c r="O519" s="323"/>
      <c r="P519" s="323"/>
      <c r="Q519" s="323"/>
      <c r="R519" s="323"/>
      <c r="S519" s="323"/>
      <c r="T519" s="324"/>
      <c r="AT519" s="325" t="s">
        <v>124</v>
      </c>
      <c r="AU519" s="325" t="s">
        <v>78</v>
      </c>
      <c r="AV519" s="321" t="s">
        <v>78</v>
      </c>
      <c r="AW519" s="321" t="s">
        <v>31</v>
      </c>
      <c r="AX519" s="321" t="s">
        <v>69</v>
      </c>
      <c r="AY519" s="325" t="s">
        <v>117</v>
      </c>
    </row>
    <row r="520" spans="2:51" s="332" customFormat="1" ht="12">
      <c r="B520" s="326"/>
      <c r="C520" s="327"/>
      <c r="D520" s="306" t="s">
        <v>124</v>
      </c>
      <c r="E520" s="328" t="s">
        <v>1</v>
      </c>
      <c r="F520" s="329" t="s">
        <v>182</v>
      </c>
      <c r="G520" s="327"/>
      <c r="H520" s="330">
        <v>8786.061</v>
      </c>
      <c r="I520" s="331"/>
      <c r="J520" s="327"/>
      <c r="L520" s="326"/>
      <c r="M520" s="333"/>
      <c r="N520" s="334"/>
      <c r="O520" s="334"/>
      <c r="P520" s="334"/>
      <c r="Q520" s="334"/>
      <c r="R520" s="334"/>
      <c r="S520" s="334"/>
      <c r="T520" s="335"/>
      <c r="AT520" s="336" t="s">
        <v>124</v>
      </c>
      <c r="AU520" s="336" t="s">
        <v>78</v>
      </c>
      <c r="AV520" s="332" t="s">
        <v>122</v>
      </c>
      <c r="AW520" s="332" t="s">
        <v>31</v>
      </c>
      <c r="AX520" s="332" t="s">
        <v>76</v>
      </c>
      <c r="AY520" s="336" t="s">
        <v>117</v>
      </c>
    </row>
    <row r="521" spans="2:63" s="6" customFormat="1" ht="22.9" customHeight="1">
      <c r="B521" s="75"/>
      <c r="C521" s="217"/>
      <c r="D521" s="235" t="s">
        <v>68</v>
      </c>
      <c r="E521" s="236" t="s">
        <v>821</v>
      </c>
      <c r="F521" s="236" t="s">
        <v>822</v>
      </c>
      <c r="G521" s="217"/>
      <c r="H521" s="217"/>
      <c r="I521" s="78"/>
      <c r="J521" s="238">
        <f>BK521</f>
        <v>0</v>
      </c>
      <c r="L521" s="75"/>
      <c r="M521" s="80"/>
      <c r="N521" s="81"/>
      <c r="O521" s="81"/>
      <c r="P521" s="82">
        <f>P522</f>
        <v>0</v>
      </c>
      <c r="Q521" s="81"/>
      <c r="R521" s="82">
        <f>R522</f>
        <v>0</v>
      </c>
      <c r="S521" s="81"/>
      <c r="T521" s="83">
        <f>T522</f>
        <v>0</v>
      </c>
      <c r="AR521" s="76" t="s">
        <v>76</v>
      </c>
      <c r="AT521" s="84" t="s">
        <v>68</v>
      </c>
      <c r="AU521" s="84" t="s">
        <v>76</v>
      </c>
      <c r="AY521" s="76" t="s">
        <v>117</v>
      </c>
      <c r="BK521" s="85">
        <f>BK522</f>
        <v>0</v>
      </c>
    </row>
    <row r="522" spans="1:65" s="1" customFormat="1" ht="16.5" customHeight="1">
      <c r="A522" s="358"/>
      <c r="B522" s="88"/>
      <c r="C522" s="89" t="s">
        <v>823</v>
      </c>
      <c r="D522" s="89" t="s">
        <v>119</v>
      </c>
      <c r="E522" s="90" t="s">
        <v>824</v>
      </c>
      <c r="F522" s="91" t="s">
        <v>825</v>
      </c>
      <c r="G522" s="92" t="s">
        <v>395</v>
      </c>
      <c r="H522" s="257">
        <v>1294.994</v>
      </c>
      <c r="I522" s="93"/>
      <c r="J522" s="260">
        <f>ROUND(I522*H522,2)</f>
        <v>0</v>
      </c>
      <c r="K522" s="91" t="s">
        <v>186</v>
      </c>
      <c r="L522" s="19"/>
      <c r="M522" s="94" t="s">
        <v>1</v>
      </c>
      <c r="N522" s="95" t="s">
        <v>40</v>
      </c>
      <c r="O522" s="27"/>
      <c r="P522" s="96">
        <f>O522*H522</f>
        <v>0</v>
      </c>
      <c r="Q522" s="96">
        <v>0</v>
      </c>
      <c r="R522" s="96">
        <f>Q522*H522</f>
        <v>0</v>
      </c>
      <c r="S522" s="96">
        <v>0</v>
      </c>
      <c r="T522" s="97">
        <f>S522*H522</f>
        <v>0</v>
      </c>
      <c r="AR522" s="11" t="s">
        <v>122</v>
      </c>
      <c r="AT522" s="11" t="s">
        <v>119</v>
      </c>
      <c r="AU522" s="11" t="s">
        <v>78</v>
      </c>
      <c r="AY522" s="11" t="s">
        <v>117</v>
      </c>
      <c r="BE522" s="98">
        <f>IF(N522="základní",J522,0)</f>
        <v>0</v>
      </c>
      <c r="BF522" s="98">
        <f>IF(N522="snížená",J522,0)</f>
        <v>0</v>
      </c>
      <c r="BG522" s="98">
        <f>IF(N522="zákl. přenesená",J522,0)</f>
        <v>0</v>
      </c>
      <c r="BH522" s="98">
        <f>IF(N522="sníž. přenesená",J522,0)</f>
        <v>0</v>
      </c>
      <c r="BI522" s="98">
        <f>IF(N522="nulová",J522,0)</f>
        <v>0</v>
      </c>
      <c r="BJ522" s="11" t="s">
        <v>76</v>
      </c>
      <c r="BK522" s="98">
        <f>ROUND(I522*H522,2)</f>
        <v>0</v>
      </c>
      <c r="BL522" s="11" t="s">
        <v>122</v>
      </c>
      <c r="BM522" s="11" t="s">
        <v>826</v>
      </c>
    </row>
    <row r="523" spans="2:63" s="6" customFormat="1" ht="25.9" customHeight="1">
      <c r="B523" s="75"/>
      <c r="C523" s="217"/>
      <c r="D523" s="235" t="s">
        <v>68</v>
      </c>
      <c r="E523" s="237" t="s">
        <v>827</v>
      </c>
      <c r="F523" s="237" t="s">
        <v>828</v>
      </c>
      <c r="G523" s="217"/>
      <c r="H523" s="217"/>
      <c r="I523" s="78"/>
      <c r="J523" s="239">
        <f>BK523</f>
        <v>0</v>
      </c>
      <c r="L523" s="75"/>
      <c r="M523" s="80"/>
      <c r="N523" s="81"/>
      <c r="O523" s="81"/>
      <c r="P523" s="82">
        <f>P524+P537+P540+P543</f>
        <v>0</v>
      </c>
      <c r="Q523" s="81"/>
      <c r="R523" s="82">
        <f>R524+R537+R540+R543</f>
        <v>0</v>
      </c>
      <c r="S523" s="81"/>
      <c r="T523" s="83">
        <f>T524+T537+T540+T543</f>
        <v>0</v>
      </c>
      <c r="AR523" s="76" t="s">
        <v>199</v>
      </c>
      <c r="AT523" s="84" t="s">
        <v>68</v>
      </c>
      <c r="AU523" s="84" t="s">
        <v>69</v>
      </c>
      <c r="AY523" s="76" t="s">
        <v>117</v>
      </c>
      <c r="BK523" s="85">
        <f>BK524+BK537+BK540+BK543</f>
        <v>0</v>
      </c>
    </row>
    <row r="524" spans="2:63" s="6" customFormat="1" ht="22.9" customHeight="1">
      <c r="B524" s="75"/>
      <c r="C524" s="217"/>
      <c r="D524" s="235" t="s">
        <v>68</v>
      </c>
      <c r="E524" s="236" t="s">
        <v>829</v>
      </c>
      <c r="F524" s="236" t="s">
        <v>830</v>
      </c>
      <c r="G524" s="217"/>
      <c r="H524" s="217"/>
      <c r="I524" s="78"/>
      <c r="J524" s="238">
        <f>BK524</f>
        <v>0</v>
      </c>
      <c r="L524" s="75"/>
      <c r="M524" s="80"/>
      <c r="N524" s="81"/>
      <c r="O524" s="81"/>
      <c r="P524" s="82">
        <f>SUM(P525:P536)</f>
        <v>0</v>
      </c>
      <c r="Q524" s="81"/>
      <c r="R524" s="82">
        <f>SUM(R525:R536)</f>
        <v>0</v>
      </c>
      <c r="S524" s="81"/>
      <c r="T524" s="83">
        <f>SUM(T525:T536)</f>
        <v>0</v>
      </c>
      <c r="AR524" s="76" t="s">
        <v>199</v>
      </c>
      <c r="AT524" s="84" t="s">
        <v>68</v>
      </c>
      <c r="AU524" s="84" t="s">
        <v>76</v>
      </c>
      <c r="AY524" s="76" t="s">
        <v>117</v>
      </c>
      <c r="BK524" s="85">
        <f>SUM(BK525:BK536)</f>
        <v>0</v>
      </c>
    </row>
    <row r="525" spans="1:65" s="1" customFormat="1" ht="22.5" customHeight="1">
      <c r="A525" s="358"/>
      <c r="B525" s="88"/>
      <c r="C525" s="89" t="s">
        <v>831</v>
      </c>
      <c r="D525" s="89" t="s">
        <v>119</v>
      </c>
      <c r="E525" s="90" t="s">
        <v>832</v>
      </c>
      <c r="F525" s="91" t="s">
        <v>833</v>
      </c>
      <c r="G525" s="92" t="s">
        <v>770</v>
      </c>
      <c r="H525" s="257">
        <v>1</v>
      </c>
      <c r="I525" s="93"/>
      <c r="J525" s="260">
        <f>ROUND(I525*H525,2)</f>
        <v>0</v>
      </c>
      <c r="K525" s="91" t="s">
        <v>186</v>
      </c>
      <c r="L525" s="19"/>
      <c r="M525" s="94" t="s">
        <v>1</v>
      </c>
      <c r="N525" s="95" t="s">
        <v>40</v>
      </c>
      <c r="O525" s="27"/>
      <c r="P525" s="96">
        <f>O525*H525</f>
        <v>0</v>
      </c>
      <c r="Q525" s="96">
        <v>0</v>
      </c>
      <c r="R525" s="96">
        <f>Q525*H525</f>
        <v>0</v>
      </c>
      <c r="S525" s="96">
        <v>0</v>
      </c>
      <c r="T525" s="97">
        <f>S525*H525</f>
        <v>0</v>
      </c>
      <c r="AR525" s="11" t="s">
        <v>834</v>
      </c>
      <c r="AT525" s="11" t="s">
        <v>119</v>
      </c>
      <c r="AU525" s="11" t="s">
        <v>78</v>
      </c>
      <c r="AY525" s="11" t="s">
        <v>117</v>
      </c>
      <c r="BE525" s="98">
        <f>IF(N525="základní",J525,0)</f>
        <v>0</v>
      </c>
      <c r="BF525" s="98">
        <f>IF(N525="snížená",J525,0)</f>
        <v>0</v>
      </c>
      <c r="BG525" s="98">
        <f>IF(N525="zákl. přenesená",J525,0)</f>
        <v>0</v>
      </c>
      <c r="BH525" s="98">
        <f>IF(N525="sníž. přenesená",J525,0)</f>
        <v>0</v>
      </c>
      <c r="BI525" s="98">
        <f>IF(N525="nulová",J525,0)</f>
        <v>0</v>
      </c>
      <c r="BJ525" s="11" t="s">
        <v>76</v>
      </c>
      <c r="BK525" s="98">
        <f>ROUND(I525*H525,2)</f>
        <v>0</v>
      </c>
      <c r="BL525" s="11" t="s">
        <v>834</v>
      </c>
      <c r="BM525" s="11" t="s">
        <v>835</v>
      </c>
    </row>
    <row r="526" spans="1:65" s="1" customFormat="1" ht="22.5" customHeight="1">
      <c r="A526" s="358"/>
      <c r="B526" s="88"/>
      <c r="C526" s="89" t="s">
        <v>836</v>
      </c>
      <c r="D526" s="89" t="s">
        <v>119</v>
      </c>
      <c r="E526" s="90" t="s">
        <v>837</v>
      </c>
      <c r="F526" s="91" t="s">
        <v>838</v>
      </c>
      <c r="G526" s="92" t="s">
        <v>770</v>
      </c>
      <c r="H526" s="257">
        <v>1</v>
      </c>
      <c r="I526" s="93"/>
      <c r="J526" s="260">
        <f>ROUND(I526*H526,2)</f>
        <v>0</v>
      </c>
      <c r="K526" s="91" t="s">
        <v>186</v>
      </c>
      <c r="L526" s="19"/>
      <c r="M526" s="94" t="s">
        <v>1</v>
      </c>
      <c r="N526" s="95" t="s">
        <v>40</v>
      </c>
      <c r="O526" s="27"/>
      <c r="P526" s="96">
        <f>O526*H526</f>
        <v>0</v>
      </c>
      <c r="Q526" s="96">
        <v>0</v>
      </c>
      <c r="R526" s="96">
        <f>Q526*H526</f>
        <v>0</v>
      </c>
      <c r="S526" s="96">
        <v>0</v>
      </c>
      <c r="T526" s="97">
        <f>S526*H526</f>
        <v>0</v>
      </c>
      <c r="AR526" s="11" t="s">
        <v>834</v>
      </c>
      <c r="AT526" s="11" t="s">
        <v>119</v>
      </c>
      <c r="AU526" s="11" t="s">
        <v>78</v>
      </c>
      <c r="AY526" s="11" t="s">
        <v>117</v>
      </c>
      <c r="BE526" s="98">
        <f>IF(N526="základní",J526,0)</f>
        <v>0</v>
      </c>
      <c r="BF526" s="98">
        <f>IF(N526="snížená",J526,0)</f>
        <v>0</v>
      </c>
      <c r="BG526" s="98">
        <f>IF(N526="zákl. přenesená",J526,0)</f>
        <v>0</v>
      </c>
      <c r="BH526" s="98">
        <f>IF(N526="sníž. přenesená",J526,0)</f>
        <v>0</v>
      </c>
      <c r="BI526" s="98">
        <f>IF(N526="nulová",J526,0)</f>
        <v>0</v>
      </c>
      <c r="BJ526" s="11" t="s">
        <v>76</v>
      </c>
      <c r="BK526" s="98">
        <f>ROUND(I526*H526,2)</f>
        <v>0</v>
      </c>
      <c r="BL526" s="11" t="s">
        <v>834</v>
      </c>
      <c r="BM526" s="11" t="s">
        <v>839</v>
      </c>
    </row>
    <row r="527" spans="1:65" s="1" customFormat="1" ht="16.5" customHeight="1">
      <c r="A527" s="358"/>
      <c r="B527" s="88"/>
      <c r="C527" s="89" t="s">
        <v>840</v>
      </c>
      <c r="D527" s="89" t="s">
        <v>119</v>
      </c>
      <c r="E527" s="90" t="s">
        <v>841</v>
      </c>
      <c r="F527" s="91" t="s">
        <v>842</v>
      </c>
      <c r="G527" s="92" t="s">
        <v>770</v>
      </c>
      <c r="H527" s="257">
        <v>1</v>
      </c>
      <c r="I527" s="93"/>
      <c r="J527" s="260">
        <f>ROUND(I527*H527,2)</f>
        <v>0</v>
      </c>
      <c r="K527" s="91" t="s">
        <v>1</v>
      </c>
      <c r="L527" s="19"/>
      <c r="M527" s="94" t="s">
        <v>1</v>
      </c>
      <c r="N527" s="95" t="s">
        <v>40</v>
      </c>
      <c r="O527" s="27"/>
      <c r="P527" s="96">
        <f>O527*H527</f>
        <v>0</v>
      </c>
      <c r="Q527" s="96">
        <v>0</v>
      </c>
      <c r="R527" s="96">
        <f>Q527*H527</f>
        <v>0</v>
      </c>
      <c r="S527" s="96">
        <v>0</v>
      </c>
      <c r="T527" s="97">
        <f>S527*H527</f>
        <v>0</v>
      </c>
      <c r="AR527" s="11" t="s">
        <v>834</v>
      </c>
      <c r="AT527" s="11" t="s">
        <v>119</v>
      </c>
      <c r="AU527" s="11" t="s">
        <v>78</v>
      </c>
      <c r="AY527" s="11" t="s">
        <v>117</v>
      </c>
      <c r="BE527" s="98">
        <f>IF(N527="základní",J527,0)</f>
        <v>0</v>
      </c>
      <c r="BF527" s="98">
        <f>IF(N527="snížená",J527,0)</f>
        <v>0</v>
      </c>
      <c r="BG527" s="98">
        <f>IF(N527="zákl. přenesená",J527,0)</f>
        <v>0</v>
      </c>
      <c r="BH527" s="98">
        <f>IF(N527="sníž. přenesená",J527,0)</f>
        <v>0</v>
      </c>
      <c r="BI527" s="98">
        <f>IF(N527="nulová",J527,0)</f>
        <v>0</v>
      </c>
      <c r="BJ527" s="11" t="s">
        <v>76</v>
      </c>
      <c r="BK527" s="98">
        <f>ROUND(I527*H527,2)</f>
        <v>0</v>
      </c>
      <c r="BL527" s="11" t="s">
        <v>834</v>
      </c>
      <c r="BM527" s="11" t="s">
        <v>843</v>
      </c>
    </row>
    <row r="528" spans="1:65" s="1" customFormat="1" ht="16.5" customHeight="1">
      <c r="A528" s="358"/>
      <c r="B528" s="88"/>
      <c r="C528" s="89" t="s">
        <v>844</v>
      </c>
      <c r="D528" s="89" t="s">
        <v>119</v>
      </c>
      <c r="E528" s="90" t="s">
        <v>845</v>
      </c>
      <c r="F528" s="91" t="s">
        <v>846</v>
      </c>
      <c r="G528" s="92" t="s">
        <v>770</v>
      </c>
      <c r="H528" s="257">
        <v>1</v>
      </c>
      <c r="I528" s="93"/>
      <c r="J528" s="260">
        <f>ROUND(I528*H528,2)</f>
        <v>0</v>
      </c>
      <c r="K528" s="91" t="s">
        <v>1</v>
      </c>
      <c r="L528" s="19"/>
      <c r="M528" s="94" t="s">
        <v>1</v>
      </c>
      <c r="N528" s="95" t="s">
        <v>40</v>
      </c>
      <c r="O528" s="27"/>
      <c r="P528" s="96">
        <f>O528*H528</f>
        <v>0</v>
      </c>
      <c r="Q528" s="96">
        <v>0</v>
      </c>
      <c r="R528" s="96">
        <f>Q528*H528</f>
        <v>0</v>
      </c>
      <c r="S528" s="96">
        <v>0</v>
      </c>
      <c r="T528" s="97">
        <f>S528*H528</f>
        <v>0</v>
      </c>
      <c r="AR528" s="11" t="s">
        <v>834</v>
      </c>
      <c r="AT528" s="11" t="s">
        <v>119</v>
      </c>
      <c r="AU528" s="11" t="s">
        <v>78</v>
      </c>
      <c r="AY528" s="11" t="s">
        <v>117</v>
      </c>
      <c r="BE528" s="98">
        <f>IF(N528="základní",J528,0)</f>
        <v>0</v>
      </c>
      <c r="BF528" s="98">
        <f>IF(N528="snížená",J528,0)</f>
        <v>0</v>
      </c>
      <c r="BG528" s="98">
        <f>IF(N528="zákl. přenesená",J528,0)</f>
        <v>0</v>
      </c>
      <c r="BH528" s="98">
        <f>IF(N528="sníž. přenesená",J528,0)</f>
        <v>0</v>
      </c>
      <c r="BI528" s="98">
        <f>IF(N528="nulová",J528,0)</f>
        <v>0</v>
      </c>
      <c r="BJ528" s="11" t="s">
        <v>76</v>
      </c>
      <c r="BK528" s="98">
        <f>ROUND(I528*H528,2)</f>
        <v>0</v>
      </c>
      <c r="BL528" s="11" t="s">
        <v>834</v>
      </c>
      <c r="BM528" s="11" t="s">
        <v>847</v>
      </c>
    </row>
    <row r="529" spans="1:65" s="1" customFormat="1" ht="22.5" customHeight="1">
      <c r="A529" s="358"/>
      <c r="B529" s="88"/>
      <c r="C529" s="89" t="s">
        <v>848</v>
      </c>
      <c r="D529" s="89" t="s">
        <v>119</v>
      </c>
      <c r="E529" s="90" t="s">
        <v>849</v>
      </c>
      <c r="F529" s="91" t="s">
        <v>850</v>
      </c>
      <c r="G529" s="92" t="s">
        <v>770</v>
      </c>
      <c r="H529" s="257">
        <v>5</v>
      </c>
      <c r="I529" s="93"/>
      <c r="J529" s="260">
        <f>ROUND(I529*H529,2)</f>
        <v>0</v>
      </c>
      <c r="K529" s="91" t="s">
        <v>1</v>
      </c>
      <c r="L529" s="19"/>
      <c r="M529" s="94" t="s">
        <v>1</v>
      </c>
      <c r="N529" s="95" t="s">
        <v>40</v>
      </c>
      <c r="O529" s="27"/>
      <c r="P529" s="96">
        <f>O529*H529</f>
        <v>0</v>
      </c>
      <c r="Q529" s="96">
        <v>0</v>
      </c>
      <c r="R529" s="96">
        <f>Q529*H529</f>
        <v>0</v>
      </c>
      <c r="S529" s="96">
        <v>0</v>
      </c>
      <c r="T529" s="97">
        <f>S529*H529</f>
        <v>0</v>
      </c>
      <c r="AR529" s="11" t="s">
        <v>834</v>
      </c>
      <c r="AT529" s="11" t="s">
        <v>119</v>
      </c>
      <c r="AU529" s="11" t="s">
        <v>78</v>
      </c>
      <c r="AY529" s="11" t="s">
        <v>117</v>
      </c>
      <c r="BE529" s="98">
        <f>IF(N529="základní",J529,0)</f>
        <v>0</v>
      </c>
      <c r="BF529" s="98">
        <f>IF(N529="snížená",J529,0)</f>
        <v>0</v>
      </c>
      <c r="BG529" s="98">
        <f>IF(N529="zákl. přenesená",J529,0)</f>
        <v>0</v>
      </c>
      <c r="BH529" s="98">
        <f>IF(N529="sníž. přenesená",J529,0)</f>
        <v>0</v>
      </c>
      <c r="BI529" s="98">
        <f>IF(N529="nulová",J529,0)</f>
        <v>0</v>
      </c>
      <c r="BJ529" s="11" t="s">
        <v>76</v>
      </c>
      <c r="BK529" s="98">
        <f>ROUND(I529*H529,2)</f>
        <v>0</v>
      </c>
      <c r="BL529" s="11" t="s">
        <v>834</v>
      </c>
      <c r="BM529" s="11" t="s">
        <v>851</v>
      </c>
    </row>
    <row r="530" spans="2:51" s="7" customFormat="1" ht="12">
      <c r="B530" s="99"/>
      <c r="C530" s="213"/>
      <c r="D530" s="223" t="s">
        <v>124</v>
      </c>
      <c r="E530" s="224" t="s">
        <v>1</v>
      </c>
      <c r="F530" s="225" t="s">
        <v>852</v>
      </c>
      <c r="G530" s="213"/>
      <c r="H530" s="224" t="s">
        <v>1</v>
      </c>
      <c r="I530" s="103"/>
      <c r="J530" s="213"/>
      <c r="L530" s="99"/>
      <c r="M530" s="104"/>
      <c r="N530" s="105"/>
      <c r="O530" s="105"/>
      <c r="P530" s="105"/>
      <c r="Q530" s="105"/>
      <c r="R530" s="105"/>
      <c r="S530" s="105"/>
      <c r="T530" s="106"/>
      <c r="AT530" s="101" t="s">
        <v>124</v>
      </c>
      <c r="AU530" s="101" t="s">
        <v>78</v>
      </c>
      <c r="AV530" s="7" t="s">
        <v>76</v>
      </c>
      <c r="AW530" s="7" t="s">
        <v>31</v>
      </c>
      <c r="AX530" s="7" t="s">
        <v>69</v>
      </c>
      <c r="AY530" s="101" t="s">
        <v>117</v>
      </c>
    </row>
    <row r="531" spans="2:51" s="7" customFormat="1" ht="12">
      <c r="B531" s="99"/>
      <c r="C531" s="213"/>
      <c r="D531" s="223" t="s">
        <v>124</v>
      </c>
      <c r="E531" s="224" t="s">
        <v>1</v>
      </c>
      <c r="F531" s="225" t="s">
        <v>853</v>
      </c>
      <c r="G531" s="213"/>
      <c r="H531" s="224" t="s">
        <v>1</v>
      </c>
      <c r="I531" s="103"/>
      <c r="J531" s="213"/>
      <c r="L531" s="99"/>
      <c r="M531" s="104"/>
      <c r="N531" s="105"/>
      <c r="O531" s="105"/>
      <c r="P531" s="105"/>
      <c r="Q531" s="105"/>
      <c r="R531" s="105"/>
      <c r="S531" s="105"/>
      <c r="T531" s="106"/>
      <c r="AT531" s="101" t="s">
        <v>124</v>
      </c>
      <c r="AU531" s="101" t="s">
        <v>78</v>
      </c>
      <c r="AV531" s="7" t="s">
        <v>76</v>
      </c>
      <c r="AW531" s="7" t="s">
        <v>31</v>
      </c>
      <c r="AX531" s="7" t="s">
        <v>69</v>
      </c>
      <c r="AY531" s="101" t="s">
        <v>117</v>
      </c>
    </row>
    <row r="532" spans="2:51" s="8" customFormat="1" ht="12">
      <c r="B532" s="107"/>
      <c r="C532" s="214"/>
      <c r="D532" s="223" t="s">
        <v>124</v>
      </c>
      <c r="E532" s="226" t="s">
        <v>1</v>
      </c>
      <c r="F532" s="227" t="s">
        <v>199</v>
      </c>
      <c r="G532" s="214"/>
      <c r="H532" s="228">
        <v>5</v>
      </c>
      <c r="I532" s="110"/>
      <c r="J532" s="214"/>
      <c r="L532" s="107"/>
      <c r="M532" s="111"/>
      <c r="N532" s="112"/>
      <c r="O532" s="112"/>
      <c r="P532" s="112"/>
      <c r="Q532" s="112"/>
      <c r="R532" s="112"/>
      <c r="S532" s="112"/>
      <c r="T532" s="113"/>
      <c r="AT532" s="108" t="s">
        <v>124</v>
      </c>
      <c r="AU532" s="108" t="s">
        <v>78</v>
      </c>
      <c r="AV532" s="8" t="s">
        <v>78</v>
      </c>
      <c r="AW532" s="8" t="s">
        <v>31</v>
      </c>
      <c r="AX532" s="8" t="s">
        <v>69</v>
      </c>
      <c r="AY532" s="108" t="s">
        <v>117</v>
      </c>
    </row>
    <row r="533" spans="2:51" s="10" customFormat="1" ht="12">
      <c r="B533" s="121"/>
      <c r="C533" s="216"/>
      <c r="D533" s="223" t="s">
        <v>124</v>
      </c>
      <c r="E533" s="232" t="s">
        <v>1</v>
      </c>
      <c r="F533" s="233" t="s">
        <v>182</v>
      </c>
      <c r="G533" s="216"/>
      <c r="H533" s="234">
        <v>5</v>
      </c>
      <c r="I533" s="124"/>
      <c r="J533" s="216"/>
      <c r="L533" s="121"/>
      <c r="M533" s="125"/>
      <c r="N533" s="126"/>
      <c r="O533" s="126"/>
      <c r="P533" s="126"/>
      <c r="Q533" s="126"/>
      <c r="R533" s="126"/>
      <c r="S533" s="126"/>
      <c r="T533" s="127"/>
      <c r="AT533" s="122" t="s">
        <v>124</v>
      </c>
      <c r="AU533" s="122" t="s">
        <v>78</v>
      </c>
      <c r="AV533" s="10" t="s">
        <v>122</v>
      </c>
      <c r="AW533" s="10" t="s">
        <v>31</v>
      </c>
      <c r="AX533" s="10" t="s">
        <v>76</v>
      </c>
      <c r="AY533" s="122" t="s">
        <v>117</v>
      </c>
    </row>
    <row r="534" spans="1:65" s="1" customFormat="1" ht="16.5" customHeight="1">
      <c r="A534" s="358"/>
      <c r="B534" s="88"/>
      <c r="C534" s="89" t="s">
        <v>854</v>
      </c>
      <c r="D534" s="89" t="s">
        <v>119</v>
      </c>
      <c r="E534" s="90" t="s">
        <v>855</v>
      </c>
      <c r="F534" s="91" t="s">
        <v>856</v>
      </c>
      <c r="G534" s="92" t="s">
        <v>770</v>
      </c>
      <c r="H534" s="257">
        <v>1</v>
      </c>
      <c r="I534" s="93"/>
      <c r="J534" s="260">
        <f>ROUND(I534*H534,2)</f>
        <v>0</v>
      </c>
      <c r="K534" s="91" t="s">
        <v>1</v>
      </c>
      <c r="L534" s="19"/>
      <c r="M534" s="94" t="s">
        <v>1</v>
      </c>
      <c r="N534" s="95" t="s">
        <v>40</v>
      </c>
      <c r="O534" s="27"/>
      <c r="P534" s="96">
        <f>O534*H534</f>
        <v>0</v>
      </c>
      <c r="Q534" s="96">
        <v>0</v>
      </c>
      <c r="R534" s="96">
        <f>Q534*H534</f>
        <v>0</v>
      </c>
      <c r="S534" s="96">
        <v>0</v>
      </c>
      <c r="T534" s="97">
        <f>S534*H534</f>
        <v>0</v>
      </c>
      <c r="AR534" s="11" t="s">
        <v>834</v>
      </c>
      <c r="AT534" s="11" t="s">
        <v>119</v>
      </c>
      <c r="AU534" s="11" t="s">
        <v>78</v>
      </c>
      <c r="AY534" s="11" t="s">
        <v>117</v>
      </c>
      <c r="BE534" s="98">
        <f>IF(N534="základní",J534,0)</f>
        <v>0</v>
      </c>
      <c r="BF534" s="98">
        <f>IF(N534="snížená",J534,0)</f>
        <v>0</v>
      </c>
      <c r="BG534" s="98">
        <f>IF(N534="zákl. přenesená",J534,0)</f>
        <v>0</v>
      </c>
      <c r="BH534" s="98">
        <f>IF(N534="sníž. přenesená",J534,0)</f>
        <v>0</v>
      </c>
      <c r="BI534" s="98">
        <f>IF(N534="nulová",J534,0)</f>
        <v>0</v>
      </c>
      <c r="BJ534" s="11" t="s">
        <v>76</v>
      </c>
      <c r="BK534" s="98">
        <f>ROUND(I534*H534,2)</f>
        <v>0</v>
      </c>
      <c r="BL534" s="11" t="s">
        <v>834</v>
      </c>
      <c r="BM534" s="11" t="s">
        <v>857</v>
      </c>
    </row>
    <row r="535" spans="1:65" s="1" customFormat="1" ht="16.5" customHeight="1">
      <c r="A535" s="358"/>
      <c r="B535" s="88"/>
      <c r="C535" s="89" t="s">
        <v>858</v>
      </c>
      <c r="D535" s="89" t="s">
        <v>119</v>
      </c>
      <c r="E535" s="90" t="s">
        <v>859</v>
      </c>
      <c r="F535" s="91" t="s">
        <v>860</v>
      </c>
      <c r="G535" s="92" t="s">
        <v>770</v>
      </c>
      <c r="H535" s="257">
        <v>1</v>
      </c>
      <c r="I535" s="93"/>
      <c r="J535" s="260">
        <f>ROUND(I535*H535,2)</f>
        <v>0</v>
      </c>
      <c r="K535" s="91" t="s">
        <v>1</v>
      </c>
      <c r="L535" s="19"/>
      <c r="M535" s="94" t="s">
        <v>1</v>
      </c>
      <c r="N535" s="95" t="s">
        <v>40</v>
      </c>
      <c r="O535" s="27"/>
      <c r="P535" s="96">
        <f>O535*H535</f>
        <v>0</v>
      </c>
      <c r="Q535" s="96">
        <v>0</v>
      </c>
      <c r="R535" s="96">
        <f>Q535*H535</f>
        <v>0</v>
      </c>
      <c r="S535" s="96">
        <v>0</v>
      </c>
      <c r="T535" s="97">
        <f>S535*H535</f>
        <v>0</v>
      </c>
      <c r="AR535" s="11" t="s">
        <v>834</v>
      </c>
      <c r="AT535" s="11" t="s">
        <v>119</v>
      </c>
      <c r="AU535" s="11" t="s">
        <v>78</v>
      </c>
      <c r="AY535" s="11" t="s">
        <v>117</v>
      </c>
      <c r="BE535" s="98">
        <f>IF(N535="základní",J535,0)</f>
        <v>0</v>
      </c>
      <c r="BF535" s="98">
        <f>IF(N535="snížená",J535,0)</f>
        <v>0</v>
      </c>
      <c r="BG535" s="98">
        <f>IF(N535="zákl. přenesená",J535,0)</f>
        <v>0</v>
      </c>
      <c r="BH535" s="98">
        <f>IF(N535="sníž. přenesená",J535,0)</f>
        <v>0</v>
      </c>
      <c r="BI535" s="98">
        <f>IF(N535="nulová",J535,0)</f>
        <v>0</v>
      </c>
      <c r="BJ535" s="11" t="s">
        <v>76</v>
      </c>
      <c r="BK535" s="98">
        <f>ROUND(I535*H535,2)</f>
        <v>0</v>
      </c>
      <c r="BL535" s="11" t="s">
        <v>834</v>
      </c>
      <c r="BM535" s="11" t="s">
        <v>861</v>
      </c>
    </row>
    <row r="536" spans="1:65" s="1" customFormat="1" ht="16.5" customHeight="1">
      <c r="A536" s="358"/>
      <c r="B536" s="88"/>
      <c r="C536" s="89" t="s">
        <v>862</v>
      </c>
      <c r="D536" s="89" t="s">
        <v>119</v>
      </c>
      <c r="E536" s="90" t="s">
        <v>863</v>
      </c>
      <c r="F536" s="91" t="s">
        <v>864</v>
      </c>
      <c r="G536" s="92" t="s">
        <v>770</v>
      </c>
      <c r="H536" s="257">
        <v>3</v>
      </c>
      <c r="I536" s="93"/>
      <c r="J536" s="260">
        <f>ROUND(I536*H536,2)</f>
        <v>0</v>
      </c>
      <c r="K536" s="91" t="s">
        <v>1</v>
      </c>
      <c r="L536" s="19"/>
      <c r="M536" s="94" t="s">
        <v>1</v>
      </c>
      <c r="N536" s="95" t="s">
        <v>40</v>
      </c>
      <c r="O536" s="27"/>
      <c r="P536" s="96">
        <f>O536*H536</f>
        <v>0</v>
      </c>
      <c r="Q536" s="96">
        <v>0</v>
      </c>
      <c r="R536" s="96">
        <f>Q536*H536</f>
        <v>0</v>
      </c>
      <c r="S536" s="96">
        <v>0</v>
      </c>
      <c r="T536" s="97">
        <f>S536*H536</f>
        <v>0</v>
      </c>
      <c r="AR536" s="11" t="s">
        <v>834</v>
      </c>
      <c r="AT536" s="11" t="s">
        <v>119</v>
      </c>
      <c r="AU536" s="11" t="s">
        <v>78</v>
      </c>
      <c r="AY536" s="11" t="s">
        <v>117</v>
      </c>
      <c r="BE536" s="98">
        <f>IF(N536="základní",J536,0)</f>
        <v>0</v>
      </c>
      <c r="BF536" s="98">
        <f>IF(N536="snížená",J536,0)</f>
        <v>0</v>
      </c>
      <c r="BG536" s="98">
        <f>IF(N536="zákl. přenesená",J536,0)</f>
        <v>0</v>
      </c>
      <c r="BH536" s="98">
        <f>IF(N536="sníž. přenesená",J536,0)</f>
        <v>0</v>
      </c>
      <c r="BI536" s="98">
        <f>IF(N536="nulová",J536,0)</f>
        <v>0</v>
      </c>
      <c r="BJ536" s="11" t="s">
        <v>76</v>
      </c>
      <c r="BK536" s="98">
        <f>ROUND(I536*H536,2)</f>
        <v>0</v>
      </c>
      <c r="BL536" s="11" t="s">
        <v>834</v>
      </c>
      <c r="BM536" s="11" t="s">
        <v>865</v>
      </c>
    </row>
    <row r="537" spans="2:63" s="6" customFormat="1" ht="22.9" customHeight="1">
      <c r="B537" s="75"/>
      <c r="C537" s="217"/>
      <c r="D537" s="235" t="s">
        <v>68</v>
      </c>
      <c r="E537" s="236" t="s">
        <v>866</v>
      </c>
      <c r="F537" s="236" t="s">
        <v>867</v>
      </c>
      <c r="G537" s="217"/>
      <c r="H537" s="217"/>
      <c r="I537" s="78"/>
      <c r="J537" s="238">
        <f>BK537</f>
        <v>0</v>
      </c>
      <c r="L537" s="75"/>
      <c r="M537" s="80"/>
      <c r="N537" s="81"/>
      <c r="O537" s="81"/>
      <c r="P537" s="82">
        <f>SUM(P538:P539)</f>
        <v>0</v>
      </c>
      <c r="Q537" s="81"/>
      <c r="R537" s="82">
        <f>SUM(R538:R539)</f>
        <v>0</v>
      </c>
      <c r="S537" s="81"/>
      <c r="T537" s="83">
        <f>SUM(T538:T539)</f>
        <v>0</v>
      </c>
      <c r="AR537" s="76" t="s">
        <v>199</v>
      </c>
      <c r="AT537" s="84" t="s">
        <v>68</v>
      </c>
      <c r="AU537" s="84" t="s">
        <v>76</v>
      </c>
      <c r="AY537" s="76" t="s">
        <v>117</v>
      </c>
      <c r="BK537" s="85">
        <f>SUM(BK538:BK539)</f>
        <v>0</v>
      </c>
    </row>
    <row r="538" spans="1:65" s="1" customFormat="1" ht="16.5" customHeight="1">
      <c r="A538" s="358"/>
      <c r="B538" s="88"/>
      <c r="C538" s="89" t="s">
        <v>868</v>
      </c>
      <c r="D538" s="89" t="s">
        <v>119</v>
      </c>
      <c r="E538" s="90" t="s">
        <v>869</v>
      </c>
      <c r="F538" s="91" t="s">
        <v>870</v>
      </c>
      <c r="G538" s="92" t="s">
        <v>770</v>
      </c>
      <c r="H538" s="257">
        <v>1</v>
      </c>
      <c r="I538" s="93"/>
      <c r="J538" s="260">
        <f>ROUND(I538*H538,2)</f>
        <v>0</v>
      </c>
      <c r="K538" s="91" t="s">
        <v>186</v>
      </c>
      <c r="L538" s="19"/>
      <c r="M538" s="94" t="s">
        <v>1</v>
      </c>
      <c r="N538" s="95" t="s">
        <v>40</v>
      </c>
      <c r="O538" s="27"/>
      <c r="P538" s="96">
        <f>O538*H538</f>
        <v>0</v>
      </c>
      <c r="Q538" s="96">
        <v>0</v>
      </c>
      <c r="R538" s="96">
        <f>Q538*H538</f>
        <v>0</v>
      </c>
      <c r="S538" s="96">
        <v>0</v>
      </c>
      <c r="T538" s="97">
        <f>S538*H538</f>
        <v>0</v>
      </c>
      <c r="AR538" s="11" t="s">
        <v>834</v>
      </c>
      <c r="AT538" s="11" t="s">
        <v>119</v>
      </c>
      <c r="AU538" s="11" t="s">
        <v>78</v>
      </c>
      <c r="AY538" s="11" t="s">
        <v>117</v>
      </c>
      <c r="BE538" s="98">
        <f>IF(N538="základní",J538,0)</f>
        <v>0</v>
      </c>
      <c r="BF538" s="98">
        <f>IF(N538="snížená",J538,0)</f>
        <v>0</v>
      </c>
      <c r="BG538" s="98">
        <f>IF(N538="zákl. přenesená",J538,0)</f>
        <v>0</v>
      </c>
      <c r="BH538" s="98">
        <f>IF(N538="sníž. přenesená",J538,0)</f>
        <v>0</v>
      </c>
      <c r="BI538" s="98">
        <f>IF(N538="nulová",J538,0)</f>
        <v>0</v>
      </c>
      <c r="BJ538" s="11" t="s">
        <v>76</v>
      </c>
      <c r="BK538" s="98">
        <f>ROUND(I538*H538,2)</f>
        <v>0</v>
      </c>
      <c r="BL538" s="11" t="s">
        <v>834</v>
      </c>
      <c r="BM538" s="11" t="s">
        <v>871</v>
      </c>
    </row>
    <row r="539" spans="1:65" s="1" customFormat="1" ht="16.5" customHeight="1">
      <c r="A539" s="358"/>
      <c r="B539" s="88"/>
      <c r="C539" s="89" t="s">
        <v>872</v>
      </c>
      <c r="D539" s="89" t="s">
        <v>119</v>
      </c>
      <c r="E539" s="90" t="s">
        <v>873</v>
      </c>
      <c r="F539" s="91" t="s">
        <v>874</v>
      </c>
      <c r="G539" s="92" t="s">
        <v>770</v>
      </c>
      <c r="H539" s="257">
        <v>1</v>
      </c>
      <c r="I539" s="93"/>
      <c r="J539" s="260">
        <f>ROUND(I539*H539,2)</f>
        <v>0</v>
      </c>
      <c r="K539" s="91" t="s">
        <v>186</v>
      </c>
      <c r="L539" s="19"/>
      <c r="M539" s="94" t="s">
        <v>1</v>
      </c>
      <c r="N539" s="95" t="s">
        <v>40</v>
      </c>
      <c r="O539" s="27"/>
      <c r="P539" s="96">
        <f>O539*H539</f>
        <v>0</v>
      </c>
      <c r="Q539" s="96">
        <v>0</v>
      </c>
      <c r="R539" s="96">
        <f>Q539*H539</f>
        <v>0</v>
      </c>
      <c r="S539" s="96">
        <v>0</v>
      </c>
      <c r="T539" s="97">
        <f>S539*H539</f>
        <v>0</v>
      </c>
      <c r="AR539" s="11" t="s">
        <v>834</v>
      </c>
      <c r="AT539" s="11" t="s">
        <v>119</v>
      </c>
      <c r="AU539" s="11" t="s">
        <v>78</v>
      </c>
      <c r="AY539" s="11" t="s">
        <v>117</v>
      </c>
      <c r="BE539" s="98">
        <f>IF(N539="základní",J539,0)</f>
        <v>0</v>
      </c>
      <c r="BF539" s="98">
        <f>IF(N539="snížená",J539,0)</f>
        <v>0</v>
      </c>
      <c r="BG539" s="98">
        <f>IF(N539="zákl. přenesená",J539,0)</f>
        <v>0</v>
      </c>
      <c r="BH539" s="98">
        <f>IF(N539="sníž. přenesená",J539,0)</f>
        <v>0</v>
      </c>
      <c r="BI539" s="98">
        <f>IF(N539="nulová",J539,0)</f>
        <v>0</v>
      </c>
      <c r="BJ539" s="11" t="s">
        <v>76</v>
      </c>
      <c r="BK539" s="98">
        <f>ROUND(I539*H539,2)</f>
        <v>0</v>
      </c>
      <c r="BL539" s="11" t="s">
        <v>834</v>
      </c>
      <c r="BM539" s="11" t="s">
        <v>875</v>
      </c>
    </row>
    <row r="540" spans="2:63" s="6" customFormat="1" ht="22.9" customHeight="1">
      <c r="B540" s="75"/>
      <c r="C540" s="217"/>
      <c r="D540" s="235" t="s">
        <v>68</v>
      </c>
      <c r="E540" s="236" t="s">
        <v>876</v>
      </c>
      <c r="F540" s="236" t="s">
        <v>877</v>
      </c>
      <c r="G540" s="217"/>
      <c r="H540" s="217"/>
      <c r="I540" s="78"/>
      <c r="J540" s="238">
        <f>BK540</f>
        <v>0</v>
      </c>
      <c r="L540" s="75"/>
      <c r="M540" s="80"/>
      <c r="N540" s="81"/>
      <c r="O540" s="81"/>
      <c r="P540" s="82">
        <f>SUM(P541:P542)</f>
        <v>0</v>
      </c>
      <c r="Q540" s="81"/>
      <c r="R540" s="82">
        <f>SUM(R541:R542)</f>
        <v>0</v>
      </c>
      <c r="S540" s="81"/>
      <c r="T540" s="83">
        <f>SUM(T541:T542)</f>
        <v>0</v>
      </c>
      <c r="AR540" s="76" t="s">
        <v>199</v>
      </c>
      <c r="AT540" s="84" t="s">
        <v>68</v>
      </c>
      <c r="AU540" s="84" t="s">
        <v>76</v>
      </c>
      <c r="AY540" s="76" t="s">
        <v>117</v>
      </c>
      <c r="BK540" s="85">
        <f>SUM(BK541:BK542)</f>
        <v>0</v>
      </c>
    </row>
    <row r="541" spans="1:65" s="1" customFormat="1" ht="22.5" customHeight="1">
      <c r="A541" s="358"/>
      <c r="B541" s="88"/>
      <c r="C541" s="89" t="s">
        <v>878</v>
      </c>
      <c r="D541" s="89" t="s">
        <v>119</v>
      </c>
      <c r="E541" s="90" t="s">
        <v>879</v>
      </c>
      <c r="F541" s="91" t="s">
        <v>880</v>
      </c>
      <c r="G541" s="92" t="s">
        <v>770</v>
      </c>
      <c r="H541" s="257">
        <v>1</v>
      </c>
      <c r="I541" s="93"/>
      <c r="J541" s="260">
        <f>ROUND(I541*H541,2)</f>
        <v>0</v>
      </c>
      <c r="K541" s="91" t="s">
        <v>1</v>
      </c>
      <c r="L541" s="19"/>
      <c r="M541" s="94" t="s">
        <v>1</v>
      </c>
      <c r="N541" s="95" t="s">
        <v>40</v>
      </c>
      <c r="O541" s="27"/>
      <c r="P541" s="96">
        <f>O541*H541</f>
        <v>0</v>
      </c>
      <c r="Q541" s="96">
        <v>0</v>
      </c>
      <c r="R541" s="96">
        <f>Q541*H541</f>
        <v>0</v>
      </c>
      <c r="S541" s="96">
        <v>0</v>
      </c>
      <c r="T541" s="97">
        <f>S541*H541</f>
        <v>0</v>
      </c>
      <c r="AR541" s="11" t="s">
        <v>834</v>
      </c>
      <c r="AT541" s="11" t="s">
        <v>119</v>
      </c>
      <c r="AU541" s="11" t="s">
        <v>78</v>
      </c>
      <c r="AY541" s="11" t="s">
        <v>117</v>
      </c>
      <c r="BE541" s="98">
        <f>IF(N541="základní",J541,0)</f>
        <v>0</v>
      </c>
      <c r="BF541" s="98">
        <f>IF(N541="snížená",J541,0)</f>
        <v>0</v>
      </c>
      <c r="BG541" s="98">
        <f>IF(N541="zákl. přenesená",J541,0)</f>
        <v>0</v>
      </c>
      <c r="BH541" s="98">
        <f>IF(N541="sníž. přenesená",J541,0)</f>
        <v>0</v>
      </c>
      <c r="BI541" s="98">
        <f>IF(N541="nulová",J541,0)</f>
        <v>0</v>
      </c>
      <c r="BJ541" s="11" t="s">
        <v>76</v>
      </c>
      <c r="BK541" s="98">
        <f>ROUND(I541*H541,2)</f>
        <v>0</v>
      </c>
      <c r="BL541" s="11" t="s">
        <v>834</v>
      </c>
      <c r="BM541" s="11" t="s">
        <v>881</v>
      </c>
    </row>
    <row r="542" spans="1:65" s="1" customFormat="1" ht="22.5" customHeight="1">
      <c r="A542" s="358"/>
      <c r="B542" s="88"/>
      <c r="C542" s="89" t="s">
        <v>882</v>
      </c>
      <c r="D542" s="89" t="s">
        <v>119</v>
      </c>
      <c r="E542" s="90" t="s">
        <v>883</v>
      </c>
      <c r="F542" s="91" t="s">
        <v>884</v>
      </c>
      <c r="G542" s="92" t="s">
        <v>434</v>
      </c>
      <c r="H542" s="257">
        <v>8</v>
      </c>
      <c r="I542" s="93"/>
      <c r="J542" s="260">
        <f>ROUND(I542*H542,2)</f>
        <v>0</v>
      </c>
      <c r="K542" s="91" t="s">
        <v>1</v>
      </c>
      <c r="L542" s="19"/>
      <c r="M542" s="94" t="s">
        <v>1</v>
      </c>
      <c r="N542" s="95" t="s">
        <v>40</v>
      </c>
      <c r="O542" s="27"/>
      <c r="P542" s="96">
        <f>O542*H542</f>
        <v>0</v>
      </c>
      <c r="Q542" s="96">
        <v>0</v>
      </c>
      <c r="R542" s="96">
        <f>Q542*H542</f>
        <v>0</v>
      </c>
      <c r="S542" s="96">
        <v>0</v>
      </c>
      <c r="T542" s="97">
        <f>S542*H542</f>
        <v>0</v>
      </c>
      <c r="AR542" s="11" t="s">
        <v>834</v>
      </c>
      <c r="AT542" s="11" t="s">
        <v>119</v>
      </c>
      <c r="AU542" s="11" t="s">
        <v>78</v>
      </c>
      <c r="AY542" s="11" t="s">
        <v>117</v>
      </c>
      <c r="BE542" s="98">
        <f>IF(N542="základní",J542,0)</f>
        <v>0</v>
      </c>
      <c r="BF542" s="98">
        <f>IF(N542="snížená",J542,0)</f>
        <v>0</v>
      </c>
      <c r="BG542" s="98">
        <f>IF(N542="zákl. přenesená",J542,0)</f>
        <v>0</v>
      </c>
      <c r="BH542" s="98">
        <f>IF(N542="sníž. přenesená",J542,0)</f>
        <v>0</v>
      </c>
      <c r="BI542" s="98">
        <f>IF(N542="nulová",J542,0)</f>
        <v>0</v>
      </c>
      <c r="BJ542" s="11" t="s">
        <v>76</v>
      </c>
      <c r="BK542" s="98">
        <f>ROUND(I542*H542,2)</f>
        <v>0</v>
      </c>
      <c r="BL542" s="11" t="s">
        <v>834</v>
      </c>
      <c r="BM542" s="11" t="s">
        <v>885</v>
      </c>
    </row>
    <row r="543" spans="2:63" s="6" customFormat="1" ht="22.9" customHeight="1">
      <c r="B543" s="75"/>
      <c r="C543" s="217"/>
      <c r="D543" s="235" t="s">
        <v>68</v>
      </c>
      <c r="E543" s="236" t="s">
        <v>886</v>
      </c>
      <c r="F543" s="236" t="s">
        <v>887</v>
      </c>
      <c r="G543" s="217"/>
      <c r="H543" s="217"/>
      <c r="I543" s="78"/>
      <c r="J543" s="238">
        <f>BK543</f>
        <v>0</v>
      </c>
      <c r="L543" s="75"/>
      <c r="M543" s="80"/>
      <c r="N543" s="81"/>
      <c r="O543" s="81"/>
      <c r="P543" s="82">
        <f>SUM(P544:P545)</f>
        <v>0</v>
      </c>
      <c r="Q543" s="81"/>
      <c r="R543" s="82">
        <f>SUM(R544:R545)</f>
        <v>0</v>
      </c>
      <c r="S543" s="81"/>
      <c r="T543" s="83">
        <f>SUM(T544:T545)</f>
        <v>0</v>
      </c>
      <c r="AR543" s="76" t="s">
        <v>199</v>
      </c>
      <c r="AT543" s="84" t="s">
        <v>68</v>
      </c>
      <c r="AU543" s="84" t="s">
        <v>76</v>
      </c>
      <c r="AY543" s="76" t="s">
        <v>117</v>
      </c>
      <c r="BK543" s="85">
        <f>SUM(BK544:BK545)</f>
        <v>0</v>
      </c>
    </row>
    <row r="544" spans="1:65" s="1" customFormat="1" ht="16.5" customHeight="1">
      <c r="A544" s="358"/>
      <c r="B544" s="88"/>
      <c r="C544" s="89" t="s">
        <v>888</v>
      </c>
      <c r="D544" s="89" t="s">
        <v>119</v>
      </c>
      <c r="E544" s="90" t="s">
        <v>889</v>
      </c>
      <c r="F544" s="91" t="s">
        <v>890</v>
      </c>
      <c r="G544" s="92" t="s">
        <v>770</v>
      </c>
      <c r="H544" s="257">
        <v>1</v>
      </c>
      <c r="I544" s="93"/>
      <c r="J544" s="260">
        <f>ROUND(I544*H544,2)</f>
        <v>0</v>
      </c>
      <c r="K544" s="91" t="s">
        <v>1</v>
      </c>
      <c r="L544" s="19"/>
      <c r="M544" s="94" t="s">
        <v>1</v>
      </c>
      <c r="N544" s="95" t="s">
        <v>40</v>
      </c>
      <c r="O544" s="27"/>
      <c r="P544" s="96">
        <f>O544*H544</f>
        <v>0</v>
      </c>
      <c r="Q544" s="96">
        <v>0</v>
      </c>
      <c r="R544" s="96">
        <f>Q544*H544</f>
        <v>0</v>
      </c>
      <c r="S544" s="96">
        <v>0</v>
      </c>
      <c r="T544" s="97">
        <f>S544*H544</f>
        <v>0</v>
      </c>
      <c r="AR544" s="11" t="s">
        <v>834</v>
      </c>
      <c r="AT544" s="11" t="s">
        <v>119</v>
      </c>
      <c r="AU544" s="11" t="s">
        <v>78</v>
      </c>
      <c r="AY544" s="11" t="s">
        <v>117</v>
      </c>
      <c r="BE544" s="98">
        <f>IF(N544="základní",J544,0)</f>
        <v>0</v>
      </c>
      <c r="BF544" s="98">
        <f>IF(N544="snížená",J544,0)</f>
        <v>0</v>
      </c>
      <c r="BG544" s="98">
        <f>IF(N544="zákl. přenesená",J544,0)</f>
        <v>0</v>
      </c>
      <c r="BH544" s="98">
        <f>IF(N544="sníž. přenesená",J544,0)</f>
        <v>0</v>
      </c>
      <c r="BI544" s="98">
        <f>IF(N544="nulová",J544,0)</f>
        <v>0</v>
      </c>
      <c r="BJ544" s="11" t="s">
        <v>76</v>
      </c>
      <c r="BK544" s="98">
        <f>ROUND(I544*H544,2)</f>
        <v>0</v>
      </c>
      <c r="BL544" s="11" t="s">
        <v>834</v>
      </c>
      <c r="BM544" s="11" t="s">
        <v>891</v>
      </c>
    </row>
    <row r="545" spans="1:65" s="1" customFormat="1" ht="16.5" customHeight="1">
      <c r="A545" s="358"/>
      <c r="B545" s="88"/>
      <c r="C545" s="89" t="s">
        <v>892</v>
      </c>
      <c r="D545" s="89" t="s">
        <v>119</v>
      </c>
      <c r="E545" s="90" t="s">
        <v>893</v>
      </c>
      <c r="F545" s="91" t="s">
        <v>894</v>
      </c>
      <c r="G545" s="92" t="s">
        <v>770</v>
      </c>
      <c r="H545" s="257">
        <v>1</v>
      </c>
      <c r="I545" s="93"/>
      <c r="J545" s="260">
        <f>ROUND(I545*H545,2)</f>
        <v>0</v>
      </c>
      <c r="K545" s="91" t="s">
        <v>1</v>
      </c>
      <c r="L545" s="19"/>
      <c r="M545" s="136" t="s">
        <v>1</v>
      </c>
      <c r="N545" s="137" t="s">
        <v>40</v>
      </c>
      <c r="O545" s="138"/>
      <c r="P545" s="139">
        <f>O545*H545</f>
        <v>0</v>
      </c>
      <c r="Q545" s="139">
        <v>0</v>
      </c>
      <c r="R545" s="139">
        <f>Q545*H545</f>
        <v>0</v>
      </c>
      <c r="S545" s="139">
        <v>0</v>
      </c>
      <c r="T545" s="140">
        <f>S545*H545</f>
        <v>0</v>
      </c>
      <c r="AR545" s="11" t="s">
        <v>834</v>
      </c>
      <c r="AT545" s="11" t="s">
        <v>119</v>
      </c>
      <c r="AU545" s="11" t="s">
        <v>78</v>
      </c>
      <c r="AY545" s="11" t="s">
        <v>117</v>
      </c>
      <c r="BE545" s="98">
        <f>IF(N545="základní",J545,0)</f>
        <v>0</v>
      </c>
      <c r="BF545" s="98">
        <f>IF(N545="snížená",J545,0)</f>
        <v>0</v>
      </c>
      <c r="BG545" s="98">
        <f>IF(N545="zákl. přenesená",J545,0)</f>
        <v>0</v>
      </c>
      <c r="BH545" s="98">
        <f>IF(N545="sníž. přenesená",J545,0)</f>
        <v>0</v>
      </c>
      <c r="BI545" s="98">
        <f>IF(N545="nulová",J545,0)</f>
        <v>0</v>
      </c>
      <c r="BJ545" s="11" t="s">
        <v>76</v>
      </c>
      <c r="BK545" s="98">
        <f>ROUND(I545*H545,2)</f>
        <v>0</v>
      </c>
      <c r="BL545" s="11" t="s">
        <v>834</v>
      </c>
      <c r="BM545" s="11" t="s">
        <v>895</v>
      </c>
    </row>
    <row r="546" spans="1:12" s="1" customFormat="1" ht="6.95" customHeight="1">
      <c r="A546" s="358"/>
      <c r="B546" s="21"/>
      <c r="C546" s="22"/>
      <c r="D546" s="22"/>
      <c r="E546" s="22"/>
      <c r="F546" s="22"/>
      <c r="G546" s="22"/>
      <c r="H546" s="22"/>
      <c r="I546" s="52"/>
      <c r="J546" s="22"/>
      <c r="K546" s="22"/>
      <c r="L546" s="19"/>
    </row>
    <row r="547" spans="1:10" ht="12">
      <c r="A547" s="360"/>
      <c r="B547" s="360"/>
      <c r="C547" s="360"/>
      <c r="D547" s="360"/>
      <c r="E547" s="360"/>
      <c r="F547" s="360"/>
      <c r="G547" s="360"/>
      <c r="H547" s="147">
        <f>SUM(H96:H546)</f>
        <v>117962.49100000005</v>
      </c>
      <c r="J547" s="360"/>
    </row>
  </sheetData>
  <sheetProtection algorithmName="SHA-512" hashValue="7/xHwNRU49Bn6UbpS2Os4WqAySzX2SkBDkBQQo5/JZ98YsRSmfHBUB6RBHlYir5M4eXjtqypwKW5VHrwgikteA==" saltValue="VP8VHuAeguHcU/oGleGc+A==" spinCount="100000" sheet="1" objects="1" scenarios="1"/>
  <autoFilter ref="C92:K54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1.1811023622047245" bottom="0.3937007874015748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453"/>
  <sheetViews>
    <sheetView showGridLines="0" workbookViewId="0" topLeftCell="A125">
      <selection activeCell="I167" sqref="I16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3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405" t="s">
        <v>5</v>
      </c>
      <c r="M2" s="406"/>
      <c r="N2" s="406"/>
      <c r="O2" s="406"/>
      <c r="P2" s="406"/>
      <c r="Q2" s="406"/>
      <c r="R2" s="406"/>
      <c r="S2" s="406"/>
      <c r="T2" s="406"/>
      <c r="U2" s="406"/>
      <c r="V2" s="406"/>
      <c r="AT2" s="11" t="s">
        <v>80</v>
      </c>
    </row>
    <row r="3" spans="2:46" ht="6.95" customHeight="1">
      <c r="B3" s="12"/>
      <c r="C3" s="13"/>
      <c r="D3" s="13"/>
      <c r="E3" s="13"/>
      <c r="F3" s="13"/>
      <c r="G3" s="13"/>
      <c r="H3" s="13"/>
      <c r="I3" s="36"/>
      <c r="J3" s="13"/>
      <c r="K3" s="13"/>
      <c r="L3" s="14"/>
      <c r="AT3" s="11" t="s">
        <v>78</v>
      </c>
    </row>
    <row r="4" spans="2:46" ht="24.95" customHeight="1">
      <c r="B4" s="14"/>
      <c r="D4" s="15" t="s">
        <v>81</v>
      </c>
      <c r="L4" s="14"/>
      <c r="M4" s="16" t="s">
        <v>10</v>
      </c>
      <c r="AT4" s="11" t="s">
        <v>3</v>
      </c>
    </row>
    <row r="5" spans="2:12" ht="6.95" customHeight="1">
      <c r="B5" s="14"/>
      <c r="L5" s="14"/>
    </row>
    <row r="6" spans="2:12" ht="12" customHeight="1">
      <c r="B6" s="14"/>
      <c r="D6" s="17" t="s">
        <v>16</v>
      </c>
      <c r="L6" s="14"/>
    </row>
    <row r="7" spans="2:12" ht="16.5" customHeight="1">
      <c r="B7" s="14"/>
      <c r="E7" s="403" t="str">
        <f>'Rekapitulace stavby'!K6</f>
        <v>MLADÁ BOLESLAV - NA VANDROVCE - OPRAVA VODOVODU</v>
      </c>
      <c r="F7" s="404"/>
      <c r="G7" s="404"/>
      <c r="H7" s="404"/>
      <c r="L7" s="14"/>
    </row>
    <row r="8" spans="2:12" s="1" customFormat="1" ht="12" customHeight="1">
      <c r="B8" s="19"/>
      <c r="D8" s="17" t="s">
        <v>82</v>
      </c>
      <c r="I8" s="37"/>
      <c r="L8" s="19"/>
    </row>
    <row r="9" spans="2:12" s="1" customFormat="1" ht="36.95" customHeight="1">
      <c r="B9" s="19"/>
      <c r="E9" s="401" t="s">
        <v>1137</v>
      </c>
      <c r="F9" s="402"/>
      <c r="G9" s="402"/>
      <c r="H9" s="402"/>
      <c r="I9" s="37"/>
      <c r="L9" s="19"/>
    </row>
    <row r="10" spans="2:12" s="1" customFormat="1" ht="12">
      <c r="B10" s="19"/>
      <c r="I10" s="37"/>
      <c r="L10" s="19"/>
    </row>
    <row r="11" spans="2:12" s="1" customFormat="1" ht="12" customHeight="1">
      <c r="B11" s="19"/>
      <c r="D11" s="17" t="s">
        <v>18</v>
      </c>
      <c r="F11" s="11" t="s">
        <v>1</v>
      </c>
      <c r="I11" s="38" t="s">
        <v>19</v>
      </c>
      <c r="J11" s="11" t="s">
        <v>1</v>
      </c>
      <c r="L11" s="19"/>
    </row>
    <row r="12" spans="2:12" s="1" customFormat="1" ht="12" customHeight="1">
      <c r="B12" s="19"/>
      <c r="D12" s="17" t="s">
        <v>20</v>
      </c>
      <c r="F12" s="11" t="s">
        <v>21</v>
      </c>
      <c r="I12" s="38" t="s">
        <v>22</v>
      </c>
      <c r="J12" s="25">
        <f>'Rekapitulace stavby'!AN8</f>
        <v>44522</v>
      </c>
      <c r="L12" s="19"/>
    </row>
    <row r="13" spans="2:12" s="1" customFormat="1" ht="10.9" customHeight="1">
      <c r="B13" s="19"/>
      <c r="I13" s="37"/>
      <c r="L13" s="19"/>
    </row>
    <row r="14" spans="2:12" s="1" customFormat="1" ht="12" customHeight="1">
      <c r="B14" s="19"/>
      <c r="D14" s="17" t="s">
        <v>23</v>
      </c>
      <c r="I14" s="38" t="s">
        <v>24</v>
      </c>
      <c r="J14" s="11" t="s">
        <v>1</v>
      </c>
      <c r="L14" s="19"/>
    </row>
    <row r="15" spans="2:12" s="1" customFormat="1" ht="18" customHeight="1">
      <c r="B15" s="19"/>
      <c r="E15" s="11" t="s">
        <v>25</v>
      </c>
      <c r="I15" s="38" t="s">
        <v>26</v>
      </c>
      <c r="J15" s="11" t="s">
        <v>1</v>
      </c>
      <c r="L15" s="19"/>
    </row>
    <row r="16" spans="2:12" s="1" customFormat="1" ht="6.95" customHeight="1">
      <c r="B16" s="19"/>
      <c r="I16" s="37"/>
      <c r="L16" s="19"/>
    </row>
    <row r="17" spans="2:12" s="1" customFormat="1" ht="12" customHeight="1">
      <c r="B17" s="19"/>
      <c r="D17" s="17" t="s">
        <v>27</v>
      </c>
      <c r="I17" s="38" t="s">
        <v>24</v>
      </c>
      <c r="J17" s="18" t="str">
        <f>'Rekapitulace stavby'!AN13</f>
        <v>Vyplň údaj</v>
      </c>
      <c r="L17" s="19"/>
    </row>
    <row r="18" spans="2:12" s="1" customFormat="1" ht="18" customHeight="1">
      <c r="B18" s="19"/>
      <c r="E18" s="407" t="str">
        <f>'Rekapitulace stavby'!E14</f>
        <v>Vyplň údaj</v>
      </c>
      <c r="F18" s="408"/>
      <c r="G18" s="408"/>
      <c r="H18" s="408"/>
      <c r="I18" s="38" t="s">
        <v>26</v>
      </c>
      <c r="J18" s="18" t="str">
        <f>'Rekapitulace stavby'!AN14</f>
        <v>Vyplň údaj</v>
      </c>
      <c r="L18" s="19"/>
    </row>
    <row r="19" spans="2:12" s="1" customFormat="1" ht="6.95" customHeight="1">
      <c r="B19" s="19"/>
      <c r="I19" s="37"/>
      <c r="L19" s="19"/>
    </row>
    <row r="20" spans="2:12" s="1" customFormat="1" ht="12" customHeight="1">
      <c r="B20" s="19"/>
      <c r="D20" s="17" t="s">
        <v>29</v>
      </c>
      <c r="I20" s="38" t="s">
        <v>24</v>
      </c>
      <c r="J20" s="11" t="s">
        <v>1</v>
      </c>
      <c r="L20" s="19"/>
    </row>
    <row r="21" spans="2:12" s="1" customFormat="1" ht="18" customHeight="1">
      <c r="B21" s="19"/>
      <c r="E21" s="11" t="s">
        <v>30</v>
      </c>
      <c r="I21" s="38" t="s">
        <v>26</v>
      </c>
      <c r="J21" s="11" t="s">
        <v>1</v>
      </c>
      <c r="L21" s="19"/>
    </row>
    <row r="22" spans="2:12" s="1" customFormat="1" ht="6.95" customHeight="1">
      <c r="B22" s="19"/>
      <c r="I22" s="37"/>
      <c r="L22" s="19"/>
    </row>
    <row r="23" spans="2:12" s="1" customFormat="1" ht="12" customHeight="1">
      <c r="B23" s="19"/>
      <c r="D23" s="17" t="s">
        <v>32</v>
      </c>
      <c r="I23" s="38" t="s">
        <v>24</v>
      </c>
      <c r="J23" s="11" t="s">
        <v>1</v>
      </c>
      <c r="L23" s="19"/>
    </row>
    <row r="24" spans="2:12" s="1" customFormat="1" ht="18" customHeight="1">
      <c r="B24" s="19"/>
      <c r="E24" s="11" t="s">
        <v>33</v>
      </c>
      <c r="I24" s="38" t="s">
        <v>26</v>
      </c>
      <c r="J24" s="11" t="s">
        <v>1</v>
      </c>
      <c r="L24" s="19"/>
    </row>
    <row r="25" spans="2:12" s="1" customFormat="1" ht="6.95" customHeight="1">
      <c r="B25" s="19"/>
      <c r="I25" s="37"/>
      <c r="L25" s="19"/>
    </row>
    <row r="26" spans="2:12" s="1" customFormat="1" ht="12" customHeight="1">
      <c r="B26" s="19"/>
      <c r="D26" s="17" t="s">
        <v>34</v>
      </c>
      <c r="I26" s="37"/>
      <c r="L26" s="19"/>
    </row>
    <row r="27" spans="2:12" s="2" customFormat="1" ht="16.5" customHeight="1">
      <c r="B27" s="39"/>
      <c r="E27" s="409" t="s">
        <v>1</v>
      </c>
      <c r="F27" s="409"/>
      <c r="G27" s="409"/>
      <c r="H27" s="409"/>
      <c r="I27" s="40"/>
      <c r="L27" s="39"/>
    </row>
    <row r="28" spans="2:12" s="1" customFormat="1" ht="6.95" customHeight="1">
      <c r="B28" s="19"/>
      <c r="I28" s="37"/>
      <c r="L28" s="19"/>
    </row>
    <row r="29" spans="2:12" s="1" customFormat="1" ht="6.95" customHeight="1">
      <c r="B29" s="19"/>
      <c r="D29" s="26"/>
      <c r="E29" s="26"/>
      <c r="F29" s="26"/>
      <c r="G29" s="26"/>
      <c r="H29" s="26"/>
      <c r="I29" s="41"/>
      <c r="J29" s="26"/>
      <c r="K29" s="26"/>
      <c r="L29" s="19"/>
    </row>
    <row r="30" spans="2:12" s="1" customFormat="1" ht="25.35" customHeight="1">
      <c r="B30" s="19"/>
      <c r="C30" s="358"/>
      <c r="D30" s="42" t="s">
        <v>35</v>
      </c>
      <c r="E30" s="358"/>
      <c r="F30" s="358"/>
      <c r="G30" s="358"/>
      <c r="H30" s="358"/>
      <c r="I30" s="37"/>
      <c r="J30" s="356">
        <f>ROUND(J93,2)</f>
        <v>0</v>
      </c>
      <c r="L30" s="19"/>
    </row>
    <row r="31" spans="2:12" s="1" customFormat="1" ht="6.95" customHeight="1">
      <c r="B31" s="19"/>
      <c r="C31" s="358"/>
      <c r="D31" s="26"/>
      <c r="E31" s="26"/>
      <c r="F31" s="26"/>
      <c r="G31" s="26"/>
      <c r="H31" s="26"/>
      <c r="I31" s="41"/>
      <c r="J31" s="153"/>
      <c r="K31" s="26"/>
      <c r="L31" s="19"/>
    </row>
    <row r="32" spans="2:12" s="1" customFormat="1" ht="14.45" customHeight="1">
      <c r="B32" s="19"/>
      <c r="C32" s="358"/>
      <c r="D32" s="358"/>
      <c r="E32" s="358"/>
      <c r="F32" s="20" t="s">
        <v>37</v>
      </c>
      <c r="G32" s="358"/>
      <c r="H32" s="358"/>
      <c r="I32" s="43" t="s">
        <v>36</v>
      </c>
      <c r="J32" s="220" t="s">
        <v>38</v>
      </c>
      <c r="L32" s="19"/>
    </row>
    <row r="33" spans="2:12" s="1" customFormat="1" ht="14.45" customHeight="1">
      <c r="B33" s="19"/>
      <c r="C33" s="358"/>
      <c r="D33" s="359" t="s">
        <v>39</v>
      </c>
      <c r="E33" s="359" t="s">
        <v>40</v>
      </c>
      <c r="F33" s="44">
        <f>ROUND((SUM(BE93:BE451)),2)</f>
        <v>0</v>
      </c>
      <c r="G33" s="358"/>
      <c r="H33" s="358"/>
      <c r="I33" s="45">
        <v>0.21</v>
      </c>
      <c r="J33" s="221">
        <f>ROUND(((SUM(BE93:BE451))*I33),2)</f>
        <v>0</v>
      </c>
      <c r="L33" s="19"/>
    </row>
    <row r="34" spans="2:12" s="1" customFormat="1" ht="14.45" customHeight="1">
      <c r="B34" s="19"/>
      <c r="C34" s="358"/>
      <c r="D34" s="358"/>
      <c r="E34" s="359" t="s">
        <v>41</v>
      </c>
      <c r="F34" s="44">
        <f>ROUND((SUM(BF93:BF451)),2)</f>
        <v>0</v>
      </c>
      <c r="G34" s="358"/>
      <c r="H34" s="358"/>
      <c r="I34" s="45">
        <v>0.15</v>
      </c>
      <c r="J34" s="221">
        <f>ROUND(((SUM(BF93:BF451))*I34),2)</f>
        <v>0</v>
      </c>
      <c r="L34" s="19"/>
    </row>
    <row r="35" spans="2:12" s="1" customFormat="1" ht="14.45" customHeight="1" hidden="1">
      <c r="B35" s="19"/>
      <c r="C35" s="358"/>
      <c r="D35" s="358"/>
      <c r="E35" s="359" t="s">
        <v>42</v>
      </c>
      <c r="F35" s="44">
        <f>ROUND((SUM(BG93:BG451)),2)</f>
        <v>0</v>
      </c>
      <c r="G35" s="358"/>
      <c r="H35" s="358"/>
      <c r="I35" s="45">
        <v>0.21</v>
      </c>
      <c r="J35" s="221">
        <f>0</f>
        <v>0</v>
      </c>
      <c r="L35" s="19"/>
    </row>
    <row r="36" spans="2:12" s="1" customFormat="1" ht="14.45" customHeight="1" hidden="1">
      <c r="B36" s="19"/>
      <c r="C36" s="358"/>
      <c r="D36" s="358"/>
      <c r="E36" s="359" t="s">
        <v>43</v>
      </c>
      <c r="F36" s="44">
        <f>ROUND((SUM(BH93:BH451)),2)</f>
        <v>0</v>
      </c>
      <c r="G36" s="358"/>
      <c r="H36" s="358"/>
      <c r="I36" s="45">
        <v>0.15</v>
      </c>
      <c r="J36" s="221">
        <f>0</f>
        <v>0</v>
      </c>
      <c r="L36" s="19"/>
    </row>
    <row r="37" spans="2:12" s="1" customFormat="1" ht="14.45" customHeight="1" hidden="1">
      <c r="B37" s="19"/>
      <c r="C37" s="358"/>
      <c r="D37" s="358"/>
      <c r="E37" s="359" t="s">
        <v>44</v>
      </c>
      <c r="F37" s="44">
        <f>ROUND((SUM(BI93:BI451)),2)</f>
        <v>0</v>
      </c>
      <c r="G37" s="358"/>
      <c r="H37" s="358"/>
      <c r="I37" s="45">
        <v>0</v>
      </c>
      <c r="J37" s="221">
        <f>0</f>
        <v>0</v>
      </c>
      <c r="L37" s="19"/>
    </row>
    <row r="38" spans="2:12" s="1" customFormat="1" ht="6.95" customHeight="1">
      <c r="B38" s="19"/>
      <c r="C38" s="358"/>
      <c r="D38" s="358"/>
      <c r="E38" s="358"/>
      <c r="F38" s="358"/>
      <c r="G38" s="358"/>
      <c r="H38" s="358"/>
      <c r="I38" s="37"/>
      <c r="J38" s="150"/>
      <c r="L38" s="19"/>
    </row>
    <row r="39" spans="2:12" s="1" customFormat="1" ht="25.35" customHeight="1">
      <c r="B39" s="19"/>
      <c r="C39" s="46"/>
      <c r="D39" s="47" t="s">
        <v>45</v>
      </c>
      <c r="E39" s="28"/>
      <c r="F39" s="28"/>
      <c r="G39" s="48" t="s">
        <v>46</v>
      </c>
      <c r="H39" s="49" t="s">
        <v>47</v>
      </c>
      <c r="I39" s="50"/>
      <c r="J39" s="222">
        <f>SUM(J30:J37)</f>
        <v>0</v>
      </c>
      <c r="K39" s="51"/>
      <c r="L39" s="19"/>
    </row>
    <row r="40" spans="2:12" s="1" customFormat="1" ht="14.45" customHeight="1">
      <c r="B40" s="21"/>
      <c r="C40" s="22"/>
      <c r="D40" s="22"/>
      <c r="E40" s="22"/>
      <c r="F40" s="22"/>
      <c r="G40" s="22"/>
      <c r="H40" s="22"/>
      <c r="I40" s="52"/>
      <c r="J40" s="151"/>
      <c r="K40" s="22"/>
      <c r="L40" s="19"/>
    </row>
    <row r="41" spans="3:10" ht="12">
      <c r="C41" s="360"/>
      <c r="D41" s="360"/>
      <c r="E41" s="360"/>
      <c r="F41" s="360"/>
      <c r="G41" s="360"/>
      <c r="H41" s="360"/>
      <c r="J41" s="149"/>
    </row>
    <row r="42" spans="3:10" ht="12">
      <c r="C42" s="360"/>
      <c r="D42" s="360"/>
      <c r="E42" s="360"/>
      <c r="F42" s="360"/>
      <c r="G42" s="360"/>
      <c r="H42" s="360"/>
      <c r="J42" s="149"/>
    </row>
    <row r="43" spans="3:10" ht="12">
      <c r="C43" s="360"/>
      <c r="D43" s="360"/>
      <c r="E43" s="360"/>
      <c r="F43" s="360"/>
      <c r="G43" s="360"/>
      <c r="H43" s="360"/>
      <c r="J43" s="149"/>
    </row>
    <row r="44" spans="2:12" s="1" customFormat="1" ht="6.95" customHeight="1">
      <c r="B44" s="23"/>
      <c r="C44" s="24"/>
      <c r="D44" s="24"/>
      <c r="E44" s="24"/>
      <c r="F44" s="24"/>
      <c r="G44" s="24"/>
      <c r="H44" s="24"/>
      <c r="I44" s="53"/>
      <c r="J44" s="152"/>
      <c r="K44" s="24"/>
      <c r="L44" s="19"/>
    </row>
    <row r="45" spans="2:12" s="1" customFormat="1" ht="24.95" customHeight="1">
      <c r="B45" s="19"/>
      <c r="C45" s="15" t="s">
        <v>83</v>
      </c>
      <c r="D45" s="358"/>
      <c r="E45" s="358"/>
      <c r="F45" s="358"/>
      <c r="G45" s="358"/>
      <c r="H45" s="358"/>
      <c r="I45" s="37"/>
      <c r="J45" s="150"/>
      <c r="L45" s="19"/>
    </row>
    <row r="46" spans="2:12" s="1" customFormat="1" ht="6.95" customHeight="1">
      <c r="B46" s="19"/>
      <c r="C46" s="358"/>
      <c r="D46" s="358"/>
      <c r="E46" s="358"/>
      <c r="F46" s="358"/>
      <c r="G46" s="358"/>
      <c r="H46" s="358"/>
      <c r="I46" s="37"/>
      <c r="J46" s="150"/>
      <c r="L46" s="19"/>
    </row>
    <row r="47" spans="2:12" s="1" customFormat="1" ht="12" customHeight="1">
      <c r="B47" s="19"/>
      <c r="C47" s="359" t="s">
        <v>16</v>
      </c>
      <c r="D47" s="358"/>
      <c r="E47" s="358"/>
      <c r="F47" s="358"/>
      <c r="G47" s="358"/>
      <c r="H47" s="358"/>
      <c r="I47" s="37"/>
      <c r="J47" s="150"/>
      <c r="L47" s="19"/>
    </row>
    <row r="48" spans="2:12" s="1" customFormat="1" ht="16.5" customHeight="1">
      <c r="B48" s="19"/>
      <c r="C48" s="358"/>
      <c r="D48" s="358"/>
      <c r="E48" s="403" t="str">
        <f>E7</f>
        <v>MLADÁ BOLESLAV - NA VANDROVCE - OPRAVA VODOVODU</v>
      </c>
      <c r="F48" s="404"/>
      <c r="G48" s="404"/>
      <c r="H48" s="404"/>
      <c r="I48" s="37"/>
      <c r="J48" s="150"/>
      <c r="L48" s="19"/>
    </row>
    <row r="49" spans="2:12" s="1" customFormat="1" ht="12" customHeight="1">
      <c r="B49" s="19"/>
      <c r="C49" s="359" t="s">
        <v>82</v>
      </c>
      <c r="D49" s="358"/>
      <c r="E49" s="358"/>
      <c r="F49" s="358"/>
      <c r="G49" s="358"/>
      <c r="H49" s="358"/>
      <c r="I49" s="37"/>
      <c r="J49" s="150"/>
      <c r="L49" s="19"/>
    </row>
    <row r="50" spans="2:12" s="1" customFormat="1" ht="16.5" customHeight="1">
      <c r="B50" s="19"/>
      <c r="C50" s="358"/>
      <c r="D50" s="358"/>
      <c r="E50" s="401" t="str">
        <f>E9</f>
        <v>SO 03 - ULICE BEZRUČOVA</v>
      </c>
      <c r="F50" s="402"/>
      <c r="G50" s="402"/>
      <c r="H50" s="402"/>
      <c r="I50" s="37"/>
      <c r="J50" s="150"/>
      <c r="L50" s="19"/>
    </row>
    <row r="51" spans="2:12" s="1" customFormat="1" ht="6.95" customHeight="1">
      <c r="B51" s="19"/>
      <c r="C51" s="358"/>
      <c r="D51" s="358"/>
      <c r="E51" s="358"/>
      <c r="F51" s="358"/>
      <c r="G51" s="358"/>
      <c r="H51" s="358"/>
      <c r="I51" s="37"/>
      <c r="J51" s="150"/>
      <c r="L51" s="19"/>
    </row>
    <row r="52" spans="2:12" s="1" customFormat="1" ht="12" customHeight="1">
      <c r="B52" s="19"/>
      <c r="C52" s="359" t="s">
        <v>20</v>
      </c>
      <c r="D52" s="358"/>
      <c r="E52" s="358"/>
      <c r="F52" s="361" t="str">
        <f>F12</f>
        <v>MLADÁ BOLESLAV - NA VANDROVCE</v>
      </c>
      <c r="G52" s="358"/>
      <c r="H52" s="358"/>
      <c r="I52" s="38" t="s">
        <v>22</v>
      </c>
      <c r="J52" s="240">
        <f>IF(J12="","",J12)</f>
        <v>44522</v>
      </c>
      <c r="L52" s="19"/>
    </row>
    <row r="53" spans="2:12" s="1" customFormat="1" ht="6.95" customHeight="1">
      <c r="B53" s="19"/>
      <c r="C53" s="358"/>
      <c r="D53" s="358"/>
      <c r="E53" s="358"/>
      <c r="F53" s="358"/>
      <c r="G53" s="358"/>
      <c r="H53" s="358"/>
      <c r="I53" s="37"/>
      <c r="J53" s="150"/>
      <c r="L53" s="19"/>
    </row>
    <row r="54" spans="2:12" s="1" customFormat="1" ht="38.65" customHeight="1">
      <c r="B54" s="19"/>
      <c r="C54" s="359" t="s">
        <v>23</v>
      </c>
      <c r="D54" s="358"/>
      <c r="E54" s="358"/>
      <c r="F54" s="361" t="str">
        <f>E15</f>
        <v>VaK Mladá Boleslav a.s., Čechova 1151, 293 22</v>
      </c>
      <c r="G54" s="358"/>
      <c r="H54" s="358"/>
      <c r="I54" s="38" t="s">
        <v>29</v>
      </c>
      <c r="J54" s="241" t="str">
        <f>E21</f>
        <v>Ing. Jan Čížek, Vodohospodářská kancelář Trutnov</v>
      </c>
      <c r="L54" s="19"/>
    </row>
    <row r="55" spans="2:12" s="1" customFormat="1" ht="13.7" customHeight="1">
      <c r="B55" s="19"/>
      <c r="C55" s="359" t="s">
        <v>27</v>
      </c>
      <c r="D55" s="358"/>
      <c r="E55" s="358"/>
      <c r="F55" s="361" t="str">
        <f>IF(E18="","",E18)</f>
        <v>Vyplň údaj</v>
      </c>
      <c r="G55" s="358"/>
      <c r="H55" s="358"/>
      <c r="I55" s="38" t="s">
        <v>32</v>
      </c>
      <c r="J55" s="241" t="str">
        <f>E24</f>
        <v>Lenka Benešová</v>
      </c>
      <c r="L55" s="19"/>
    </row>
    <row r="56" spans="2:12" s="1" customFormat="1" ht="10.35" customHeight="1">
      <c r="B56" s="19"/>
      <c r="C56" s="358"/>
      <c r="D56" s="358"/>
      <c r="E56" s="358"/>
      <c r="F56" s="358"/>
      <c r="G56" s="358"/>
      <c r="H56" s="358"/>
      <c r="I56" s="37"/>
      <c r="J56" s="150"/>
      <c r="L56" s="19"/>
    </row>
    <row r="57" spans="2:12" s="1" customFormat="1" ht="29.25" customHeight="1">
      <c r="B57" s="19"/>
      <c r="C57" s="54" t="s">
        <v>84</v>
      </c>
      <c r="D57" s="46"/>
      <c r="E57" s="46"/>
      <c r="F57" s="46"/>
      <c r="G57" s="46"/>
      <c r="H57" s="46"/>
      <c r="I57" s="55"/>
      <c r="J57" s="242" t="s">
        <v>85</v>
      </c>
      <c r="K57" s="46"/>
      <c r="L57" s="19"/>
    </row>
    <row r="58" spans="2:12" s="1" customFormat="1" ht="10.35" customHeight="1">
      <c r="B58" s="19"/>
      <c r="C58" s="358"/>
      <c r="D58" s="358"/>
      <c r="E58" s="358"/>
      <c r="F58" s="358"/>
      <c r="G58" s="358"/>
      <c r="H58" s="358"/>
      <c r="I58" s="37"/>
      <c r="J58" s="150"/>
      <c r="L58" s="19"/>
    </row>
    <row r="59" spans="2:47" s="1" customFormat="1" ht="22.9" customHeight="1">
      <c r="B59" s="19"/>
      <c r="C59" s="56" t="s">
        <v>86</v>
      </c>
      <c r="D59" s="358"/>
      <c r="E59" s="358"/>
      <c r="F59" s="358"/>
      <c r="G59" s="358"/>
      <c r="H59" s="358"/>
      <c r="I59" s="37"/>
      <c r="J59" s="356">
        <f>J93</f>
        <v>0</v>
      </c>
      <c r="L59" s="19"/>
      <c r="AU59" s="11" t="s">
        <v>87</v>
      </c>
    </row>
    <row r="60" spans="2:12" s="3" customFormat="1" ht="24.95" customHeight="1">
      <c r="B60" s="57"/>
      <c r="D60" s="58" t="s">
        <v>88</v>
      </c>
      <c r="E60" s="59"/>
      <c r="F60" s="59"/>
      <c r="G60" s="59"/>
      <c r="H60" s="59"/>
      <c r="I60" s="60"/>
      <c r="J60" s="218">
        <f>J94</f>
        <v>0</v>
      </c>
      <c r="L60" s="57"/>
    </row>
    <row r="61" spans="2:12" s="4" customFormat="1" ht="19.9" customHeight="1">
      <c r="B61" s="61"/>
      <c r="D61" s="62" t="s">
        <v>89</v>
      </c>
      <c r="E61" s="63"/>
      <c r="F61" s="63"/>
      <c r="G61" s="63"/>
      <c r="H61" s="63"/>
      <c r="I61" s="64"/>
      <c r="J61" s="219">
        <f>J95</f>
        <v>0</v>
      </c>
      <c r="L61" s="61"/>
    </row>
    <row r="62" spans="2:12" s="4" customFormat="1" ht="19.9" customHeight="1">
      <c r="B62" s="61"/>
      <c r="D62" s="62" t="s">
        <v>90</v>
      </c>
      <c r="E62" s="63"/>
      <c r="F62" s="63"/>
      <c r="G62" s="63"/>
      <c r="H62" s="63"/>
      <c r="I62" s="64"/>
      <c r="J62" s="219">
        <f>J288</f>
        <v>0</v>
      </c>
      <c r="L62" s="61"/>
    </row>
    <row r="63" spans="2:12" s="4" customFormat="1" ht="19.9" customHeight="1">
      <c r="B63" s="61"/>
      <c r="D63" s="62" t="s">
        <v>91</v>
      </c>
      <c r="E63" s="63"/>
      <c r="F63" s="63"/>
      <c r="G63" s="63"/>
      <c r="H63" s="63"/>
      <c r="I63" s="64"/>
      <c r="J63" s="219">
        <f>J294</f>
        <v>0</v>
      </c>
      <c r="L63" s="61"/>
    </row>
    <row r="64" spans="2:12" s="4" customFormat="1" ht="19.9" customHeight="1">
      <c r="B64" s="61"/>
      <c r="D64" s="62" t="s">
        <v>92</v>
      </c>
      <c r="E64" s="63"/>
      <c r="F64" s="63"/>
      <c r="G64" s="63"/>
      <c r="H64" s="63"/>
      <c r="I64" s="64"/>
      <c r="J64" s="219">
        <f>J307</f>
        <v>0</v>
      </c>
      <c r="L64" s="61"/>
    </row>
    <row r="65" spans="2:12" s="4" customFormat="1" ht="19.9" customHeight="1">
      <c r="B65" s="61"/>
      <c r="D65" s="62" t="s">
        <v>93</v>
      </c>
      <c r="E65" s="63"/>
      <c r="F65" s="63"/>
      <c r="G65" s="63"/>
      <c r="H65" s="63"/>
      <c r="I65" s="64"/>
      <c r="J65" s="219">
        <f>J322</f>
        <v>0</v>
      </c>
      <c r="L65" s="61"/>
    </row>
    <row r="66" spans="2:12" s="4" customFormat="1" ht="19.9" customHeight="1">
      <c r="B66" s="61"/>
      <c r="D66" s="62" t="s">
        <v>94</v>
      </c>
      <c r="E66" s="63"/>
      <c r="F66" s="63"/>
      <c r="G66" s="63"/>
      <c r="H66" s="63"/>
      <c r="I66" s="64"/>
      <c r="J66" s="219">
        <f>J397</f>
        <v>0</v>
      </c>
      <c r="L66" s="61"/>
    </row>
    <row r="67" spans="2:12" s="4" customFormat="1" ht="19.9" customHeight="1">
      <c r="B67" s="61"/>
      <c r="D67" s="62" t="s">
        <v>95</v>
      </c>
      <c r="E67" s="63"/>
      <c r="F67" s="63"/>
      <c r="G67" s="63"/>
      <c r="H67" s="63"/>
      <c r="I67" s="64"/>
      <c r="J67" s="219">
        <f>J413</f>
        <v>0</v>
      </c>
      <c r="L67" s="61"/>
    </row>
    <row r="68" spans="2:12" s="4" customFormat="1" ht="19.9" customHeight="1">
      <c r="B68" s="61"/>
      <c r="D68" s="62" t="s">
        <v>96</v>
      </c>
      <c r="E68" s="63"/>
      <c r="F68" s="63"/>
      <c r="G68" s="63"/>
      <c r="H68" s="63"/>
      <c r="I68" s="64"/>
      <c r="J68" s="219">
        <f>J427</f>
        <v>0</v>
      </c>
      <c r="L68" s="61"/>
    </row>
    <row r="69" spans="2:12" s="3" customFormat="1" ht="24.95" customHeight="1">
      <c r="B69" s="57"/>
      <c r="D69" s="58" t="s">
        <v>97</v>
      </c>
      <c r="E69" s="59"/>
      <c r="F69" s="59"/>
      <c r="G69" s="59"/>
      <c r="H69" s="59"/>
      <c r="I69" s="60"/>
      <c r="J69" s="218">
        <f>J429</f>
        <v>0</v>
      </c>
      <c r="L69" s="57"/>
    </row>
    <row r="70" spans="2:12" s="4" customFormat="1" ht="19.9" customHeight="1">
      <c r="B70" s="61"/>
      <c r="D70" s="62" t="s">
        <v>98</v>
      </c>
      <c r="E70" s="63"/>
      <c r="F70" s="63"/>
      <c r="G70" s="63"/>
      <c r="H70" s="63"/>
      <c r="I70" s="64"/>
      <c r="J70" s="219">
        <f>J430</f>
        <v>0</v>
      </c>
      <c r="L70" s="61"/>
    </row>
    <row r="71" spans="2:12" s="4" customFormat="1" ht="19.9" customHeight="1">
      <c r="B71" s="61"/>
      <c r="D71" s="62" t="s">
        <v>99</v>
      </c>
      <c r="E71" s="63"/>
      <c r="F71" s="63"/>
      <c r="G71" s="63"/>
      <c r="H71" s="63"/>
      <c r="I71" s="64"/>
      <c r="J71" s="219">
        <f>J443</f>
        <v>0</v>
      </c>
      <c r="L71" s="61"/>
    </row>
    <row r="72" spans="2:12" s="4" customFormat="1" ht="19.9" customHeight="1">
      <c r="B72" s="61"/>
      <c r="D72" s="62" t="s">
        <v>100</v>
      </c>
      <c r="E72" s="63"/>
      <c r="F72" s="63"/>
      <c r="G72" s="63"/>
      <c r="H72" s="63"/>
      <c r="I72" s="64"/>
      <c r="J72" s="219">
        <f>J446</f>
        <v>0</v>
      </c>
      <c r="L72" s="61"/>
    </row>
    <row r="73" spans="2:12" s="4" customFormat="1" ht="19.9" customHeight="1">
      <c r="B73" s="61"/>
      <c r="D73" s="62" t="s">
        <v>101</v>
      </c>
      <c r="E73" s="63"/>
      <c r="F73" s="63"/>
      <c r="G73" s="63"/>
      <c r="H73" s="63"/>
      <c r="I73" s="64"/>
      <c r="J73" s="219">
        <f>J449</f>
        <v>0</v>
      </c>
      <c r="L73" s="61"/>
    </row>
    <row r="74" spans="2:12" s="1" customFormat="1" ht="21.75" customHeight="1">
      <c r="B74" s="19"/>
      <c r="C74" s="358"/>
      <c r="D74" s="358"/>
      <c r="E74" s="358"/>
      <c r="F74" s="358"/>
      <c r="G74" s="358"/>
      <c r="H74" s="358"/>
      <c r="I74" s="37"/>
      <c r="J74" s="150"/>
      <c r="L74" s="19"/>
    </row>
    <row r="75" spans="2:12" s="1" customFormat="1" ht="6.95" customHeight="1">
      <c r="B75" s="21"/>
      <c r="C75" s="22"/>
      <c r="D75" s="22"/>
      <c r="E75" s="22"/>
      <c r="F75" s="22"/>
      <c r="G75" s="22"/>
      <c r="H75" s="22"/>
      <c r="I75" s="52"/>
      <c r="J75" s="151"/>
      <c r="K75" s="22"/>
      <c r="L75" s="19"/>
    </row>
    <row r="76" spans="3:10" ht="12">
      <c r="C76" s="360"/>
      <c r="D76" s="360"/>
      <c r="E76" s="360"/>
      <c r="F76" s="360"/>
      <c r="G76" s="360"/>
      <c r="H76" s="360"/>
      <c r="J76" s="149"/>
    </row>
    <row r="77" spans="3:10" ht="12">
      <c r="C77" s="360"/>
      <c r="D77" s="360"/>
      <c r="E77" s="360"/>
      <c r="F77" s="360"/>
      <c r="G77" s="360"/>
      <c r="H77" s="360"/>
      <c r="J77" s="149"/>
    </row>
    <row r="78" spans="3:10" ht="12">
      <c r="C78" s="360"/>
      <c r="D78" s="360"/>
      <c r="E78" s="360"/>
      <c r="F78" s="360"/>
      <c r="G78" s="360"/>
      <c r="H78" s="360"/>
      <c r="J78" s="149"/>
    </row>
    <row r="79" spans="2:12" s="1" customFormat="1" ht="6.95" customHeight="1">
      <c r="B79" s="23"/>
      <c r="C79" s="24"/>
      <c r="D79" s="24"/>
      <c r="E79" s="24"/>
      <c r="F79" s="24"/>
      <c r="G79" s="24"/>
      <c r="H79" s="24"/>
      <c r="I79" s="53"/>
      <c r="J79" s="152"/>
      <c r="K79" s="24"/>
      <c r="L79" s="19"/>
    </row>
    <row r="80" spans="2:12" s="1" customFormat="1" ht="24.95" customHeight="1">
      <c r="B80" s="19"/>
      <c r="C80" s="15" t="s">
        <v>102</v>
      </c>
      <c r="D80" s="358"/>
      <c r="E80" s="358"/>
      <c r="F80" s="358"/>
      <c r="G80" s="358"/>
      <c r="H80" s="358"/>
      <c r="I80" s="37"/>
      <c r="J80" s="150"/>
      <c r="L80" s="19"/>
    </row>
    <row r="81" spans="2:12" s="1" customFormat="1" ht="6.95" customHeight="1">
      <c r="B81" s="19"/>
      <c r="C81" s="358"/>
      <c r="D81" s="358"/>
      <c r="E81" s="358"/>
      <c r="F81" s="358"/>
      <c r="G81" s="358"/>
      <c r="H81" s="358"/>
      <c r="I81" s="37"/>
      <c r="J81" s="150"/>
      <c r="L81" s="19"/>
    </row>
    <row r="82" spans="2:12" s="1" customFormat="1" ht="12" customHeight="1">
      <c r="B82" s="19"/>
      <c r="C82" s="359" t="s">
        <v>16</v>
      </c>
      <c r="D82" s="358"/>
      <c r="E82" s="358"/>
      <c r="F82" s="358"/>
      <c r="G82" s="358"/>
      <c r="H82" s="358"/>
      <c r="I82" s="37"/>
      <c r="J82" s="150"/>
      <c r="L82" s="19"/>
    </row>
    <row r="83" spans="2:12" s="1" customFormat="1" ht="16.5" customHeight="1">
      <c r="B83" s="19"/>
      <c r="C83" s="358"/>
      <c r="D83" s="358"/>
      <c r="E83" s="403" t="str">
        <f>E7</f>
        <v>MLADÁ BOLESLAV - NA VANDROVCE - OPRAVA VODOVODU</v>
      </c>
      <c r="F83" s="404"/>
      <c r="G83" s="404"/>
      <c r="H83" s="404"/>
      <c r="I83" s="37"/>
      <c r="J83" s="150"/>
      <c r="L83" s="19"/>
    </row>
    <row r="84" spans="2:12" s="1" customFormat="1" ht="12" customHeight="1">
      <c r="B84" s="19"/>
      <c r="C84" s="359" t="s">
        <v>82</v>
      </c>
      <c r="D84" s="358"/>
      <c r="E84" s="358"/>
      <c r="F84" s="358"/>
      <c r="G84" s="358"/>
      <c r="H84" s="358"/>
      <c r="I84" s="37"/>
      <c r="J84" s="150"/>
      <c r="L84" s="19"/>
    </row>
    <row r="85" spans="2:12" s="1" customFormat="1" ht="16.5" customHeight="1">
      <c r="B85" s="19"/>
      <c r="C85" s="358"/>
      <c r="D85" s="358"/>
      <c r="E85" s="401" t="str">
        <f>E9</f>
        <v>SO 03 - ULICE BEZRUČOVA</v>
      </c>
      <c r="F85" s="402"/>
      <c r="G85" s="402"/>
      <c r="H85" s="402"/>
      <c r="I85" s="37"/>
      <c r="J85" s="150"/>
      <c r="L85" s="19"/>
    </row>
    <row r="86" spans="2:12" s="1" customFormat="1" ht="6.95" customHeight="1">
      <c r="B86" s="19"/>
      <c r="C86" s="358"/>
      <c r="D86" s="358"/>
      <c r="E86" s="358"/>
      <c r="F86" s="358"/>
      <c r="G86" s="358"/>
      <c r="H86" s="358"/>
      <c r="I86" s="37"/>
      <c r="J86" s="150"/>
      <c r="L86" s="19"/>
    </row>
    <row r="87" spans="2:12" s="1" customFormat="1" ht="12" customHeight="1">
      <c r="B87" s="19"/>
      <c r="C87" s="359" t="s">
        <v>20</v>
      </c>
      <c r="D87" s="358"/>
      <c r="E87" s="358"/>
      <c r="F87" s="361" t="str">
        <f>F12</f>
        <v>MLADÁ BOLESLAV - NA VANDROVCE</v>
      </c>
      <c r="G87" s="358"/>
      <c r="H87" s="358"/>
      <c r="I87" s="38" t="s">
        <v>22</v>
      </c>
      <c r="J87" s="240">
        <f>IF(J12="","",J12)</f>
        <v>44522</v>
      </c>
      <c r="L87" s="19"/>
    </row>
    <row r="88" spans="2:12" s="1" customFormat="1" ht="6.95" customHeight="1">
      <c r="B88" s="19"/>
      <c r="C88" s="358"/>
      <c r="D88" s="358"/>
      <c r="E88" s="358"/>
      <c r="F88" s="358"/>
      <c r="G88" s="358"/>
      <c r="H88" s="358"/>
      <c r="I88" s="37"/>
      <c r="J88" s="150"/>
      <c r="L88" s="19"/>
    </row>
    <row r="89" spans="2:12" s="1" customFormat="1" ht="38.65" customHeight="1">
      <c r="B89" s="19"/>
      <c r="C89" s="359" t="s">
        <v>23</v>
      </c>
      <c r="D89" s="358"/>
      <c r="E89" s="358"/>
      <c r="F89" s="361" t="str">
        <f>E15</f>
        <v>VaK Mladá Boleslav a.s., Čechova 1151, 293 22</v>
      </c>
      <c r="G89" s="358"/>
      <c r="H89" s="358"/>
      <c r="I89" s="38" t="s">
        <v>29</v>
      </c>
      <c r="J89" s="241" t="str">
        <f>E21</f>
        <v>Ing. Jan Čížek, Vodohospodářská kancelář Trutnov</v>
      </c>
      <c r="L89" s="19"/>
    </row>
    <row r="90" spans="2:12" s="1" customFormat="1" ht="13.7" customHeight="1">
      <c r="B90" s="19"/>
      <c r="C90" s="359" t="s">
        <v>27</v>
      </c>
      <c r="D90" s="358"/>
      <c r="E90" s="358"/>
      <c r="F90" s="361" t="str">
        <f>IF(E18="","",E18)</f>
        <v>Vyplň údaj</v>
      </c>
      <c r="G90" s="358"/>
      <c r="H90" s="358"/>
      <c r="I90" s="38" t="s">
        <v>32</v>
      </c>
      <c r="J90" s="241" t="str">
        <f>E24</f>
        <v>Lenka Benešová</v>
      </c>
      <c r="L90" s="19"/>
    </row>
    <row r="91" spans="2:12" s="1" customFormat="1" ht="10.35" customHeight="1">
      <c r="B91" s="19"/>
      <c r="C91" s="358"/>
      <c r="D91" s="358"/>
      <c r="E91" s="358"/>
      <c r="F91" s="358"/>
      <c r="G91" s="358"/>
      <c r="H91" s="358"/>
      <c r="I91" s="37"/>
      <c r="J91" s="150"/>
      <c r="L91" s="19"/>
    </row>
    <row r="92" spans="2:20" s="5" customFormat="1" ht="29.25" customHeight="1">
      <c r="B92" s="65"/>
      <c r="C92" s="66" t="s">
        <v>103</v>
      </c>
      <c r="D92" s="67" t="s">
        <v>54</v>
      </c>
      <c r="E92" s="67" t="s">
        <v>50</v>
      </c>
      <c r="F92" s="67" t="s">
        <v>51</v>
      </c>
      <c r="G92" s="67" t="s">
        <v>104</v>
      </c>
      <c r="H92" s="67" t="s">
        <v>105</v>
      </c>
      <c r="I92" s="68" t="s">
        <v>106</v>
      </c>
      <c r="J92" s="259" t="s">
        <v>85</v>
      </c>
      <c r="K92" s="70" t="s">
        <v>107</v>
      </c>
      <c r="L92" s="65"/>
      <c r="M92" s="29" t="s">
        <v>1</v>
      </c>
      <c r="N92" s="30" t="s">
        <v>39</v>
      </c>
      <c r="O92" s="30" t="s">
        <v>108</v>
      </c>
      <c r="P92" s="30" t="s">
        <v>109</v>
      </c>
      <c r="Q92" s="30" t="s">
        <v>110</v>
      </c>
      <c r="R92" s="30" t="s">
        <v>111</v>
      </c>
      <c r="S92" s="30" t="s">
        <v>112</v>
      </c>
      <c r="T92" s="31" t="s">
        <v>113</v>
      </c>
    </row>
    <row r="93" spans="2:63" s="1" customFormat="1" ht="22.9" customHeight="1">
      <c r="B93" s="19"/>
      <c r="C93" s="33" t="s">
        <v>114</v>
      </c>
      <c r="D93" s="358"/>
      <c r="E93" s="358"/>
      <c r="F93" s="358"/>
      <c r="G93" s="358"/>
      <c r="H93" s="358"/>
      <c r="I93" s="37"/>
      <c r="J93" s="256">
        <f>BK93</f>
        <v>0</v>
      </c>
      <c r="L93" s="19"/>
      <c r="M93" s="32"/>
      <c r="N93" s="26"/>
      <c r="O93" s="26"/>
      <c r="P93" s="72">
        <f>P94+P429</f>
        <v>0</v>
      </c>
      <c r="Q93" s="26"/>
      <c r="R93" s="72">
        <f>R94+R429</f>
        <v>703.27978842</v>
      </c>
      <c r="S93" s="26"/>
      <c r="T93" s="73">
        <f>T94+T429</f>
        <v>529.3246</v>
      </c>
      <c r="AT93" s="11" t="s">
        <v>68</v>
      </c>
      <c r="AU93" s="11" t="s">
        <v>87</v>
      </c>
      <c r="BK93" s="74">
        <f>BK94+BK429</f>
        <v>0</v>
      </c>
    </row>
    <row r="94" spans="2:63" s="6" customFormat="1" ht="25.9" customHeight="1">
      <c r="B94" s="75"/>
      <c r="D94" s="76" t="s">
        <v>68</v>
      </c>
      <c r="E94" s="77" t="s">
        <v>115</v>
      </c>
      <c r="F94" s="77" t="s">
        <v>116</v>
      </c>
      <c r="I94" s="78"/>
      <c r="J94" s="239">
        <f>BK94</f>
        <v>0</v>
      </c>
      <c r="L94" s="75"/>
      <c r="M94" s="80"/>
      <c r="N94" s="81"/>
      <c r="O94" s="81"/>
      <c r="P94" s="82">
        <f>P95+P288+P294+P307+P322+P397+P413+P427</f>
        <v>0</v>
      </c>
      <c r="Q94" s="81"/>
      <c r="R94" s="82">
        <f>R95+R288+R294+R307+R322+R397+R413+R427</f>
        <v>703.27978842</v>
      </c>
      <c r="S94" s="81"/>
      <c r="T94" s="83">
        <f>T95+T288+T294+T307+T322+T397+T413+T427</f>
        <v>529.3246</v>
      </c>
      <c r="AR94" s="76" t="s">
        <v>76</v>
      </c>
      <c r="AT94" s="84" t="s">
        <v>68</v>
      </c>
      <c r="AU94" s="84" t="s">
        <v>69</v>
      </c>
      <c r="AY94" s="76" t="s">
        <v>117</v>
      </c>
      <c r="BK94" s="85">
        <f>BK95+BK288+BK294+BK307+BK322+BK397+BK413+BK427</f>
        <v>0</v>
      </c>
    </row>
    <row r="95" spans="2:63" s="6" customFormat="1" ht="22.9" customHeight="1">
      <c r="B95" s="75"/>
      <c r="D95" s="76" t="s">
        <v>68</v>
      </c>
      <c r="E95" s="86" t="s">
        <v>76</v>
      </c>
      <c r="F95" s="86" t="s">
        <v>118</v>
      </c>
      <c r="I95" s="78"/>
      <c r="J95" s="238">
        <f>BK95</f>
        <v>0</v>
      </c>
      <c r="L95" s="75"/>
      <c r="M95" s="80"/>
      <c r="N95" s="81"/>
      <c r="O95" s="81"/>
      <c r="P95" s="82">
        <f>SUM(P96:P287)</f>
        <v>0</v>
      </c>
      <c r="Q95" s="81"/>
      <c r="R95" s="82">
        <f>SUM(R96:R287)</f>
        <v>217.77948106000002</v>
      </c>
      <c r="S95" s="81"/>
      <c r="T95" s="83">
        <f>SUM(T96:T287)</f>
        <v>512.8186000000001</v>
      </c>
      <c r="AR95" s="76" t="s">
        <v>76</v>
      </c>
      <c r="AT95" s="84" t="s">
        <v>68</v>
      </c>
      <c r="AU95" s="84" t="s">
        <v>76</v>
      </c>
      <c r="AY95" s="76" t="s">
        <v>117</v>
      </c>
      <c r="BK95" s="85">
        <f>SUM(BK96:BK287)</f>
        <v>0</v>
      </c>
    </row>
    <row r="96" spans="2:65" s="1" customFormat="1" ht="16.5" customHeight="1">
      <c r="B96" s="88"/>
      <c r="C96" s="89" t="s">
        <v>76</v>
      </c>
      <c r="D96" s="89" t="s">
        <v>119</v>
      </c>
      <c r="E96" s="90" t="s">
        <v>120</v>
      </c>
      <c r="F96" s="91" t="s">
        <v>121</v>
      </c>
      <c r="G96" s="92" t="s">
        <v>1</v>
      </c>
      <c r="H96" s="257">
        <v>391.953</v>
      </c>
      <c r="I96" s="93"/>
      <c r="J96" s="260">
        <f>ROUND(I96*H96,2)</f>
        <v>0</v>
      </c>
      <c r="K96" s="91" t="s">
        <v>1</v>
      </c>
      <c r="L96" s="19"/>
      <c r="M96" s="94" t="s">
        <v>1</v>
      </c>
      <c r="N96" s="95" t="s">
        <v>40</v>
      </c>
      <c r="O96" s="27"/>
      <c r="P96" s="96">
        <f>O96*H96</f>
        <v>0</v>
      </c>
      <c r="Q96" s="96">
        <v>0</v>
      </c>
      <c r="R96" s="96">
        <f>Q96*H96</f>
        <v>0</v>
      </c>
      <c r="S96" s="96">
        <v>0</v>
      </c>
      <c r="T96" s="97">
        <f>S96*H96</f>
        <v>0</v>
      </c>
      <c r="AR96" s="11" t="s">
        <v>122</v>
      </c>
      <c r="AT96" s="11" t="s">
        <v>119</v>
      </c>
      <c r="AU96" s="11" t="s">
        <v>78</v>
      </c>
      <c r="AY96" s="11" t="s">
        <v>117</v>
      </c>
      <c r="BE96" s="98">
        <f>IF(N96="základní",J96,0)</f>
        <v>0</v>
      </c>
      <c r="BF96" s="98">
        <f>IF(N96="snížená",J96,0)</f>
        <v>0</v>
      </c>
      <c r="BG96" s="98">
        <f>IF(N96="zákl. přenesená",J96,0)</f>
        <v>0</v>
      </c>
      <c r="BH96" s="98">
        <f>IF(N96="sníž. přenesená",J96,0)</f>
        <v>0</v>
      </c>
      <c r="BI96" s="98">
        <f>IF(N96="nulová",J96,0)</f>
        <v>0</v>
      </c>
      <c r="BJ96" s="11" t="s">
        <v>76</v>
      </c>
      <c r="BK96" s="98">
        <f>ROUND(I96*H96,2)</f>
        <v>0</v>
      </c>
      <c r="BL96" s="11" t="s">
        <v>122</v>
      </c>
      <c r="BM96" s="11" t="s">
        <v>907</v>
      </c>
    </row>
    <row r="97" spans="2:51" s="7" customFormat="1" ht="12">
      <c r="B97" s="99"/>
      <c r="D97" s="100" t="s">
        <v>124</v>
      </c>
      <c r="E97" s="101" t="s">
        <v>1</v>
      </c>
      <c r="F97" s="102" t="s">
        <v>908</v>
      </c>
      <c r="H97" s="224" t="s">
        <v>1</v>
      </c>
      <c r="I97" s="103"/>
      <c r="J97" s="213"/>
      <c r="L97" s="99"/>
      <c r="M97" s="104"/>
      <c r="N97" s="105"/>
      <c r="O97" s="105"/>
      <c r="P97" s="105"/>
      <c r="Q97" s="105"/>
      <c r="R97" s="105"/>
      <c r="S97" s="105"/>
      <c r="T97" s="106"/>
      <c r="AT97" s="101" t="s">
        <v>124</v>
      </c>
      <c r="AU97" s="101" t="s">
        <v>78</v>
      </c>
      <c r="AV97" s="7" t="s">
        <v>76</v>
      </c>
      <c r="AW97" s="7" t="s">
        <v>31</v>
      </c>
      <c r="AX97" s="7" t="s">
        <v>69</v>
      </c>
      <c r="AY97" s="101" t="s">
        <v>117</v>
      </c>
    </row>
    <row r="98" spans="2:51" s="8" customFormat="1" ht="12">
      <c r="B98" s="107"/>
      <c r="D98" s="100" t="s">
        <v>124</v>
      </c>
      <c r="E98" s="108" t="s">
        <v>1</v>
      </c>
      <c r="F98" s="109" t="s">
        <v>909</v>
      </c>
      <c r="H98" s="228">
        <v>20.34</v>
      </c>
      <c r="I98" s="110"/>
      <c r="J98" s="214"/>
      <c r="L98" s="107"/>
      <c r="M98" s="111"/>
      <c r="N98" s="112"/>
      <c r="O98" s="112"/>
      <c r="P98" s="112"/>
      <c r="Q98" s="112"/>
      <c r="R98" s="112"/>
      <c r="S98" s="112"/>
      <c r="T98" s="113"/>
      <c r="AT98" s="108" t="s">
        <v>124</v>
      </c>
      <c r="AU98" s="108" t="s">
        <v>78</v>
      </c>
      <c r="AV98" s="8" t="s">
        <v>78</v>
      </c>
      <c r="AW98" s="8" t="s">
        <v>31</v>
      </c>
      <c r="AX98" s="8" t="s">
        <v>69</v>
      </c>
      <c r="AY98" s="108" t="s">
        <v>117</v>
      </c>
    </row>
    <row r="99" spans="2:51" s="8" customFormat="1" ht="12">
      <c r="B99" s="107"/>
      <c r="D99" s="100" t="s">
        <v>124</v>
      </c>
      <c r="E99" s="108" t="s">
        <v>1</v>
      </c>
      <c r="F99" s="109" t="s">
        <v>910</v>
      </c>
      <c r="H99" s="228">
        <v>9.935</v>
      </c>
      <c r="I99" s="110"/>
      <c r="J99" s="214"/>
      <c r="L99" s="107"/>
      <c r="M99" s="111"/>
      <c r="N99" s="112"/>
      <c r="O99" s="112"/>
      <c r="P99" s="112"/>
      <c r="Q99" s="112"/>
      <c r="R99" s="112"/>
      <c r="S99" s="112"/>
      <c r="T99" s="113"/>
      <c r="AT99" s="108" t="s">
        <v>124</v>
      </c>
      <c r="AU99" s="108" t="s">
        <v>78</v>
      </c>
      <c r="AV99" s="8" t="s">
        <v>78</v>
      </c>
      <c r="AW99" s="8" t="s">
        <v>31</v>
      </c>
      <c r="AX99" s="8" t="s">
        <v>69</v>
      </c>
      <c r="AY99" s="108" t="s">
        <v>117</v>
      </c>
    </row>
    <row r="100" spans="2:51" s="8" customFormat="1" ht="12">
      <c r="B100" s="107"/>
      <c r="D100" s="100" t="s">
        <v>124</v>
      </c>
      <c r="E100" s="108" t="s">
        <v>1</v>
      </c>
      <c r="F100" s="109" t="s">
        <v>911</v>
      </c>
      <c r="H100" s="228">
        <v>19.645</v>
      </c>
      <c r="I100" s="110"/>
      <c r="J100" s="214"/>
      <c r="L100" s="107"/>
      <c r="M100" s="111"/>
      <c r="N100" s="112"/>
      <c r="O100" s="112"/>
      <c r="P100" s="112"/>
      <c r="Q100" s="112"/>
      <c r="R100" s="112"/>
      <c r="S100" s="112"/>
      <c r="T100" s="113"/>
      <c r="AT100" s="108" t="s">
        <v>124</v>
      </c>
      <c r="AU100" s="108" t="s">
        <v>78</v>
      </c>
      <c r="AV100" s="8" t="s">
        <v>78</v>
      </c>
      <c r="AW100" s="8" t="s">
        <v>31</v>
      </c>
      <c r="AX100" s="8" t="s">
        <v>69</v>
      </c>
      <c r="AY100" s="108" t="s">
        <v>117</v>
      </c>
    </row>
    <row r="101" spans="2:51" s="8" customFormat="1" ht="12">
      <c r="B101" s="107"/>
      <c r="D101" s="100" t="s">
        <v>124</v>
      </c>
      <c r="E101" s="108" t="s">
        <v>1</v>
      </c>
      <c r="F101" s="109" t="s">
        <v>912</v>
      </c>
      <c r="H101" s="228">
        <v>23.584</v>
      </c>
      <c r="I101" s="110"/>
      <c r="J101" s="214"/>
      <c r="L101" s="107"/>
      <c r="M101" s="111"/>
      <c r="N101" s="112"/>
      <c r="O101" s="112"/>
      <c r="P101" s="112"/>
      <c r="Q101" s="112"/>
      <c r="R101" s="112"/>
      <c r="S101" s="112"/>
      <c r="T101" s="113"/>
      <c r="AT101" s="108" t="s">
        <v>124</v>
      </c>
      <c r="AU101" s="108" t="s">
        <v>78</v>
      </c>
      <c r="AV101" s="8" t="s">
        <v>78</v>
      </c>
      <c r="AW101" s="8" t="s">
        <v>31</v>
      </c>
      <c r="AX101" s="8" t="s">
        <v>69</v>
      </c>
      <c r="AY101" s="108" t="s">
        <v>117</v>
      </c>
    </row>
    <row r="102" spans="2:51" s="8" customFormat="1" ht="12">
      <c r="B102" s="107"/>
      <c r="D102" s="100" t="s">
        <v>124</v>
      </c>
      <c r="E102" s="108" t="s">
        <v>1</v>
      </c>
      <c r="F102" s="109" t="s">
        <v>913</v>
      </c>
      <c r="H102" s="228">
        <v>34.98</v>
      </c>
      <c r="I102" s="110"/>
      <c r="J102" s="214"/>
      <c r="L102" s="107"/>
      <c r="M102" s="111"/>
      <c r="N102" s="112"/>
      <c r="O102" s="112"/>
      <c r="P102" s="112"/>
      <c r="Q102" s="112"/>
      <c r="R102" s="112"/>
      <c r="S102" s="112"/>
      <c r="T102" s="113"/>
      <c r="AT102" s="108" t="s">
        <v>124</v>
      </c>
      <c r="AU102" s="108" t="s">
        <v>78</v>
      </c>
      <c r="AV102" s="8" t="s">
        <v>78</v>
      </c>
      <c r="AW102" s="8" t="s">
        <v>31</v>
      </c>
      <c r="AX102" s="8" t="s">
        <v>69</v>
      </c>
      <c r="AY102" s="108" t="s">
        <v>117</v>
      </c>
    </row>
    <row r="103" spans="2:51" s="8" customFormat="1" ht="12">
      <c r="B103" s="107"/>
      <c r="D103" s="100" t="s">
        <v>124</v>
      </c>
      <c r="E103" s="108" t="s">
        <v>1</v>
      </c>
      <c r="F103" s="109" t="s">
        <v>914</v>
      </c>
      <c r="H103" s="228">
        <v>21.408</v>
      </c>
      <c r="I103" s="110"/>
      <c r="J103" s="214"/>
      <c r="L103" s="107"/>
      <c r="M103" s="111"/>
      <c r="N103" s="112"/>
      <c r="O103" s="112"/>
      <c r="P103" s="112"/>
      <c r="Q103" s="112"/>
      <c r="R103" s="112"/>
      <c r="S103" s="112"/>
      <c r="T103" s="113"/>
      <c r="AT103" s="108" t="s">
        <v>124</v>
      </c>
      <c r="AU103" s="108" t="s">
        <v>78</v>
      </c>
      <c r="AV103" s="8" t="s">
        <v>78</v>
      </c>
      <c r="AW103" s="8" t="s">
        <v>31</v>
      </c>
      <c r="AX103" s="8" t="s">
        <v>69</v>
      </c>
      <c r="AY103" s="108" t="s">
        <v>117</v>
      </c>
    </row>
    <row r="104" spans="2:51" s="8" customFormat="1" ht="12">
      <c r="B104" s="107"/>
      <c r="D104" s="100" t="s">
        <v>124</v>
      </c>
      <c r="E104" s="108" t="s">
        <v>1</v>
      </c>
      <c r="F104" s="109" t="s">
        <v>915</v>
      </c>
      <c r="H104" s="228">
        <v>19.47</v>
      </c>
      <c r="I104" s="110"/>
      <c r="J104" s="214"/>
      <c r="L104" s="107"/>
      <c r="M104" s="111"/>
      <c r="N104" s="112"/>
      <c r="O104" s="112"/>
      <c r="P104" s="112"/>
      <c r="Q104" s="112"/>
      <c r="R104" s="112"/>
      <c r="S104" s="112"/>
      <c r="T104" s="113"/>
      <c r="AT104" s="108" t="s">
        <v>124</v>
      </c>
      <c r="AU104" s="108" t="s">
        <v>78</v>
      </c>
      <c r="AV104" s="8" t="s">
        <v>78</v>
      </c>
      <c r="AW104" s="8" t="s">
        <v>31</v>
      </c>
      <c r="AX104" s="8" t="s">
        <v>69</v>
      </c>
      <c r="AY104" s="108" t="s">
        <v>117</v>
      </c>
    </row>
    <row r="105" spans="2:51" s="8" customFormat="1" ht="12">
      <c r="B105" s="107"/>
      <c r="D105" s="100" t="s">
        <v>124</v>
      </c>
      <c r="E105" s="108" t="s">
        <v>1</v>
      </c>
      <c r="F105" s="109" t="s">
        <v>916</v>
      </c>
      <c r="H105" s="228">
        <v>23.193</v>
      </c>
      <c r="I105" s="110"/>
      <c r="J105" s="214"/>
      <c r="L105" s="107"/>
      <c r="M105" s="111"/>
      <c r="N105" s="112"/>
      <c r="O105" s="112"/>
      <c r="P105" s="112"/>
      <c r="Q105" s="112"/>
      <c r="R105" s="112"/>
      <c r="S105" s="112"/>
      <c r="T105" s="113"/>
      <c r="AT105" s="108" t="s">
        <v>124</v>
      </c>
      <c r="AU105" s="108" t="s">
        <v>78</v>
      </c>
      <c r="AV105" s="8" t="s">
        <v>78</v>
      </c>
      <c r="AW105" s="8" t="s">
        <v>31</v>
      </c>
      <c r="AX105" s="8" t="s">
        <v>69</v>
      </c>
      <c r="AY105" s="108" t="s">
        <v>117</v>
      </c>
    </row>
    <row r="106" spans="2:51" s="8" customFormat="1" ht="12">
      <c r="B106" s="107"/>
      <c r="D106" s="100" t="s">
        <v>124</v>
      </c>
      <c r="E106" s="108" t="s">
        <v>1</v>
      </c>
      <c r="F106" s="109" t="s">
        <v>917</v>
      </c>
      <c r="H106" s="228">
        <v>39.904</v>
      </c>
      <c r="I106" s="110"/>
      <c r="J106" s="214"/>
      <c r="L106" s="107"/>
      <c r="M106" s="111"/>
      <c r="N106" s="112"/>
      <c r="O106" s="112"/>
      <c r="P106" s="112"/>
      <c r="Q106" s="112"/>
      <c r="R106" s="112"/>
      <c r="S106" s="112"/>
      <c r="T106" s="113"/>
      <c r="AT106" s="108" t="s">
        <v>124</v>
      </c>
      <c r="AU106" s="108" t="s">
        <v>78</v>
      </c>
      <c r="AV106" s="8" t="s">
        <v>78</v>
      </c>
      <c r="AW106" s="8" t="s">
        <v>31</v>
      </c>
      <c r="AX106" s="8" t="s">
        <v>69</v>
      </c>
      <c r="AY106" s="108" t="s">
        <v>117</v>
      </c>
    </row>
    <row r="107" spans="2:51" s="8" customFormat="1" ht="12">
      <c r="B107" s="107"/>
      <c r="D107" s="100" t="s">
        <v>124</v>
      </c>
      <c r="E107" s="108" t="s">
        <v>1</v>
      </c>
      <c r="F107" s="109" t="s">
        <v>918</v>
      </c>
      <c r="H107" s="228">
        <v>36.9</v>
      </c>
      <c r="I107" s="110"/>
      <c r="J107" s="214"/>
      <c r="L107" s="107"/>
      <c r="M107" s="111"/>
      <c r="N107" s="112"/>
      <c r="O107" s="112"/>
      <c r="P107" s="112"/>
      <c r="Q107" s="112"/>
      <c r="R107" s="112"/>
      <c r="S107" s="112"/>
      <c r="T107" s="113"/>
      <c r="AT107" s="108" t="s">
        <v>124</v>
      </c>
      <c r="AU107" s="108" t="s">
        <v>78</v>
      </c>
      <c r="AV107" s="8" t="s">
        <v>78</v>
      </c>
      <c r="AW107" s="8" t="s">
        <v>31</v>
      </c>
      <c r="AX107" s="8" t="s">
        <v>69</v>
      </c>
      <c r="AY107" s="108" t="s">
        <v>117</v>
      </c>
    </row>
    <row r="108" spans="2:51" s="8" customFormat="1" ht="12">
      <c r="B108" s="107"/>
      <c r="D108" s="100" t="s">
        <v>124</v>
      </c>
      <c r="E108" s="108" t="s">
        <v>1</v>
      </c>
      <c r="F108" s="109" t="s">
        <v>919</v>
      </c>
      <c r="H108" s="228">
        <v>46.592</v>
      </c>
      <c r="I108" s="110"/>
      <c r="J108" s="214"/>
      <c r="L108" s="107"/>
      <c r="M108" s="111"/>
      <c r="N108" s="112"/>
      <c r="O108" s="112"/>
      <c r="P108" s="112"/>
      <c r="Q108" s="112"/>
      <c r="R108" s="112"/>
      <c r="S108" s="112"/>
      <c r="T108" s="113"/>
      <c r="AT108" s="108" t="s">
        <v>124</v>
      </c>
      <c r="AU108" s="108" t="s">
        <v>78</v>
      </c>
      <c r="AV108" s="8" t="s">
        <v>78</v>
      </c>
      <c r="AW108" s="8" t="s">
        <v>31</v>
      </c>
      <c r="AX108" s="8" t="s">
        <v>69</v>
      </c>
      <c r="AY108" s="108" t="s">
        <v>117</v>
      </c>
    </row>
    <row r="109" spans="2:51" s="8" customFormat="1" ht="12">
      <c r="B109" s="107"/>
      <c r="D109" s="100" t="s">
        <v>124</v>
      </c>
      <c r="E109" s="108" t="s">
        <v>1</v>
      </c>
      <c r="F109" s="109" t="s">
        <v>920</v>
      </c>
      <c r="H109" s="228">
        <v>35.752</v>
      </c>
      <c r="I109" s="110"/>
      <c r="J109" s="214"/>
      <c r="L109" s="107"/>
      <c r="M109" s="111"/>
      <c r="N109" s="112"/>
      <c r="O109" s="112"/>
      <c r="P109" s="112"/>
      <c r="Q109" s="112"/>
      <c r="R109" s="112"/>
      <c r="S109" s="112"/>
      <c r="T109" s="113"/>
      <c r="AT109" s="108" t="s">
        <v>124</v>
      </c>
      <c r="AU109" s="108" t="s">
        <v>78</v>
      </c>
      <c r="AV109" s="8" t="s">
        <v>78</v>
      </c>
      <c r="AW109" s="8" t="s">
        <v>31</v>
      </c>
      <c r="AX109" s="8" t="s">
        <v>69</v>
      </c>
      <c r="AY109" s="108" t="s">
        <v>117</v>
      </c>
    </row>
    <row r="110" spans="2:51" s="8" customFormat="1" ht="12">
      <c r="B110" s="107"/>
      <c r="D110" s="100" t="s">
        <v>124</v>
      </c>
      <c r="E110" s="108" t="s">
        <v>1</v>
      </c>
      <c r="F110" s="109" t="s">
        <v>921</v>
      </c>
      <c r="H110" s="228">
        <v>24.3</v>
      </c>
      <c r="I110" s="110"/>
      <c r="J110" s="214"/>
      <c r="L110" s="107"/>
      <c r="M110" s="111"/>
      <c r="N110" s="112"/>
      <c r="O110" s="112"/>
      <c r="P110" s="112"/>
      <c r="Q110" s="112"/>
      <c r="R110" s="112"/>
      <c r="S110" s="112"/>
      <c r="T110" s="113"/>
      <c r="AT110" s="108" t="s">
        <v>124</v>
      </c>
      <c r="AU110" s="108" t="s">
        <v>78</v>
      </c>
      <c r="AV110" s="8" t="s">
        <v>78</v>
      </c>
      <c r="AW110" s="8" t="s">
        <v>31</v>
      </c>
      <c r="AX110" s="8" t="s">
        <v>69</v>
      </c>
      <c r="AY110" s="108" t="s">
        <v>117</v>
      </c>
    </row>
    <row r="111" spans="2:51" s="8" customFormat="1" ht="12">
      <c r="B111" s="107"/>
      <c r="D111" s="100" t="s">
        <v>124</v>
      </c>
      <c r="E111" s="108" t="s">
        <v>1</v>
      </c>
      <c r="F111" s="109" t="s">
        <v>922</v>
      </c>
      <c r="H111" s="228">
        <v>29.024</v>
      </c>
      <c r="I111" s="110"/>
      <c r="J111" s="214"/>
      <c r="L111" s="107"/>
      <c r="M111" s="111"/>
      <c r="N111" s="112"/>
      <c r="O111" s="112"/>
      <c r="P111" s="112"/>
      <c r="Q111" s="112"/>
      <c r="R111" s="112"/>
      <c r="S111" s="112"/>
      <c r="T111" s="113"/>
      <c r="AT111" s="108" t="s">
        <v>124</v>
      </c>
      <c r="AU111" s="108" t="s">
        <v>78</v>
      </c>
      <c r="AV111" s="8" t="s">
        <v>78</v>
      </c>
      <c r="AW111" s="8" t="s">
        <v>31</v>
      </c>
      <c r="AX111" s="8" t="s">
        <v>69</v>
      </c>
      <c r="AY111" s="108" t="s">
        <v>117</v>
      </c>
    </row>
    <row r="112" spans="2:51" s="8" customFormat="1" ht="12">
      <c r="B112" s="107"/>
      <c r="D112" s="100" t="s">
        <v>124</v>
      </c>
      <c r="E112" s="108" t="s">
        <v>1</v>
      </c>
      <c r="F112" s="109" t="s">
        <v>923</v>
      </c>
      <c r="H112" s="228">
        <v>25.108</v>
      </c>
      <c r="I112" s="110"/>
      <c r="J112" s="214"/>
      <c r="L112" s="107"/>
      <c r="M112" s="111"/>
      <c r="N112" s="112"/>
      <c r="O112" s="112"/>
      <c r="P112" s="112"/>
      <c r="Q112" s="112"/>
      <c r="R112" s="112"/>
      <c r="S112" s="112"/>
      <c r="T112" s="113"/>
      <c r="AT112" s="108" t="s">
        <v>124</v>
      </c>
      <c r="AU112" s="108" t="s">
        <v>78</v>
      </c>
      <c r="AV112" s="8" t="s">
        <v>78</v>
      </c>
      <c r="AW112" s="8" t="s">
        <v>31</v>
      </c>
      <c r="AX112" s="8" t="s">
        <v>69</v>
      </c>
      <c r="AY112" s="108" t="s">
        <v>117</v>
      </c>
    </row>
    <row r="113" spans="2:51" s="8" customFormat="1" ht="12">
      <c r="B113" s="107"/>
      <c r="D113" s="100" t="s">
        <v>124</v>
      </c>
      <c r="E113" s="108" t="s">
        <v>1</v>
      </c>
      <c r="F113" s="109" t="s">
        <v>924</v>
      </c>
      <c r="H113" s="228">
        <v>22.38</v>
      </c>
      <c r="I113" s="110"/>
      <c r="J113" s="214"/>
      <c r="L113" s="107"/>
      <c r="M113" s="111"/>
      <c r="N113" s="112"/>
      <c r="O113" s="112"/>
      <c r="P113" s="112"/>
      <c r="Q113" s="112"/>
      <c r="R113" s="112"/>
      <c r="S113" s="112"/>
      <c r="T113" s="113"/>
      <c r="AT113" s="108" t="s">
        <v>124</v>
      </c>
      <c r="AU113" s="108" t="s">
        <v>78</v>
      </c>
      <c r="AV113" s="8" t="s">
        <v>78</v>
      </c>
      <c r="AW113" s="8" t="s">
        <v>31</v>
      </c>
      <c r="AX113" s="8" t="s">
        <v>69</v>
      </c>
      <c r="AY113" s="108" t="s">
        <v>117</v>
      </c>
    </row>
    <row r="114" spans="2:51" s="8" customFormat="1" ht="12">
      <c r="B114" s="107"/>
      <c r="D114" s="100" t="s">
        <v>124</v>
      </c>
      <c r="E114" s="108" t="s">
        <v>1</v>
      </c>
      <c r="F114" s="109" t="s">
        <v>925</v>
      </c>
      <c r="H114" s="228">
        <v>22.152</v>
      </c>
      <c r="I114" s="110"/>
      <c r="J114" s="214"/>
      <c r="L114" s="107"/>
      <c r="M114" s="111"/>
      <c r="N114" s="112"/>
      <c r="O114" s="112"/>
      <c r="P114" s="112"/>
      <c r="Q114" s="112"/>
      <c r="R114" s="112"/>
      <c r="S114" s="112"/>
      <c r="T114" s="113"/>
      <c r="AT114" s="108" t="s">
        <v>124</v>
      </c>
      <c r="AU114" s="108" t="s">
        <v>78</v>
      </c>
      <c r="AV114" s="8" t="s">
        <v>78</v>
      </c>
      <c r="AW114" s="8" t="s">
        <v>31</v>
      </c>
      <c r="AX114" s="8" t="s">
        <v>69</v>
      </c>
      <c r="AY114" s="108" t="s">
        <v>117</v>
      </c>
    </row>
    <row r="115" spans="2:51" s="8" customFormat="1" ht="12">
      <c r="B115" s="107"/>
      <c r="D115" s="100" t="s">
        <v>124</v>
      </c>
      <c r="E115" s="108" t="s">
        <v>1</v>
      </c>
      <c r="F115" s="109" t="s">
        <v>926</v>
      </c>
      <c r="H115" s="228">
        <v>23.118</v>
      </c>
      <c r="I115" s="110"/>
      <c r="J115" s="214"/>
      <c r="L115" s="107"/>
      <c r="M115" s="111"/>
      <c r="N115" s="112"/>
      <c r="O115" s="112"/>
      <c r="P115" s="112"/>
      <c r="Q115" s="112"/>
      <c r="R115" s="112"/>
      <c r="S115" s="112"/>
      <c r="T115" s="113"/>
      <c r="AT115" s="108" t="s">
        <v>124</v>
      </c>
      <c r="AU115" s="108" t="s">
        <v>78</v>
      </c>
      <c r="AV115" s="8" t="s">
        <v>78</v>
      </c>
      <c r="AW115" s="8" t="s">
        <v>31</v>
      </c>
      <c r="AX115" s="8" t="s">
        <v>69</v>
      </c>
      <c r="AY115" s="108" t="s">
        <v>117</v>
      </c>
    </row>
    <row r="116" spans="2:51" s="8" customFormat="1" ht="12">
      <c r="B116" s="107"/>
      <c r="D116" s="100" t="s">
        <v>124</v>
      </c>
      <c r="E116" s="108" t="s">
        <v>1</v>
      </c>
      <c r="F116" s="109" t="s">
        <v>927</v>
      </c>
      <c r="H116" s="228">
        <v>23.184</v>
      </c>
      <c r="I116" s="110"/>
      <c r="J116" s="214"/>
      <c r="L116" s="107"/>
      <c r="M116" s="111"/>
      <c r="N116" s="112"/>
      <c r="O116" s="112"/>
      <c r="P116" s="112"/>
      <c r="Q116" s="112"/>
      <c r="R116" s="112"/>
      <c r="S116" s="112"/>
      <c r="T116" s="113"/>
      <c r="AT116" s="108" t="s">
        <v>124</v>
      </c>
      <c r="AU116" s="108" t="s">
        <v>78</v>
      </c>
      <c r="AV116" s="8" t="s">
        <v>78</v>
      </c>
      <c r="AW116" s="8" t="s">
        <v>31</v>
      </c>
      <c r="AX116" s="8" t="s">
        <v>69</v>
      </c>
      <c r="AY116" s="108" t="s">
        <v>117</v>
      </c>
    </row>
    <row r="117" spans="2:51" s="8" customFormat="1" ht="12">
      <c r="B117" s="107"/>
      <c r="D117" s="100" t="s">
        <v>124</v>
      </c>
      <c r="E117" s="108" t="s">
        <v>1</v>
      </c>
      <c r="F117" s="109" t="s">
        <v>928</v>
      </c>
      <c r="H117" s="228">
        <v>20.416</v>
      </c>
      <c r="I117" s="110"/>
      <c r="J117" s="214"/>
      <c r="L117" s="107"/>
      <c r="M117" s="111"/>
      <c r="N117" s="112"/>
      <c r="O117" s="112"/>
      <c r="P117" s="112"/>
      <c r="Q117" s="112"/>
      <c r="R117" s="112"/>
      <c r="S117" s="112"/>
      <c r="T117" s="113"/>
      <c r="AT117" s="108" t="s">
        <v>124</v>
      </c>
      <c r="AU117" s="108" t="s">
        <v>78</v>
      </c>
      <c r="AV117" s="8" t="s">
        <v>78</v>
      </c>
      <c r="AW117" s="8" t="s">
        <v>31</v>
      </c>
      <c r="AX117" s="8" t="s">
        <v>69</v>
      </c>
      <c r="AY117" s="108" t="s">
        <v>117</v>
      </c>
    </row>
    <row r="118" spans="2:51" s="8" customFormat="1" ht="12">
      <c r="B118" s="107"/>
      <c r="D118" s="100" t="s">
        <v>124</v>
      </c>
      <c r="E118" s="108" t="s">
        <v>1</v>
      </c>
      <c r="F118" s="109" t="s">
        <v>929</v>
      </c>
      <c r="H118" s="228">
        <v>13.608</v>
      </c>
      <c r="I118" s="110"/>
      <c r="J118" s="214"/>
      <c r="L118" s="107"/>
      <c r="M118" s="111"/>
      <c r="N118" s="112"/>
      <c r="O118" s="112"/>
      <c r="P118" s="112"/>
      <c r="Q118" s="112"/>
      <c r="R118" s="112"/>
      <c r="S118" s="112"/>
      <c r="T118" s="113"/>
      <c r="AT118" s="108" t="s">
        <v>124</v>
      </c>
      <c r="AU118" s="108" t="s">
        <v>78</v>
      </c>
      <c r="AV118" s="8" t="s">
        <v>78</v>
      </c>
      <c r="AW118" s="8" t="s">
        <v>31</v>
      </c>
      <c r="AX118" s="8" t="s">
        <v>69</v>
      </c>
      <c r="AY118" s="108" t="s">
        <v>117</v>
      </c>
    </row>
    <row r="119" spans="2:51" s="7" customFormat="1" ht="12">
      <c r="B119" s="99"/>
      <c r="D119" s="100" t="s">
        <v>124</v>
      </c>
      <c r="E119" s="101" t="s">
        <v>1</v>
      </c>
      <c r="F119" s="102" t="s">
        <v>896</v>
      </c>
      <c r="H119" s="224" t="s">
        <v>1</v>
      </c>
      <c r="I119" s="103"/>
      <c r="J119" s="213"/>
      <c r="L119" s="99"/>
      <c r="M119" s="104"/>
      <c r="N119" s="105"/>
      <c r="O119" s="105"/>
      <c r="P119" s="105"/>
      <c r="Q119" s="105"/>
      <c r="R119" s="105"/>
      <c r="S119" s="105"/>
      <c r="T119" s="106"/>
      <c r="AT119" s="101" t="s">
        <v>124</v>
      </c>
      <c r="AU119" s="101" t="s">
        <v>78</v>
      </c>
      <c r="AV119" s="7" t="s">
        <v>76</v>
      </c>
      <c r="AW119" s="7" t="s">
        <v>31</v>
      </c>
      <c r="AX119" s="7" t="s">
        <v>69</v>
      </c>
      <c r="AY119" s="101" t="s">
        <v>117</v>
      </c>
    </row>
    <row r="120" spans="2:51" s="8" customFormat="1" ht="12">
      <c r="B120" s="107"/>
      <c r="D120" s="100" t="s">
        <v>124</v>
      </c>
      <c r="E120" s="108" t="s">
        <v>1</v>
      </c>
      <c r="F120" s="109" t="s">
        <v>930</v>
      </c>
      <c r="H120" s="228">
        <v>58.32</v>
      </c>
      <c r="I120" s="110"/>
      <c r="J120" s="214"/>
      <c r="L120" s="107"/>
      <c r="M120" s="111"/>
      <c r="N120" s="112"/>
      <c r="O120" s="112"/>
      <c r="P120" s="112"/>
      <c r="Q120" s="112"/>
      <c r="R120" s="112"/>
      <c r="S120" s="112"/>
      <c r="T120" s="113"/>
      <c r="AT120" s="108" t="s">
        <v>124</v>
      </c>
      <c r="AU120" s="108" t="s">
        <v>78</v>
      </c>
      <c r="AV120" s="8" t="s">
        <v>78</v>
      </c>
      <c r="AW120" s="8" t="s">
        <v>31</v>
      </c>
      <c r="AX120" s="8" t="s">
        <v>69</v>
      </c>
      <c r="AY120" s="108" t="s">
        <v>117</v>
      </c>
    </row>
    <row r="121" spans="2:51" s="9" customFormat="1" ht="12">
      <c r="B121" s="114"/>
      <c r="D121" s="100" t="s">
        <v>124</v>
      </c>
      <c r="E121" s="115" t="s">
        <v>1</v>
      </c>
      <c r="F121" s="116" t="s">
        <v>177</v>
      </c>
      <c r="H121" s="231">
        <v>593.313</v>
      </c>
      <c r="I121" s="117"/>
      <c r="J121" s="215"/>
      <c r="L121" s="114"/>
      <c r="M121" s="118"/>
      <c r="N121" s="119"/>
      <c r="O121" s="119"/>
      <c r="P121" s="119"/>
      <c r="Q121" s="119"/>
      <c r="R121" s="119"/>
      <c r="S121" s="119"/>
      <c r="T121" s="120"/>
      <c r="AT121" s="115" t="s">
        <v>124</v>
      </c>
      <c r="AU121" s="115" t="s">
        <v>78</v>
      </c>
      <c r="AV121" s="9" t="s">
        <v>178</v>
      </c>
      <c r="AW121" s="9" t="s">
        <v>31</v>
      </c>
      <c r="AX121" s="9" t="s">
        <v>69</v>
      </c>
      <c r="AY121" s="115" t="s">
        <v>117</v>
      </c>
    </row>
    <row r="122" spans="2:51" s="7" customFormat="1" ht="12">
      <c r="B122" s="99"/>
      <c r="D122" s="100" t="s">
        <v>124</v>
      </c>
      <c r="E122" s="101" t="s">
        <v>1</v>
      </c>
      <c r="F122" s="102" t="s">
        <v>179</v>
      </c>
      <c r="H122" s="224" t="s">
        <v>1</v>
      </c>
      <c r="I122" s="103"/>
      <c r="J122" s="213"/>
      <c r="L122" s="99"/>
      <c r="M122" s="104"/>
      <c r="N122" s="105"/>
      <c r="O122" s="105"/>
      <c r="P122" s="105"/>
      <c r="Q122" s="105"/>
      <c r="R122" s="105"/>
      <c r="S122" s="105"/>
      <c r="T122" s="106"/>
      <c r="AT122" s="101" t="s">
        <v>124</v>
      </c>
      <c r="AU122" s="101" t="s">
        <v>78</v>
      </c>
      <c r="AV122" s="7" t="s">
        <v>76</v>
      </c>
      <c r="AW122" s="7" t="s">
        <v>31</v>
      </c>
      <c r="AX122" s="7" t="s">
        <v>69</v>
      </c>
      <c r="AY122" s="101" t="s">
        <v>117</v>
      </c>
    </row>
    <row r="123" spans="2:51" s="7" customFormat="1" ht="12">
      <c r="B123" s="99"/>
      <c r="D123" s="100" t="s">
        <v>124</v>
      </c>
      <c r="E123" s="101" t="s">
        <v>1</v>
      </c>
      <c r="F123" s="102" t="s">
        <v>180</v>
      </c>
      <c r="H123" s="224" t="s">
        <v>1</v>
      </c>
      <c r="I123" s="103"/>
      <c r="J123" s="213"/>
      <c r="L123" s="99"/>
      <c r="M123" s="104"/>
      <c r="N123" s="105"/>
      <c r="O123" s="105"/>
      <c r="P123" s="105"/>
      <c r="Q123" s="105"/>
      <c r="R123" s="105"/>
      <c r="S123" s="105"/>
      <c r="T123" s="106"/>
      <c r="AT123" s="101" t="s">
        <v>124</v>
      </c>
      <c r="AU123" s="101" t="s">
        <v>78</v>
      </c>
      <c r="AV123" s="7" t="s">
        <v>76</v>
      </c>
      <c r="AW123" s="7" t="s">
        <v>31</v>
      </c>
      <c r="AX123" s="7" t="s">
        <v>69</v>
      </c>
      <c r="AY123" s="101" t="s">
        <v>117</v>
      </c>
    </row>
    <row r="124" spans="2:51" s="8" customFormat="1" ht="12">
      <c r="B124" s="107"/>
      <c r="D124" s="100" t="s">
        <v>124</v>
      </c>
      <c r="E124" s="108" t="s">
        <v>1</v>
      </c>
      <c r="F124" s="109" t="s">
        <v>931</v>
      </c>
      <c r="H124" s="228">
        <v>-201.36</v>
      </c>
      <c r="I124" s="110"/>
      <c r="J124" s="214"/>
      <c r="L124" s="107"/>
      <c r="M124" s="111"/>
      <c r="N124" s="112"/>
      <c r="O124" s="112"/>
      <c r="P124" s="112"/>
      <c r="Q124" s="112"/>
      <c r="R124" s="112"/>
      <c r="S124" s="112"/>
      <c r="T124" s="113"/>
      <c r="AT124" s="108" t="s">
        <v>124</v>
      </c>
      <c r="AU124" s="108" t="s">
        <v>78</v>
      </c>
      <c r="AV124" s="8" t="s">
        <v>78</v>
      </c>
      <c r="AW124" s="8" t="s">
        <v>31</v>
      </c>
      <c r="AX124" s="8" t="s">
        <v>69</v>
      </c>
      <c r="AY124" s="108" t="s">
        <v>117</v>
      </c>
    </row>
    <row r="125" spans="2:51" s="9" customFormat="1" ht="12">
      <c r="B125" s="114"/>
      <c r="D125" s="100" t="s">
        <v>124</v>
      </c>
      <c r="E125" s="115" t="s">
        <v>1</v>
      </c>
      <c r="F125" s="116" t="s">
        <v>177</v>
      </c>
      <c r="H125" s="231">
        <v>-201.36</v>
      </c>
      <c r="I125" s="117"/>
      <c r="J125" s="215"/>
      <c r="L125" s="114"/>
      <c r="M125" s="118"/>
      <c r="N125" s="119"/>
      <c r="O125" s="119"/>
      <c r="P125" s="119"/>
      <c r="Q125" s="119"/>
      <c r="R125" s="119"/>
      <c r="S125" s="119"/>
      <c r="T125" s="120"/>
      <c r="AT125" s="115" t="s">
        <v>124</v>
      </c>
      <c r="AU125" s="115" t="s">
        <v>78</v>
      </c>
      <c r="AV125" s="9" t="s">
        <v>178</v>
      </c>
      <c r="AW125" s="9" t="s">
        <v>31</v>
      </c>
      <c r="AX125" s="9" t="s">
        <v>69</v>
      </c>
      <c r="AY125" s="115" t="s">
        <v>117</v>
      </c>
    </row>
    <row r="126" spans="2:51" s="10" customFormat="1" ht="12">
      <c r="B126" s="121"/>
      <c r="D126" s="100" t="s">
        <v>124</v>
      </c>
      <c r="E126" s="122" t="s">
        <v>1</v>
      </c>
      <c r="F126" s="123" t="s">
        <v>182</v>
      </c>
      <c r="H126" s="234">
        <v>391.953</v>
      </c>
      <c r="I126" s="124"/>
      <c r="J126" s="216"/>
      <c r="L126" s="121"/>
      <c r="M126" s="125"/>
      <c r="N126" s="126"/>
      <c r="O126" s="126"/>
      <c r="P126" s="126"/>
      <c r="Q126" s="126"/>
      <c r="R126" s="126"/>
      <c r="S126" s="126"/>
      <c r="T126" s="127"/>
      <c r="AT126" s="122" t="s">
        <v>124</v>
      </c>
      <c r="AU126" s="122" t="s">
        <v>78</v>
      </c>
      <c r="AV126" s="10" t="s">
        <v>122</v>
      </c>
      <c r="AW126" s="10" t="s">
        <v>31</v>
      </c>
      <c r="AX126" s="10" t="s">
        <v>76</v>
      </c>
      <c r="AY126" s="122" t="s">
        <v>117</v>
      </c>
    </row>
    <row r="127" spans="2:65" s="1" customFormat="1" ht="16.5" customHeight="1">
      <c r="B127" s="88"/>
      <c r="C127" s="89" t="s">
        <v>78</v>
      </c>
      <c r="D127" s="89" t="s">
        <v>119</v>
      </c>
      <c r="E127" s="90" t="s">
        <v>932</v>
      </c>
      <c r="F127" s="91" t="s">
        <v>933</v>
      </c>
      <c r="G127" s="92" t="s">
        <v>185</v>
      </c>
      <c r="H127" s="257">
        <v>19</v>
      </c>
      <c r="I127" s="93"/>
      <c r="J127" s="260">
        <f>ROUND(I127*H127,2)</f>
        <v>0</v>
      </c>
      <c r="K127" s="91" t="s">
        <v>186</v>
      </c>
      <c r="L127" s="19"/>
      <c r="M127" s="94" t="s">
        <v>1</v>
      </c>
      <c r="N127" s="95" t="s">
        <v>40</v>
      </c>
      <c r="O127" s="27"/>
      <c r="P127" s="96">
        <f>O127*H127</f>
        <v>0</v>
      </c>
      <c r="Q127" s="96">
        <v>0</v>
      </c>
      <c r="R127" s="96">
        <f>Q127*H127</f>
        <v>0</v>
      </c>
      <c r="S127" s="96">
        <v>0.295</v>
      </c>
      <c r="T127" s="97">
        <f>S127*H127</f>
        <v>5.6049999999999995</v>
      </c>
      <c r="AR127" s="11" t="s">
        <v>122</v>
      </c>
      <c r="AT127" s="11" t="s">
        <v>119</v>
      </c>
      <c r="AU127" s="11" t="s">
        <v>78</v>
      </c>
      <c r="AY127" s="11" t="s">
        <v>117</v>
      </c>
      <c r="BE127" s="98">
        <f>IF(N127="základní",J127,0)</f>
        <v>0</v>
      </c>
      <c r="BF127" s="98">
        <f>IF(N127="snížená",J127,0)</f>
        <v>0</v>
      </c>
      <c r="BG127" s="98">
        <f>IF(N127="zákl. přenesená",J127,0)</f>
        <v>0</v>
      </c>
      <c r="BH127" s="98">
        <f>IF(N127="sníž. přenesená",J127,0)</f>
        <v>0</v>
      </c>
      <c r="BI127" s="98">
        <f>IF(N127="nulová",J127,0)</f>
        <v>0</v>
      </c>
      <c r="BJ127" s="11" t="s">
        <v>76</v>
      </c>
      <c r="BK127" s="98">
        <f>ROUND(I127*H127,2)</f>
        <v>0</v>
      </c>
      <c r="BL127" s="11" t="s">
        <v>122</v>
      </c>
      <c r="BM127" s="11" t="s">
        <v>934</v>
      </c>
    </row>
    <row r="128" spans="2:65" s="1" customFormat="1" ht="16.5" customHeight="1">
      <c r="B128" s="88"/>
      <c r="C128" s="89" t="s">
        <v>178</v>
      </c>
      <c r="D128" s="89" t="s">
        <v>119</v>
      </c>
      <c r="E128" s="90" t="s">
        <v>183</v>
      </c>
      <c r="F128" s="91" t="s">
        <v>184</v>
      </c>
      <c r="G128" s="92" t="s">
        <v>185</v>
      </c>
      <c r="H128" s="257">
        <v>335.6</v>
      </c>
      <c r="I128" s="93"/>
      <c r="J128" s="260">
        <f>ROUND(I128*H128,2)</f>
        <v>0</v>
      </c>
      <c r="K128" s="91" t="s">
        <v>186</v>
      </c>
      <c r="L128" s="19"/>
      <c r="M128" s="94" t="s">
        <v>1</v>
      </c>
      <c r="N128" s="95" t="s">
        <v>40</v>
      </c>
      <c r="O128" s="27"/>
      <c r="P128" s="96">
        <f>O128*H128</f>
        <v>0</v>
      </c>
      <c r="Q128" s="96">
        <v>0</v>
      </c>
      <c r="R128" s="96">
        <f>Q128*H128</f>
        <v>0</v>
      </c>
      <c r="S128" s="96">
        <v>0.75</v>
      </c>
      <c r="T128" s="97">
        <f>S128*H128</f>
        <v>251.70000000000002</v>
      </c>
      <c r="AR128" s="11" t="s">
        <v>122</v>
      </c>
      <c r="AT128" s="11" t="s">
        <v>119</v>
      </c>
      <c r="AU128" s="11" t="s">
        <v>78</v>
      </c>
      <c r="AY128" s="11" t="s">
        <v>117</v>
      </c>
      <c r="BE128" s="98">
        <f>IF(N128="základní",J128,0)</f>
        <v>0</v>
      </c>
      <c r="BF128" s="98">
        <f>IF(N128="snížená",J128,0)</f>
        <v>0</v>
      </c>
      <c r="BG128" s="98">
        <f>IF(N128="zákl. přenesená",J128,0)</f>
        <v>0</v>
      </c>
      <c r="BH128" s="98">
        <f>IF(N128="sníž. přenesená",J128,0)</f>
        <v>0</v>
      </c>
      <c r="BI128" s="98">
        <f>IF(N128="nulová",J128,0)</f>
        <v>0</v>
      </c>
      <c r="BJ128" s="11" t="s">
        <v>76</v>
      </c>
      <c r="BK128" s="98">
        <f>ROUND(I128*H128,2)</f>
        <v>0</v>
      </c>
      <c r="BL128" s="11" t="s">
        <v>122</v>
      </c>
      <c r="BM128" s="11" t="s">
        <v>935</v>
      </c>
    </row>
    <row r="129" spans="2:51" s="7" customFormat="1" ht="12">
      <c r="B129" s="99"/>
      <c r="D129" s="100" t="s">
        <v>124</v>
      </c>
      <c r="E129" s="101" t="s">
        <v>1</v>
      </c>
      <c r="F129" s="102" t="s">
        <v>188</v>
      </c>
      <c r="H129" s="224" t="s">
        <v>1</v>
      </c>
      <c r="I129" s="103"/>
      <c r="J129" s="213"/>
      <c r="L129" s="99"/>
      <c r="M129" s="104"/>
      <c r="N129" s="105"/>
      <c r="O129" s="105"/>
      <c r="P129" s="105"/>
      <c r="Q129" s="105"/>
      <c r="R129" s="105"/>
      <c r="S129" s="105"/>
      <c r="T129" s="106"/>
      <c r="AT129" s="101" t="s">
        <v>124</v>
      </c>
      <c r="AU129" s="101" t="s">
        <v>78</v>
      </c>
      <c r="AV129" s="7" t="s">
        <v>76</v>
      </c>
      <c r="AW129" s="7" t="s">
        <v>31</v>
      </c>
      <c r="AX129" s="7" t="s">
        <v>69</v>
      </c>
      <c r="AY129" s="101" t="s">
        <v>117</v>
      </c>
    </row>
    <row r="130" spans="2:51" s="7" customFormat="1" ht="12">
      <c r="B130" s="99"/>
      <c r="D130" s="100" t="s">
        <v>124</v>
      </c>
      <c r="E130" s="101" t="s">
        <v>1</v>
      </c>
      <c r="F130" s="102" t="s">
        <v>936</v>
      </c>
      <c r="H130" s="224" t="s">
        <v>1</v>
      </c>
      <c r="I130" s="103"/>
      <c r="J130" s="213"/>
      <c r="L130" s="99"/>
      <c r="M130" s="104"/>
      <c r="N130" s="105"/>
      <c r="O130" s="105"/>
      <c r="P130" s="105"/>
      <c r="Q130" s="105"/>
      <c r="R130" s="105"/>
      <c r="S130" s="105"/>
      <c r="T130" s="106"/>
      <c r="AT130" s="101" t="s">
        <v>124</v>
      </c>
      <c r="AU130" s="101" t="s">
        <v>78</v>
      </c>
      <c r="AV130" s="7" t="s">
        <v>76</v>
      </c>
      <c r="AW130" s="7" t="s">
        <v>31</v>
      </c>
      <c r="AX130" s="7" t="s">
        <v>69</v>
      </c>
      <c r="AY130" s="101" t="s">
        <v>117</v>
      </c>
    </row>
    <row r="131" spans="2:51" s="8" customFormat="1" ht="12">
      <c r="B131" s="107"/>
      <c r="D131" s="100" t="s">
        <v>124</v>
      </c>
      <c r="E131" s="108" t="s">
        <v>1</v>
      </c>
      <c r="F131" s="109" t="s">
        <v>937</v>
      </c>
      <c r="H131" s="228">
        <v>335.6</v>
      </c>
      <c r="I131" s="110"/>
      <c r="J131" s="214"/>
      <c r="L131" s="107"/>
      <c r="M131" s="111"/>
      <c r="N131" s="112"/>
      <c r="O131" s="112"/>
      <c r="P131" s="112"/>
      <c r="Q131" s="112"/>
      <c r="R131" s="112"/>
      <c r="S131" s="112"/>
      <c r="T131" s="113"/>
      <c r="AT131" s="108" t="s">
        <v>124</v>
      </c>
      <c r="AU131" s="108" t="s">
        <v>78</v>
      </c>
      <c r="AV131" s="8" t="s">
        <v>78</v>
      </c>
      <c r="AW131" s="8" t="s">
        <v>31</v>
      </c>
      <c r="AX131" s="8" t="s">
        <v>69</v>
      </c>
      <c r="AY131" s="108" t="s">
        <v>117</v>
      </c>
    </row>
    <row r="132" spans="2:51" s="10" customFormat="1" ht="12">
      <c r="B132" s="121"/>
      <c r="D132" s="100" t="s">
        <v>124</v>
      </c>
      <c r="E132" s="122" t="s">
        <v>1</v>
      </c>
      <c r="F132" s="123" t="s">
        <v>938</v>
      </c>
      <c r="H132" s="234">
        <v>335.6</v>
      </c>
      <c r="I132" s="124"/>
      <c r="J132" s="216"/>
      <c r="L132" s="121"/>
      <c r="M132" s="125"/>
      <c r="N132" s="126"/>
      <c r="O132" s="126"/>
      <c r="P132" s="126"/>
      <c r="Q132" s="126"/>
      <c r="R132" s="126"/>
      <c r="S132" s="126"/>
      <c r="T132" s="127"/>
      <c r="AT132" s="122" t="s">
        <v>124</v>
      </c>
      <c r="AU132" s="122" t="s">
        <v>78</v>
      </c>
      <c r="AV132" s="10" t="s">
        <v>122</v>
      </c>
      <c r="AW132" s="10" t="s">
        <v>31</v>
      </c>
      <c r="AX132" s="10" t="s">
        <v>76</v>
      </c>
      <c r="AY132" s="122" t="s">
        <v>117</v>
      </c>
    </row>
    <row r="133" spans="2:65" s="1" customFormat="1" ht="16.5" customHeight="1">
      <c r="B133" s="88"/>
      <c r="C133" s="89" t="s">
        <v>122</v>
      </c>
      <c r="D133" s="89" t="s">
        <v>119</v>
      </c>
      <c r="E133" s="90" t="s">
        <v>897</v>
      </c>
      <c r="F133" s="91" t="s">
        <v>898</v>
      </c>
      <c r="G133" s="92" t="s">
        <v>185</v>
      </c>
      <c r="H133" s="257">
        <v>335.6</v>
      </c>
      <c r="I133" s="93"/>
      <c r="J133" s="260">
        <f>ROUND(I133*H133,2)</f>
        <v>0</v>
      </c>
      <c r="K133" s="91" t="s">
        <v>186</v>
      </c>
      <c r="L133" s="19"/>
      <c r="M133" s="94" t="s">
        <v>1</v>
      </c>
      <c r="N133" s="95" t="s">
        <v>40</v>
      </c>
      <c r="O133" s="27"/>
      <c r="P133" s="96">
        <f>O133*H133</f>
        <v>0</v>
      </c>
      <c r="Q133" s="96">
        <v>8E-05</v>
      </c>
      <c r="R133" s="96">
        <f>Q133*H133</f>
        <v>0.026848000000000004</v>
      </c>
      <c r="S133" s="96">
        <v>0.256</v>
      </c>
      <c r="T133" s="97">
        <f>S133*H133</f>
        <v>85.9136</v>
      </c>
      <c r="AR133" s="11" t="s">
        <v>122</v>
      </c>
      <c r="AT133" s="11" t="s">
        <v>119</v>
      </c>
      <c r="AU133" s="11" t="s">
        <v>78</v>
      </c>
      <c r="AY133" s="11" t="s">
        <v>117</v>
      </c>
      <c r="BE133" s="98">
        <f>IF(N133="základní",J133,0)</f>
        <v>0</v>
      </c>
      <c r="BF133" s="98">
        <f>IF(N133="snížená",J133,0)</f>
        <v>0</v>
      </c>
      <c r="BG133" s="98">
        <f>IF(N133="zákl. přenesená",J133,0)</f>
        <v>0</v>
      </c>
      <c r="BH133" s="98">
        <f>IF(N133="sníž. přenesená",J133,0)</f>
        <v>0</v>
      </c>
      <c r="BI133" s="98">
        <f>IF(N133="nulová",J133,0)</f>
        <v>0</v>
      </c>
      <c r="BJ133" s="11" t="s">
        <v>76</v>
      </c>
      <c r="BK133" s="98">
        <f>ROUND(I133*H133,2)</f>
        <v>0</v>
      </c>
      <c r="BL133" s="11" t="s">
        <v>122</v>
      </c>
      <c r="BM133" s="11" t="s">
        <v>939</v>
      </c>
    </row>
    <row r="134" spans="2:65" s="1" customFormat="1" ht="16.5" customHeight="1">
      <c r="B134" s="88"/>
      <c r="C134" s="89" t="s">
        <v>199</v>
      </c>
      <c r="D134" s="89" t="s">
        <v>119</v>
      </c>
      <c r="E134" s="90" t="s">
        <v>194</v>
      </c>
      <c r="F134" s="91" t="s">
        <v>195</v>
      </c>
      <c r="G134" s="92" t="s">
        <v>185</v>
      </c>
      <c r="H134" s="257">
        <v>1325</v>
      </c>
      <c r="I134" s="93"/>
      <c r="J134" s="260">
        <f>ROUND(I134*H134,2)</f>
        <v>0</v>
      </c>
      <c r="K134" s="91" t="s">
        <v>186</v>
      </c>
      <c r="L134" s="19"/>
      <c r="M134" s="94" t="s">
        <v>1</v>
      </c>
      <c r="N134" s="95" t="s">
        <v>40</v>
      </c>
      <c r="O134" s="27"/>
      <c r="P134" s="96">
        <f>O134*H134</f>
        <v>0</v>
      </c>
      <c r="Q134" s="96">
        <v>6E-05</v>
      </c>
      <c r="R134" s="96">
        <f>Q134*H134</f>
        <v>0.0795</v>
      </c>
      <c r="S134" s="96">
        <v>0.128</v>
      </c>
      <c r="T134" s="97">
        <f>S134*H134</f>
        <v>169.6</v>
      </c>
      <c r="AR134" s="11" t="s">
        <v>122</v>
      </c>
      <c r="AT134" s="11" t="s">
        <v>119</v>
      </c>
      <c r="AU134" s="11" t="s">
        <v>78</v>
      </c>
      <c r="AY134" s="11" t="s">
        <v>117</v>
      </c>
      <c r="BE134" s="98">
        <f>IF(N134="základní",J134,0)</f>
        <v>0</v>
      </c>
      <c r="BF134" s="98">
        <f>IF(N134="snížená",J134,0)</f>
        <v>0</v>
      </c>
      <c r="BG134" s="98">
        <f>IF(N134="zákl. přenesená",J134,0)</f>
        <v>0</v>
      </c>
      <c r="BH134" s="98">
        <f>IF(N134="sníž. přenesená",J134,0)</f>
        <v>0</v>
      </c>
      <c r="BI134" s="98">
        <f>IF(N134="nulová",J134,0)</f>
        <v>0</v>
      </c>
      <c r="BJ134" s="11" t="s">
        <v>76</v>
      </c>
      <c r="BK134" s="98">
        <f>ROUND(I134*H134,2)</f>
        <v>0</v>
      </c>
      <c r="BL134" s="11" t="s">
        <v>122</v>
      </c>
      <c r="BM134" s="11" t="s">
        <v>940</v>
      </c>
    </row>
    <row r="135" spans="2:51" s="7" customFormat="1" ht="12">
      <c r="B135" s="99"/>
      <c r="D135" s="100" t="s">
        <v>124</v>
      </c>
      <c r="E135" s="101" t="s">
        <v>1</v>
      </c>
      <c r="F135" s="102" t="s">
        <v>197</v>
      </c>
      <c r="H135" s="224" t="s">
        <v>1</v>
      </c>
      <c r="I135" s="103"/>
      <c r="J135" s="213"/>
      <c r="L135" s="99"/>
      <c r="M135" s="104"/>
      <c r="N135" s="105"/>
      <c r="O135" s="105"/>
      <c r="P135" s="105"/>
      <c r="Q135" s="105"/>
      <c r="R135" s="105"/>
      <c r="S135" s="105"/>
      <c r="T135" s="106"/>
      <c r="AT135" s="101" t="s">
        <v>124</v>
      </c>
      <c r="AU135" s="101" t="s">
        <v>78</v>
      </c>
      <c r="AV135" s="7" t="s">
        <v>76</v>
      </c>
      <c r="AW135" s="7" t="s">
        <v>31</v>
      </c>
      <c r="AX135" s="7" t="s">
        <v>69</v>
      </c>
      <c r="AY135" s="101" t="s">
        <v>117</v>
      </c>
    </row>
    <row r="136" spans="2:51" s="8" customFormat="1" ht="12">
      <c r="B136" s="107"/>
      <c r="D136" s="100" t="s">
        <v>124</v>
      </c>
      <c r="E136" s="108" t="s">
        <v>1</v>
      </c>
      <c r="F136" s="109" t="s">
        <v>941</v>
      </c>
      <c r="H136" s="228">
        <v>1325</v>
      </c>
      <c r="I136" s="110"/>
      <c r="J136" s="214"/>
      <c r="L136" s="107"/>
      <c r="M136" s="111"/>
      <c r="N136" s="112"/>
      <c r="O136" s="112"/>
      <c r="P136" s="112"/>
      <c r="Q136" s="112"/>
      <c r="R136" s="112"/>
      <c r="S136" s="112"/>
      <c r="T136" s="113"/>
      <c r="AT136" s="108" t="s">
        <v>124</v>
      </c>
      <c r="AU136" s="108" t="s">
        <v>78</v>
      </c>
      <c r="AV136" s="8" t="s">
        <v>78</v>
      </c>
      <c r="AW136" s="8" t="s">
        <v>31</v>
      </c>
      <c r="AX136" s="8" t="s">
        <v>69</v>
      </c>
      <c r="AY136" s="108" t="s">
        <v>117</v>
      </c>
    </row>
    <row r="137" spans="2:51" s="10" customFormat="1" ht="12">
      <c r="B137" s="121"/>
      <c r="D137" s="100" t="s">
        <v>124</v>
      </c>
      <c r="E137" s="122" t="s">
        <v>1</v>
      </c>
      <c r="F137" s="123" t="s">
        <v>182</v>
      </c>
      <c r="H137" s="234">
        <v>1325</v>
      </c>
      <c r="I137" s="124"/>
      <c r="J137" s="216"/>
      <c r="L137" s="121"/>
      <c r="M137" s="125"/>
      <c r="N137" s="126"/>
      <c r="O137" s="126"/>
      <c r="P137" s="126"/>
      <c r="Q137" s="126"/>
      <c r="R137" s="126"/>
      <c r="S137" s="126"/>
      <c r="T137" s="127"/>
      <c r="AT137" s="122" t="s">
        <v>124</v>
      </c>
      <c r="AU137" s="122" t="s">
        <v>78</v>
      </c>
      <c r="AV137" s="10" t="s">
        <v>122</v>
      </c>
      <c r="AW137" s="10" t="s">
        <v>31</v>
      </c>
      <c r="AX137" s="10" t="s">
        <v>76</v>
      </c>
      <c r="AY137" s="122" t="s">
        <v>117</v>
      </c>
    </row>
    <row r="138" spans="2:65" s="1" customFormat="1" ht="16.5" customHeight="1">
      <c r="B138" s="88"/>
      <c r="C138" s="89" t="s">
        <v>209</v>
      </c>
      <c r="D138" s="89" t="s">
        <v>119</v>
      </c>
      <c r="E138" s="90" t="s">
        <v>200</v>
      </c>
      <c r="F138" s="91" t="s">
        <v>201</v>
      </c>
      <c r="G138" s="92" t="s">
        <v>202</v>
      </c>
      <c r="H138" s="257">
        <v>100</v>
      </c>
      <c r="I138" s="93"/>
      <c r="J138" s="260">
        <f>ROUND(I138*H138,2)</f>
        <v>0</v>
      </c>
      <c r="K138" s="91" t="s">
        <v>186</v>
      </c>
      <c r="L138" s="19"/>
      <c r="M138" s="94" t="s">
        <v>1</v>
      </c>
      <c r="N138" s="95" t="s">
        <v>40</v>
      </c>
      <c r="O138" s="27"/>
      <c r="P138" s="96">
        <f>O138*H138</f>
        <v>0</v>
      </c>
      <c r="Q138" s="96">
        <v>0</v>
      </c>
      <c r="R138" s="96">
        <f>Q138*H138</f>
        <v>0</v>
      </c>
      <c r="S138" s="96">
        <v>0</v>
      </c>
      <c r="T138" s="97">
        <f>S138*H138</f>
        <v>0</v>
      </c>
      <c r="AR138" s="11" t="s">
        <v>122</v>
      </c>
      <c r="AT138" s="11" t="s">
        <v>119</v>
      </c>
      <c r="AU138" s="11" t="s">
        <v>78</v>
      </c>
      <c r="AY138" s="11" t="s">
        <v>117</v>
      </c>
      <c r="BE138" s="98">
        <f>IF(N138="základní",J138,0)</f>
        <v>0</v>
      </c>
      <c r="BF138" s="98">
        <f>IF(N138="snížená",J138,0)</f>
        <v>0</v>
      </c>
      <c r="BG138" s="98">
        <f>IF(N138="zákl. přenesená",J138,0)</f>
        <v>0</v>
      </c>
      <c r="BH138" s="98">
        <f>IF(N138="sníž. přenesená",J138,0)</f>
        <v>0</v>
      </c>
      <c r="BI138" s="98">
        <f>IF(N138="nulová",J138,0)</f>
        <v>0</v>
      </c>
      <c r="BJ138" s="11" t="s">
        <v>76</v>
      </c>
      <c r="BK138" s="98">
        <f>ROUND(I138*H138,2)</f>
        <v>0</v>
      </c>
      <c r="BL138" s="11" t="s">
        <v>122</v>
      </c>
      <c r="BM138" s="11" t="s">
        <v>942</v>
      </c>
    </row>
    <row r="139" spans="2:51" s="7" customFormat="1" ht="12">
      <c r="B139" s="99"/>
      <c r="D139" s="100" t="s">
        <v>124</v>
      </c>
      <c r="E139" s="101" t="s">
        <v>1</v>
      </c>
      <c r="F139" s="102" t="s">
        <v>204</v>
      </c>
      <c r="H139" s="224" t="s">
        <v>1</v>
      </c>
      <c r="I139" s="103"/>
      <c r="J139" s="213"/>
      <c r="L139" s="99"/>
      <c r="M139" s="104"/>
      <c r="N139" s="105"/>
      <c r="O139" s="105"/>
      <c r="P139" s="105"/>
      <c r="Q139" s="105"/>
      <c r="R139" s="105"/>
      <c r="S139" s="105"/>
      <c r="T139" s="106"/>
      <c r="AT139" s="101" t="s">
        <v>124</v>
      </c>
      <c r="AU139" s="101" t="s">
        <v>78</v>
      </c>
      <c r="AV139" s="7" t="s">
        <v>76</v>
      </c>
      <c r="AW139" s="7" t="s">
        <v>31</v>
      </c>
      <c r="AX139" s="7" t="s">
        <v>69</v>
      </c>
      <c r="AY139" s="101" t="s">
        <v>117</v>
      </c>
    </row>
    <row r="140" spans="2:51" s="7" customFormat="1" ht="12">
      <c r="B140" s="99"/>
      <c r="D140" s="100" t="s">
        <v>124</v>
      </c>
      <c r="E140" s="101" t="s">
        <v>1</v>
      </c>
      <c r="F140" s="102" t="s">
        <v>205</v>
      </c>
      <c r="H140" s="224" t="s">
        <v>1</v>
      </c>
      <c r="I140" s="103"/>
      <c r="J140" s="213"/>
      <c r="L140" s="99"/>
      <c r="M140" s="104"/>
      <c r="N140" s="105"/>
      <c r="O140" s="105"/>
      <c r="P140" s="105"/>
      <c r="Q140" s="105"/>
      <c r="R140" s="105"/>
      <c r="S140" s="105"/>
      <c r="T140" s="106"/>
      <c r="AT140" s="101" t="s">
        <v>124</v>
      </c>
      <c r="AU140" s="101" t="s">
        <v>78</v>
      </c>
      <c r="AV140" s="7" t="s">
        <v>76</v>
      </c>
      <c r="AW140" s="7" t="s">
        <v>31</v>
      </c>
      <c r="AX140" s="7" t="s">
        <v>69</v>
      </c>
      <c r="AY140" s="101" t="s">
        <v>117</v>
      </c>
    </row>
    <row r="141" spans="2:51" s="7" customFormat="1" ht="12">
      <c r="B141" s="99"/>
      <c r="D141" s="100" t="s">
        <v>124</v>
      </c>
      <c r="E141" s="101" t="s">
        <v>1</v>
      </c>
      <c r="F141" s="102" t="s">
        <v>206</v>
      </c>
      <c r="H141" s="224" t="s">
        <v>1</v>
      </c>
      <c r="I141" s="103"/>
      <c r="J141" s="213"/>
      <c r="L141" s="99"/>
      <c r="M141" s="104"/>
      <c r="N141" s="105"/>
      <c r="O141" s="105"/>
      <c r="P141" s="105"/>
      <c r="Q141" s="105"/>
      <c r="R141" s="105"/>
      <c r="S141" s="105"/>
      <c r="T141" s="106"/>
      <c r="AT141" s="101" t="s">
        <v>124</v>
      </c>
      <c r="AU141" s="101" t="s">
        <v>78</v>
      </c>
      <c r="AV141" s="7" t="s">
        <v>76</v>
      </c>
      <c r="AW141" s="7" t="s">
        <v>31</v>
      </c>
      <c r="AX141" s="7" t="s">
        <v>69</v>
      </c>
      <c r="AY141" s="101" t="s">
        <v>117</v>
      </c>
    </row>
    <row r="142" spans="2:51" s="7" customFormat="1" ht="12">
      <c r="B142" s="99"/>
      <c r="D142" s="100" t="s">
        <v>124</v>
      </c>
      <c r="E142" s="101" t="s">
        <v>1</v>
      </c>
      <c r="F142" s="102" t="s">
        <v>207</v>
      </c>
      <c r="H142" s="224" t="s">
        <v>1</v>
      </c>
      <c r="I142" s="103"/>
      <c r="J142" s="213"/>
      <c r="L142" s="99"/>
      <c r="M142" s="104"/>
      <c r="N142" s="105"/>
      <c r="O142" s="105"/>
      <c r="P142" s="105"/>
      <c r="Q142" s="105"/>
      <c r="R142" s="105"/>
      <c r="S142" s="105"/>
      <c r="T142" s="106"/>
      <c r="AT142" s="101" t="s">
        <v>124</v>
      </c>
      <c r="AU142" s="101" t="s">
        <v>78</v>
      </c>
      <c r="AV142" s="7" t="s">
        <v>76</v>
      </c>
      <c r="AW142" s="7" t="s">
        <v>31</v>
      </c>
      <c r="AX142" s="7" t="s">
        <v>69</v>
      </c>
      <c r="AY142" s="101" t="s">
        <v>117</v>
      </c>
    </row>
    <row r="143" spans="2:51" s="8" customFormat="1" ht="12">
      <c r="B143" s="107"/>
      <c r="D143" s="100" t="s">
        <v>124</v>
      </c>
      <c r="E143" s="108" t="s">
        <v>1</v>
      </c>
      <c r="F143" s="109" t="s">
        <v>208</v>
      </c>
      <c r="H143" s="228">
        <v>100</v>
      </c>
      <c r="I143" s="110"/>
      <c r="J143" s="214"/>
      <c r="L143" s="107"/>
      <c r="M143" s="111"/>
      <c r="N143" s="112"/>
      <c r="O143" s="112"/>
      <c r="P143" s="112"/>
      <c r="Q143" s="112"/>
      <c r="R143" s="112"/>
      <c r="S143" s="112"/>
      <c r="T143" s="113"/>
      <c r="AT143" s="108" t="s">
        <v>124</v>
      </c>
      <c r="AU143" s="108" t="s">
        <v>78</v>
      </c>
      <c r="AV143" s="8" t="s">
        <v>78</v>
      </c>
      <c r="AW143" s="8" t="s">
        <v>31</v>
      </c>
      <c r="AX143" s="8" t="s">
        <v>69</v>
      </c>
      <c r="AY143" s="108" t="s">
        <v>117</v>
      </c>
    </row>
    <row r="144" spans="2:51" s="10" customFormat="1" ht="12">
      <c r="B144" s="121"/>
      <c r="D144" s="100" t="s">
        <v>124</v>
      </c>
      <c r="E144" s="122" t="s">
        <v>1</v>
      </c>
      <c r="F144" s="123" t="s">
        <v>182</v>
      </c>
      <c r="H144" s="234">
        <v>100</v>
      </c>
      <c r="I144" s="124"/>
      <c r="J144" s="216"/>
      <c r="L144" s="121"/>
      <c r="M144" s="125"/>
      <c r="N144" s="126"/>
      <c r="O144" s="126"/>
      <c r="P144" s="126"/>
      <c r="Q144" s="126"/>
      <c r="R144" s="126"/>
      <c r="S144" s="126"/>
      <c r="T144" s="127"/>
      <c r="AT144" s="122" t="s">
        <v>124</v>
      </c>
      <c r="AU144" s="122" t="s">
        <v>78</v>
      </c>
      <c r="AV144" s="10" t="s">
        <v>122</v>
      </c>
      <c r="AW144" s="10" t="s">
        <v>31</v>
      </c>
      <c r="AX144" s="10" t="s">
        <v>76</v>
      </c>
      <c r="AY144" s="122" t="s">
        <v>117</v>
      </c>
    </row>
    <row r="145" spans="2:65" s="1" customFormat="1" ht="16.5" customHeight="1">
      <c r="B145" s="88"/>
      <c r="C145" s="89" t="s">
        <v>216</v>
      </c>
      <c r="D145" s="89" t="s">
        <v>119</v>
      </c>
      <c r="E145" s="90" t="s">
        <v>210</v>
      </c>
      <c r="F145" s="91" t="s">
        <v>211</v>
      </c>
      <c r="G145" s="92" t="s">
        <v>212</v>
      </c>
      <c r="H145" s="257">
        <v>60</v>
      </c>
      <c r="I145" s="93"/>
      <c r="J145" s="260">
        <f>ROUND(I145*H145,2)</f>
        <v>0</v>
      </c>
      <c r="K145" s="91" t="s">
        <v>186</v>
      </c>
      <c r="L145" s="19"/>
      <c r="M145" s="94" t="s">
        <v>1</v>
      </c>
      <c r="N145" s="95" t="s">
        <v>40</v>
      </c>
      <c r="O145" s="27"/>
      <c r="P145" s="96">
        <f>O145*H145</f>
        <v>0</v>
      </c>
      <c r="Q145" s="96">
        <v>0</v>
      </c>
      <c r="R145" s="96">
        <f>Q145*H145</f>
        <v>0</v>
      </c>
      <c r="S145" s="96">
        <v>0</v>
      </c>
      <c r="T145" s="97">
        <f>S145*H145</f>
        <v>0</v>
      </c>
      <c r="AR145" s="11" t="s">
        <v>122</v>
      </c>
      <c r="AT145" s="11" t="s">
        <v>119</v>
      </c>
      <c r="AU145" s="11" t="s">
        <v>78</v>
      </c>
      <c r="AY145" s="11" t="s">
        <v>117</v>
      </c>
      <c r="BE145" s="98">
        <f>IF(N145="základní",J145,0)</f>
        <v>0</v>
      </c>
      <c r="BF145" s="98">
        <f>IF(N145="snížená",J145,0)</f>
        <v>0</v>
      </c>
      <c r="BG145" s="98">
        <f>IF(N145="zákl. přenesená",J145,0)</f>
        <v>0</v>
      </c>
      <c r="BH145" s="98">
        <f>IF(N145="sníž. přenesená",J145,0)</f>
        <v>0</v>
      </c>
      <c r="BI145" s="98">
        <f>IF(N145="nulová",J145,0)</f>
        <v>0</v>
      </c>
      <c r="BJ145" s="11" t="s">
        <v>76</v>
      </c>
      <c r="BK145" s="98">
        <f>ROUND(I145*H145,2)</f>
        <v>0</v>
      </c>
      <c r="BL145" s="11" t="s">
        <v>122</v>
      </c>
      <c r="BM145" s="11" t="s">
        <v>943</v>
      </c>
    </row>
    <row r="146" spans="2:51" s="7" customFormat="1" ht="12">
      <c r="B146" s="99"/>
      <c r="D146" s="100" t="s">
        <v>124</v>
      </c>
      <c r="E146" s="101" t="s">
        <v>1</v>
      </c>
      <c r="F146" s="102" t="s">
        <v>944</v>
      </c>
      <c r="H146" s="224" t="s">
        <v>1</v>
      </c>
      <c r="I146" s="103"/>
      <c r="J146" s="213"/>
      <c r="L146" s="99"/>
      <c r="M146" s="104"/>
      <c r="N146" s="105"/>
      <c r="O146" s="105"/>
      <c r="P146" s="105"/>
      <c r="Q146" s="105"/>
      <c r="R146" s="105"/>
      <c r="S146" s="105"/>
      <c r="T146" s="106"/>
      <c r="AT146" s="101" t="s">
        <v>124</v>
      </c>
      <c r="AU146" s="101" t="s">
        <v>78</v>
      </c>
      <c r="AV146" s="7" t="s">
        <v>76</v>
      </c>
      <c r="AW146" s="7" t="s">
        <v>31</v>
      </c>
      <c r="AX146" s="7" t="s">
        <v>69</v>
      </c>
      <c r="AY146" s="101" t="s">
        <v>117</v>
      </c>
    </row>
    <row r="147" spans="2:51" s="8" customFormat="1" ht="12">
      <c r="B147" s="107"/>
      <c r="D147" s="100" t="s">
        <v>124</v>
      </c>
      <c r="E147" s="108" t="s">
        <v>1</v>
      </c>
      <c r="F147" s="109" t="s">
        <v>945</v>
      </c>
      <c r="H147" s="228">
        <v>60</v>
      </c>
      <c r="I147" s="110"/>
      <c r="J147" s="214"/>
      <c r="L147" s="107"/>
      <c r="M147" s="111"/>
      <c r="N147" s="112"/>
      <c r="O147" s="112"/>
      <c r="P147" s="112"/>
      <c r="Q147" s="112"/>
      <c r="R147" s="112"/>
      <c r="S147" s="112"/>
      <c r="T147" s="113"/>
      <c r="AT147" s="108" t="s">
        <v>124</v>
      </c>
      <c r="AU147" s="108" t="s">
        <v>78</v>
      </c>
      <c r="AV147" s="8" t="s">
        <v>78</v>
      </c>
      <c r="AW147" s="8" t="s">
        <v>31</v>
      </c>
      <c r="AX147" s="8" t="s">
        <v>69</v>
      </c>
      <c r="AY147" s="108" t="s">
        <v>117</v>
      </c>
    </row>
    <row r="148" spans="2:51" s="10" customFormat="1" ht="12">
      <c r="B148" s="121"/>
      <c r="D148" s="100" t="s">
        <v>124</v>
      </c>
      <c r="E148" s="122" t="s">
        <v>1</v>
      </c>
      <c r="F148" s="123" t="s">
        <v>182</v>
      </c>
      <c r="H148" s="234">
        <v>60</v>
      </c>
      <c r="I148" s="124"/>
      <c r="J148" s="216"/>
      <c r="L148" s="121"/>
      <c r="M148" s="125"/>
      <c r="N148" s="126"/>
      <c r="O148" s="126"/>
      <c r="P148" s="126"/>
      <c r="Q148" s="126"/>
      <c r="R148" s="126"/>
      <c r="S148" s="126"/>
      <c r="T148" s="127"/>
      <c r="AT148" s="122" t="s">
        <v>124</v>
      </c>
      <c r="AU148" s="122" t="s">
        <v>78</v>
      </c>
      <c r="AV148" s="10" t="s">
        <v>122</v>
      </c>
      <c r="AW148" s="10" t="s">
        <v>31</v>
      </c>
      <c r="AX148" s="10" t="s">
        <v>76</v>
      </c>
      <c r="AY148" s="122" t="s">
        <v>117</v>
      </c>
    </row>
    <row r="149" spans="2:65" s="1" customFormat="1" ht="16.5" customHeight="1">
      <c r="B149" s="88"/>
      <c r="C149" s="89" t="s">
        <v>222</v>
      </c>
      <c r="D149" s="89" t="s">
        <v>119</v>
      </c>
      <c r="E149" s="90" t="s">
        <v>217</v>
      </c>
      <c r="F149" s="91" t="s">
        <v>218</v>
      </c>
      <c r="G149" s="92" t="s">
        <v>219</v>
      </c>
      <c r="H149" s="257">
        <v>20</v>
      </c>
      <c r="I149" s="93"/>
      <c r="J149" s="260">
        <f>ROUND(I149*H149,2)</f>
        <v>0</v>
      </c>
      <c r="K149" s="91" t="s">
        <v>186</v>
      </c>
      <c r="L149" s="19"/>
      <c r="M149" s="94" t="s">
        <v>1</v>
      </c>
      <c r="N149" s="95" t="s">
        <v>40</v>
      </c>
      <c r="O149" s="27"/>
      <c r="P149" s="96">
        <f>O149*H149</f>
        <v>0</v>
      </c>
      <c r="Q149" s="96">
        <v>0.00868</v>
      </c>
      <c r="R149" s="96">
        <f>Q149*H149</f>
        <v>0.1736</v>
      </c>
      <c r="S149" s="96">
        <v>0</v>
      </c>
      <c r="T149" s="97">
        <f>S149*H149</f>
        <v>0</v>
      </c>
      <c r="AR149" s="11" t="s">
        <v>122</v>
      </c>
      <c r="AT149" s="11" t="s">
        <v>119</v>
      </c>
      <c r="AU149" s="11" t="s">
        <v>78</v>
      </c>
      <c r="AY149" s="11" t="s">
        <v>117</v>
      </c>
      <c r="BE149" s="98">
        <f>IF(N149="základní",J149,0)</f>
        <v>0</v>
      </c>
      <c r="BF149" s="98">
        <f>IF(N149="snížená",J149,0)</f>
        <v>0</v>
      </c>
      <c r="BG149" s="98">
        <f>IF(N149="zákl. přenesená",J149,0)</f>
        <v>0</v>
      </c>
      <c r="BH149" s="98">
        <f>IF(N149="sníž. přenesená",J149,0)</f>
        <v>0</v>
      </c>
      <c r="BI149" s="98">
        <f>IF(N149="nulová",J149,0)</f>
        <v>0</v>
      </c>
      <c r="BJ149" s="11" t="s">
        <v>76</v>
      </c>
      <c r="BK149" s="98">
        <f>ROUND(I149*H149,2)</f>
        <v>0</v>
      </c>
      <c r="BL149" s="11" t="s">
        <v>122</v>
      </c>
      <c r="BM149" s="11" t="s">
        <v>946</v>
      </c>
    </row>
    <row r="150" spans="2:51" s="8" customFormat="1" ht="12">
      <c r="B150" s="107"/>
      <c r="D150" s="100" t="s">
        <v>124</v>
      </c>
      <c r="E150" s="108" t="s">
        <v>1</v>
      </c>
      <c r="F150" s="109" t="s">
        <v>947</v>
      </c>
      <c r="H150" s="228">
        <v>20</v>
      </c>
      <c r="I150" s="110"/>
      <c r="J150" s="214"/>
      <c r="L150" s="107"/>
      <c r="M150" s="111"/>
      <c r="N150" s="112"/>
      <c r="O150" s="112"/>
      <c r="P150" s="112"/>
      <c r="Q150" s="112"/>
      <c r="R150" s="112"/>
      <c r="S150" s="112"/>
      <c r="T150" s="113"/>
      <c r="AT150" s="108" t="s">
        <v>124</v>
      </c>
      <c r="AU150" s="108" t="s">
        <v>78</v>
      </c>
      <c r="AV150" s="8" t="s">
        <v>78</v>
      </c>
      <c r="AW150" s="8" t="s">
        <v>31</v>
      </c>
      <c r="AX150" s="8" t="s">
        <v>69</v>
      </c>
      <c r="AY150" s="108" t="s">
        <v>117</v>
      </c>
    </row>
    <row r="151" spans="2:51" s="10" customFormat="1" ht="12">
      <c r="B151" s="121"/>
      <c r="D151" s="100" t="s">
        <v>124</v>
      </c>
      <c r="E151" s="122" t="s">
        <v>1</v>
      </c>
      <c r="F151" s="123" t="s">
        <v>182</v>
      </c>
      <c r="H151" s="234">
        <v>20</v>
      </c>
      <c r="I151" s="124"/>
      <c r="J151" s="216"/>
      <c r="L151" s="121"/>
      <c r="M151" s="125"/>
      <c r="N151" s="126"/>
      <c r="O151" s="126"/>
      <c r="P151" s="126"/>
      <c r="Q151" s="126"/>
      <c r="R151" s="126"/>
      <c r="S151" s="126"/>
      <c r="T151" s="127"/>
      <c r="AT151" s="122" t="s">
        <v>124</v>
      </c>
      <c r="AU151" s="122" t="s">
        <v>78</v>
      </c>
      <c r="AV151" s="10" t="s">
        <v>122</v>
      </c>
      <c r="AW151" s="10" t="s">
        <v>31</v>
      </c>
      <c r="AX151" s="10" t="s">
        <v>76</v>
      </c>
      <c r="AY151" s="122" t="s">
        <v>117</v>
      </c>
    </row>
    <row r="152" spans="2:65" s="1" customFormat="1" ht="16.5" customHeight="1">
      <c r="B152" s="88"/>
      <c r="C152" s="89" t="s">
        <v>227</v>
      </c>
      <c r="D152" s="89" t="s">
        <v>119</v>
      </c>
      <c r="E152" s="90" t="s">
        <v>223</v>
      </c>
      <c r="F152" s="91" t="s">
        <v>224</v>
      </c>
      <c r="G152" s="92" t="s">
        <v>219</v>
      </c>
      <c r="H152" s="257">
        <v>24.8</v>
      </c>
      <c r="I152" s="93"/>
      <c r="J152" s="260">
        <f>ROUND(I152*H152,2)</f>
        <v>0</v>
      </c>
      <c r="K152" s="91" t="s">
        <v>186</v>
      </c>
      <c r="L152" s="19"/>
      <c r="M152" s="94" t="s">
        <v>1</v>
      </c>
      <c r="N152" s="95" t="s">
        <v>40</v>
      </c>
      <c r="O152" s="27"/>
      <c r="P152" s="96">
        <f>O152*H152</f>
        <v>0</v>
      </c>
      <c r="Q152" s="96">
        <v>0.0369</v>
      </c>
      <c r="R152" s="96">
        <f>Q152*H152</f>
        <v>0.91512</v>
      </c>
      <c r="S152" s="96">
        <v>0</v>
      </c>
      <c r="T152" s="97">
        <f>S152*H152</f>
        <v>0</v>
      </c>
      <c r="AR152" s="11" t="s">
        <v>122</v>
      </c>
      <c r="AT152" s="11" t="s">
        <v>119</v>
      </c>
      <c r="AU152" s="11" t="s">
        <v>78</v>
      </c>
      <c r="AY152" s="11" t="s">
        <v>117</v>
      </c>
      <c r="BE152" s="98">
        <f>IF(N152="základní",J152,0)</f>
        <v>0</v>
      </c>
      <c r="BF152" s="98">
        <f>IF(N152="snížená",J152,0)</f>
        <v>0</v>
      </c>
      <c r="BG152" s="98">
        <f>IF(N152="zákl. přenesená",J152,0)</f>
        <v>0</v>
      </c>
      <c r="BH152" s="98">
        <f>IF(N152="sníž. přenesená",J152,0)</f>
        <v>0</v>
      </c>
      <c r="BI152" s="98">
        <f>IF(N152="nulová",J152,0)</f>
        <v>0</v>
      </c>
      <c r="BJ152" s="11" t="s">
        <v>76</v>
      </c>
      <c r="BK152" s="98">
        <f>ROUND(I152*H152,2)</f>
        <v>0</v>
      </c>
      <c r="BL152" s="11" t="s">
        <v>122</v>
      </c>
      <c r="BM152" s="11" t="s">
        <v>948</v>
      </c>
    </row>
    <row r="153" spans="2:51" s="8" customFormat="1" ht="12">
      <c r="B153" s="107"/>
      <c r="D153" s="100" t="s">
        <v>124</v>
      </c>
      <c r="E153" s="108" t="s">
        <v>1</v>
      </c>
      <c r="F153" s="109" t="s">
        <v>949</v>
      </c>
      <c r="H153" s="228">
        <v>24.8</v>
      </c>
      <c r="I153" s="110"/>
      <c r="J153" s="214"/>
      <c r="L153" s="107"/>
      <c r="M153" s="111"/>
      <c r="N153" s="112"/>
      <c r="O153" s="112"/>
      <c r="P153" s="112"/>
      <c r="Q153" s="112"/>
      <c r="R153" s="112"/>
      <c r="S153" s="112"/>
      <c r="T153" s="113"/>
      <c r="AT153" s="108" t="s">
        <v>124</v>
      </c>
      <c r="AU153" s="108" t="s">
        <v>78</v>
      </c>
      <c r="AV153" s="8" t="s">
        <v>78</v>
      </c>
      <c r="AW153" s="8" t="s">
        <v>31</v>
      </c>
      <c r="AX153" s="8" t="s">
        <v>69</v>
      </c>
      <c r="AY153" s="108" t="s">
        <v>117</v>
      </c>
    </row>
    <row r="154" spans="2:51" s="10" customFormat="1" ht="12">
      <c r="B154" s="121"/>
      <c r="D154" s="100" t="s">
        <v>124</v>
      </c>
      <c r="E154" s="122" t="s">
        <v>1</v>
      </c>
      <c r="F154" s="123" t="s">
        <v>182</v>
      </c>
      <c r="H154" s="234">
        <v>24.8</v>
      </c>
      <c r="I154" s="124"/>
      <c r="J154" s="216"/>
      <c r="L154" s="121"/>
      <c r="M154" s="125"/>
      <c r="N154" s="126"/>
      <c r="O154" s="126"/>
      <c r="P154" s="126"/>
      <c r="Q154" s="126"/>
      <c r="R154" s="126"/>
      <c r="S154" s="126"/>
      <c r="T154" s="127"/>
      <c r="AT154" s="122" t="s">
        <v>124</v>
      </c>
      <c r="AU154" s="122" t="s">
        <v>78</v>
      </c>
      <c r="AV154" s="10" t="s">
        <v>122</v>
      </c>
      <c r="AW154" s="10" t="s">
        <v>31</v>
      </c>
      <c r="AX154" s="10" t="s">
        <v>76</v>
      </c>
      <c r="AY154" s="122" t="s">
        <v>117</v>
      </c>
    </row>
    <row r="155" spans="2:65" s="1" customFormat="1" ht="16.5" customHeight="1">
      <c r="B155" s="88"/>
      <c r="C155" s="89" t="s">
        <v>232</v>
      </c>
      <c r="D155" s="89" t="s">
        <v>119</v>
      </c>
      <c r="E155" s="90" t="s">
        <v>228</v>
      </c>
      <c r="F155" s="91" t="s">
        <v>229</v>
      </c>
      <c r="G155" s="92" t="s">
        <v>219</v>
      </c>
      <c r="H155" s="257">
        <v>12</v>
      </c>
      <c r="I155" s="93"/>
      <c r="J155" s="260">
        <f>ROUND(I155*H155,2)</f>
        <v>0</v>
      </c>
      <c r="K155" s="91" t="s">
        <v>186</v>
      </c>
      <c r="L155" s="19"/>
      <c r="M155" s="94" t="s">
        <v>1</v>
      </c>
      <c r="N155" s="95" t="s">
        <v>40</v>
      </c>
      <c r="O155" s="27"/>
      <c r="P155" s="96">
        <f>O155*H155</f>
        <v>0</v>
      </c>
      <c r="Q155" s="96">
        <v>0.01068</v>
      </c>
      <c r="R155" s="96">
        <f>Q155*H155</f>
        <v>0.12816</v>
      </c>
      <c r="S155" s="96">
        <v>0</v>
      </c>
      <c r="T155" s="97">
        <f>S155*H155</f>
        <v>0</v>
      </c>
      <c r="AR155" s="11" t="s">
        <v>122</v>
      </c>
      <c r="AT155" s="11" t="s">
        <v>119</v>
      </c>
      <c r="AU155" s="11" t="s">
        <v>78</v>
      </c>
      <c r="AY155" s="11" t="s">
        <v>117</v>
      </c>
      <c r="BE155" s="98">
        <f>IF(N155="základní",J155,0)</f>
        <v>0</v>
      </c>
      <c r="BF155" s="98">
        <f>IF(N155="snížená",J155,0)</f>
        <v>0</v>
      </c>
      <c r="BG155" s="98">
        <f>IF(N155="zákl. přenesená",J155,0)</f>
        <v>0</v>
      </c>
      <c r="BH155" s="98">
        <f>IF(N155="sníž. přenesená",J155,0)</f>
        <v>0</v>
      </c>
      <c r="BI155" s="98">
        <f>IF(N155="nulová",J155,0)</f>
        <v>0</v>
      </c>
      <c r="BJ155" s="11" t="s">
        <v>76</v>
      </c>
      <c r="BK155" s="98">
        <f>ROUND(I155*H155,2)</f>
        <v>0</v>
      </c>
      <c r="BL155" s="11" t="s">
        <v>122</v>
      </c>
      <c r="BM155" s="11" t="s">
        <v>950</v>
      </c>
    </row>
    <row r="156" spans="2:51" s="8" customFormat="1" ht="12">
      <c r="B156" s="107"/>
      <c r="D156" s="100" t="s">
        <v>124</v>
      </c>
      <c r="E156" s="108" t="s">
        <v>1</v>
      </c>
      <c r="F156" s="109" t="s">
        <v>899</v>
      </c>
      <c r="H156" s="228">
        <v>12</v>
      </c>
      <c r="I156" s="110"/>
      <c r="J156" s="214"/>
      <c r="L156" s="107"/>
      <c r="M156" s="111"/>
      <c r="N156" s="112"/>
      <c r="O156" s="112"/>
      <c r="P156" s="112"/>
      <c r="Q156" s="112"/>
      <c r="R156" s="112"/>
      <c r="S156" s="112"/>
      <c r="T156" s="113"/>
      <c r="AT156" s="108" t="s">
        <v>124</v>
      </c>
      <c r="AU156" s="108" t="s">
        <v>78</v>
      </c>
      <c r="AV156" s="8" t="s">
        <v>78</v>
      </c>
      <c r="AW156" s="8" t="s">
        <v>31</v>
      </c>
      <c r="AX156" s="8" t="s">
        <v>69</v>
      </c>
      <c r="AY156" s="108" t="s">
        <v>117</v>
      </c>
    </row>
    <row r="157" spans="2:51" s="10" customFormat="1" ht="12">
      <c r="B157" s="121"/>
      <c r="D157" s="100" t="s">
        <v>124</v>
      </c>
      <c r="E157" s="122" t="s">
        <v>1</v>
      </c>
      <c r="F157" s="123" t="s">
        <v>182</v>
      </c>
      <c r="H157" s="234">
        <v>12</v>
      </c>
      <c r="I157" s="124"/>
      <c r="J157" s="216"/>
      <c r="L157" s="121"/>
      <c r="M157" s="125"/>
      <c r="N157" s="126"/>
      <c r="O157" s="126"/>
      <c r="P157" s="126"/>
      <c r="Q157" s="126"/>
      <c r="R157" s="126"/>
      <c r="S157" s="126"/>
      <c r="T157" s="127"/>
      <c r="AT157" s="122" t="s">
        <v>124</v>
      </c>
      <c r="AU157" s="122" t="s">
        <v>78</v>
      </c>
      <c r="AV157" s="10" t="s">
        <v>122</v>
      </c>
      <c r="AW157" s="10" t="s">
        <v>31</v>
      </c>
      <c r="AX157" s="10" t="s">
        <v>76</v>
      </c>
      <c r="AY157" s="122" t="s">
        <v>117</v>
      </c>
    </row>
    <row r="158" spans="2:65" s="1" customFormat="1" ht="16.5" customHeight="1">
      <c r="B158" s="88"/>
      <c r="C158" s="89" t="s">
        <v>237</v>
      </c>
      <c r="D158" s="89" t="s">
        <v>119</v>
      </c>
      <c r="E158" s="90" t="s">
        <v>233</v>
      </c>
      <c r="F158" s="91" t="s">
        <v>234</v>
      </c>
      <c r="G158" s="92" t="s">
        <v>219</v>
      </c>
      <c r="H158" s="257">
        <v>0.8</v>
      </c>
      <c r="I158" s="93"/>
      <c r="J158" s="260">
        <f>ROUND(I158*H158,2)</f>
        <v>0</v>
      </c>
      <c r="K158" s="91" t="s">
        <v>186</v>
      </c>
      <c r="L158" s="19"/>
      <c r="M158" s="94" t="s">
        <v>1</v>
      </c>
      <c r="N158" s="95" t="s">
        <v>40</v>
      </c>
      <c r="O158" s="27"/>
      <c r="P158" s="96">
        <f>O158*H158</f>
        <v>0</v>
      </c>
      <c r="Q158" s="96">
        <v>0.01269</v>
      </c>
      <c r="R158" s="96">
        <f>Q158*H158</f>
        <v>0.010152000000000001</v>
      </c>
      <c r="S158" s="96">
        <v>0</v>
      </c>
      <c r="T158" s="97">
        <f>S158*H158</f>
        <v>0</v>
      </c>
      <c r="AR158" s="11" t="s">
        <v>122</v>
      </c>
      <c r="AT158" s="11" t="s">
        <v>119</v>
      </c>
      <c r="AU158" s="11" t="s">
        <v>78</v>
      </c>
      <c r="AY158" s="11" t="s">
        <v>117</v>
      </c>
      <c r="BE158" s="98">
        <f>IF(N158="základní",J158,0)</f>
        <v>0</v>
      </c>
      <c r="BF158" s="98">
        <f>IF(N158="snížená",J158,0)</f>
        <v>0</v>
      </c>
      <c r="BG158" s="98">
        <f>IF(N158="zákl. přenesená",J158,0)</f>
        <v>0</v>
      </c>
      <c r="BH158" s="98">
        <f>IF(N158="sníž. přenesená",J158,0)</f>
        <v>0</v>
      </c>
      <c r="BI158" s="98">
        <f>IF(N158="nulová",J158,0)</f>
        <v>0</v>
      </c>
      <c r="BJ158" s="11" t="s">
        <v>76</v>
      </c>
      <c r="BK158" s="98">
        <f>ROUND(I158*H158,2)</f>
        <v>0</v>
      </c>
      <c r="BL158" s="11" t="s">
        <v>122</v>
      </c>
      <c r="BM158" s="11" t="s">
        <v>951</v>
      </c>
    </row>
    <row r="159" spans="2:51" s="8" customFormat="1" ht="12">
      <c r="B159" s="107"/>
      <c r="D159" s="100" t="s">
        <v>124</v>
      </c>
      <c r="E159" s="108" t="s">
        <v>1</v>
      </c>
      <c r="F159" s="109" t="s">
        <v>900</v>
      </c>
      <c r="H159" s="228">
        <v>0.8</v>
      </c>
      <c r="I159" s="110"/>
      <c r="J159" s="214"/>
      <c r="L159" s="107"/>
      <c r="M159" s="111"/>
      <c r="N159" s="112"/>
      <c r="O159" s="112"/>
      <c r="P159" s="112"/>
      <c r="Q159" s="112"/>
      <c r="R159" s="112"/>
      <c r="S159" s="112"/>
      <c r="T159" s="113"/>
      <c r="AT159" s="108" t="s">
        <v>124</v>
      </c>
      <c r="AU159" s="108" t="s">
        <v>78</v>
      </c>
      <c r="AV159" s="8" t="s">
        <v>78</v>
      </c>
      <c r="AW159" s="8" t="s">
        <v>31</v>
      </c>
      <c r="AX159" s="8" t="s">
        <v>69</v>
      </c>
      <c r="AY159" s="108" t="s">
        <v>117</v>
      </c>
    </row>
    <row r="160" spans="2:51" s="10" customFormat="1" ht="12">
      <c r="B160" s="121"/>
      <c r="D160" s="100" t="s">
        <v>124</v>
      </c>
      <c r="E160" s="122" t="s">
        <v>1</v>
      </c>
      <c r="F160" s="123" t="s">
        <v>182</v>
      </c>
      <c r="H160" s="234">
        <v>0.8</v>
      </c>
      <c r="I160" s="124"/>
      <c r="J160" s="216"/>
      <c r="L160" s="121"/>
      <c r="M160" s="125"/>
      <c r="N160" s="126"/>
      <c r="O160" s="126"/>
      <c r="P160" s="126"/>
      <c r="Q160" s="126"/>
      <c r="R160" s="126"/>
      <c r="S160" s="126"/>
      <c r="T160" s="127"/>
      <c r="AT160" s="122" t="s">
        <v>124</v>
      </c>
      <c r="AU160" s="122" t="s">
        <v>78</v>
      </c>
      <c r="AV160" s="10" t="s">
        <v>122</v>
      </c>
      <c r="AW160" s="10" t="s">
        <v>31</v>
      </c>
      <c r="AX160" s="10" t="s">
        <v>76</v>
      </c>
      <c r="AY160" s="122" t="s">
        <v>117</v>
      </c>
    </row>
    <row r="161" spans="2:65" s="1" customFormat="1" ht="16.5" customHeight="1">
      <c r="B161" s="88"/>
      <c r="C161" s="89" t="s">
        <v>242</v>
      </c>
      <c r="D161" s="89" t="s">
        <v>119</v>
      </c>
      <c r="E161" s="90" t="s">
        <v>238</v>
      </c>
      <c r="F161" s="91" t="s">
        <v>239</v>
      </c>
      <c r="G161" s="92" t="s">
        <v>219</v>
      </c>
      <c r="H161" s="257">
        <v>8.8</v>
      </c>
      <c r="I161" s="93"/>
      <c r="J161" s="260">
        <f>ROUND(I161*H161,2)</f>
        <v>0</v>
      </c>
      <c r="K161" s="91" t="s">
        <v>186</v>
      </c>
      <c r="L161" s="19"/>
      <c r="M161" s="94" t="s">
        <v>1</v>
      </c>
      <c r="N161" s="95" t="s">
        <v>40</v>
      </c>
      <c r="O161" s="27"/>
      <c r="P161" s="96">
        <f>O161*H161</f>
        <v>0</v>
      </c>
      <c r="Q161" s="96">
        <v>0.10775</v>
      </c>
      <c r="R161" s="96">
        <f>Q161*H161</f>
        <v>0.9482</v>
      </c>
      <c r="S161" s="96">
        <v>0</v>
      </c>
      <c r="T161" s="97">
        <f>S161*H161</f>
        <v>0</v>
      </c>
      <c r="AR161" s="11" t="s">
        <v>122</v>
      </c>
      <c r="AT161" s="11" t="s">
        <v>119</v>
      </c>
      <c r="AU161" s="11" t="s">
        <v>78</v>
      </c>
      <c r="AY161" s="11" t="s">
        <v>117</v>
      </c>
      <c r="BE161" s="98">
        <f>IF(N161="základní",J161,0)</f>
        <v>0</v>
      </c>
      <c r="BF161" s="98">
        <f>IF(N161="snížená",J161,0)</f>
        <v>0</v>
      </c>
      <c r="BG161" s="98">
        <f>IF(N161="zákl. přenesená",J161,0)</f>
        <v>0</v>
      </c>
      <c r="BH161" s="98">
        <f>IF(N161="sníž. přenesená",J161,0)</f>
        <v>0</v>
      </c>
      <c r="BI161" s="98">
        <f>IF(N161="nulová",J161,0)</f>
        <v>0</v>
      </c>
      <c r="BJ161" s="11" t="s">
        <v>76</v>
      </c>
      <c r="BK161" s="98">
        <f>ROUND(I161*H161,2)</f>
        <v>0</v>
      </c>
      <c r="BL161" s="11" t="s">
        <v>122</v>
      </c>
      <c r="BM161" s="11" t="s">
        <v>952</v>
      </c>
    </row>
    <row r="162" spans="2:51" s="8" customFormat="1" ht="12">
      <c r="B162" s="107"/>
      <c r="D162" s="100" t="s">
        <v>124</v>
      </c>
      <c r="E162" s="108" t="s">
        <v>1</v>
      </c>
      <c r="F162" s="109" t="s">
        <v>231</v>
      </c>
      <c r="H162" s="228">
        <v>8.8</v>
      </c>
      <c r="I162" s="110"/>
      <c r="J162" s="214"/>
      <c r="L162" s="107"/>
      <c r="M162" s="111"/>
      <c r="N162" s="112"/>
      <c r="O162" s="112"/>
      <c r="P162" s="112"/>
      <c r="Q162" s="112"/>
      <c r="R162" s="112"/>
      <c r="S162" s="112"/>
      <c r="T162" s="113"/>
      <c r="AT162" s="108" t="s">
        <v>124</v>
      </c>
      <c r="AU162" s="108" t="s">
        <v>78</v>
      </c>
      <c r="AV162" s="8" t="s">
        <v>78</v>
      </c>
      <c r="AW162" s="8" t="s">
        <v>31</v>
      </c>
      <c r="AX162" s="8" t="s">
        <v>69</v>
      </c>
      <c r="AY162" s="108" t="s">
        <v>117</v>
      </c>
    </row>
    <row r="163" spans="2:51" s="10" customFormat="1" ht="12">
      <c r="B163" s="121"/>
      <c r="D163" s="100" t="s">
        <v>124</v>
      </c>
      <c r="E163" s="122" t="s">
        <v>1</v>
      </c>
      <c r="F163" s="123" t="s">
        <v>182</v>
      </c>
      <c r="H163" s="234">
        <v>8.8</v>
      </c>
      <c r="I163" s="124"/>
      <c r="J163" s="216"/>
      <c r="L163" s="121"/>
      <c r="M163" s="125"/>
      <c r="N163" s="126"/>
      <c r="O163" s="126"/>
      <c r="P163" s="126"/>
      <c r="Q163" s="126"/>
      <c r="R163" s="126"/>
      <c r="S163" s="126"/>
      <c r="T163" s="127"/>
      <c r="AT163" s="122" t="s">
        <v>124</v>
      </c>
      <c r="AU163" s="122" t="s">
        <v>78</v>
      </c>
      <c r="AV163" s="10" t="s">
        <v>122</v>
      </c>
      <c r="AW163" s="10" t="s">
        <v>31</v>
      </c>
      <c r="AX163" s="10" t="s">
        <v>76</v>
      </c>
      <c r="AY163" s="122" t="s">
        <v>117</v>
      </c>
    </row>
    <row r="164" spans="2:65" s="1" customFormat="1" ht="16.5" customHeight="1">
      <c r="B164" s="88"/>
      <c r="C164" s="89" t="s">
        <v>248</v>
      </c>
      <c r="D164" s="89" t="s">
        <v>119</v>
      </c>
      <c r="E164" s="90" t="s">
        <v>243</v>
      </c>
      <c r="F164" s="91" t="s">
        <v>244</v>
      </c>
      <c r="G164" s="92" t="s">
        <v>245</v>
      </c>
      <c r="H164" s="257">
        <v>119.52</v>
      </c>
      <c r="I164" s="93"/>
      <c r="J164" s="260">
        <f>ROUND(I164*H164,2)</f>
        <v>0</v>
      </c>
      <c r="K164" s="91" t="s">
        <v>186</v>
      </c>
      <c r="L164" s="19"/>
      <c r="M164" s="94" t="s">
        <v>1</v>
      </c>
      <c r="N164" s="95" t="s">
        <v>40</v>
      </c>
      <c r="O164" s="27"/>
      <c r="P164" s="96">
        <f>O164*H164</f>
        <v>0</v>
      </c>
      <c r="Q164" s="96">
        <v>0</v>
      </c>
      <c r="R164" s="96">
        <f>Q164*H164</f>
        <v>0</v>
      </c>
      <c r="S164" s="96">
        <v>0</v>
      </c>
      <c r="T164" s="97">
        <f>S164*H164</f>
        <v>0</v>
      </c>
      <c r="AR164" s="11" t="s">
        <v>122</v>
      </c>
      <c r="AT164" s="11" t="s">
        <v>119</v>
      </c>
      <c r="AU164" s="11" t="s">
        <v>78</v>
      </c>
      <c r="AY164" s="11" t="s">
        <v>117</v>
      </c>
      <c r="BE164" s="98">
        <f>IF(N164="základní",J164,0)</f>
        <v>0</v>
      </c>
      <c r="BF164" s="98">
        <f>IF(N164="snížená",J164,0)</f>
        <v>0</v>
      </c>
      <c r="BG164" s="98">
        <f>IF(N164="zákl. přenesená",J164,0)</f>
        <v>0</v>
      </c>
      <c r="BH164" s="98">
        <f>IF(N164="sníž. přenesená",J164,0)</f>
        <v>0</v>
      </c>
      <c r="BI164" s="98">
        <f>IF(N164="nulová",J164,0)</f>
        <v>0</v>
      </c>
      <c r="BJ164" s="11" t="s">
        <v>76</v>
      </c>
      <c r="BK164" s="98">
        <f>ROUND(I164*H164,2)</f>
        <v>0</v>
      </c>
      <c r="BL164" s="11" t="s">
        <v>122</v>
      </c>
      <c r="BM164" s="11" t="s">
        <v>953</v>
      </c>
    </row>
    <row r="165" spans="2:51" s="8" customFormat="1" ht="12">
      <c r="B165" s="107"/>
      <c r="D165" s="100" t="s">
        <v>124</v>
      </c>
      <c r="E165" s="108" t="s">
        <v>1</v>
      </c>
      <c r="F165" s="109" t="s">
        <v>954</v>
      </c>
      <c r="H165" s="228">
        <v>119.52</v>
      </c>
      <c r="I165" s="110"/>
      <c r="J165" s="214"/>
      <c r="L165" s="107"/>
      <c r="M165" s="111"/>
      <c r="N165" s="112"/>
      <c r="O165" s="112"/>
      <c r="P165" s="112"/>
      <c r="Q165" s="112"/>
      <c r="R165" s="112"/>
      <c r="S165" s="112"/>
      <c r="T165" s="113"/>
      <c r="AT165" s="108" t="s">
        <v>124</v>
      </c>
      <c r="AU165" s="108" t="s">
        <v>78</v>
      </c>
      <c r="AV165" s="8" t="s">
        <v>78</v>
      </c>
      <c r="AW165" s="8" t="s">
        <v>31</v>
      </c>
      <c r="AX165" s="8" t="s">
        <v>69</v>
      </c>
      <c r="AY165" s="108" t="s">
        <v>117</v>
      </c>
    </row>
    <row r="166" spans="2:51" s="10" customFormat="1" ht="12">
      <c r="B166" s="121"/>
      <c r="D166" s="100" t="s">
        <v>124</v>
      </c>
      <c r="E166" s="122" t="s">
        <v>1</v>
      </c>
      <c r="F166" s="123" t="s">
        <v>182</v>
      </c>
      <c r="H166" s="234">
        <v>119.52</v>
      </c>
      <c r="I166" s="124"/>
      <c r="J166" s="216"/>
      <c r="L166" s="121"/>
      <c r="M166" s="125"/>
      <c r="N166" s="126"/>
      <c r="O166" s="126"/>
      <c r="P166" s="126"/>
      <c r="Q166" s="126"/>
      <c r="R166" s="126"/>
      <c r="S166" s="126"/>
      <c r="T166" s="127"/>
      <c r="AT166" s="122" t="s">
        <v>124</v>
      </c>
      <c r="AU166" s="122" t="s">
        <v>78</v>
      </c>
      <c r="AV166" s="10" t="s">
        <v>122</v>
      </c>
      <c r="AW166" s="10" t="s">
        <v>31</v>
      </c>
      <c r="AX166" s="10" t="s">
        <v>76</v>
      </c>
      <c r="AY166" s="122" t="s">
        <v>117</v>
      </c>
    </row>
    <row r="167" spans="2:65" s="1" customFormat="1" ht="16.5" customHeight="1">
      <c r="B167" s="88"/>
      <c r="C167" s="89" t="s">
        <v>254</v>
      </c>
      <c r="D167" s="89" t="s">
        <v>119</v>
      </c>
      <c r="E167" s="90" t="s">
        <v>249</v>
      </c>
      <c r="F167" s="91" t="s">
        <v>250</v>
      </c>
      <c r="G167" s="92" t="s">
        <v>245</v>
      </c>
      <c r="H167" s="257">
        <v>195.977</v>
      </c>
      <c r="I167" s="93"/>
      <c r="J167" s="260">
        <f>ROUND(I167*H167,2)</f>
        <v>0</v>
      </c>
      <c r="K167" s="91" t="s">
        <v>186</v>
      </c>
      <c r="L167" s="19"/>
      <c r="M167" s="94" t="s">
        <v>1</v>
      </c>
      <c r="N167" s="95" t="s">
        <v>40</v>
      </c>
      <c r="O167" s="27"/>
      <c r="P167" s="96">
        <f>O167*H167</f>
        <v>0</v>
      </c>
      <c r="Q167" s="96">
        <v>0</v>
      </c>
      <c r="R167" s="96">
        <f>Q167*H167</f>
        <v>0</v>
      </c>
      <c r="S167" s="96">
        <v>0</v>
      </c>
      <c r="T167" s="97">
        <f>S167*H167</f>
        <v>0</v>
      </c>
      <c r="AR167" s="11" t="s">
        <v>122</v>
      </c>
      <c r="AT167" s="11" t="s">
        <v>119</v>
      </c>
      <c r="AU167" s="11" t="s">
        <v>78</v>
      </c>
      <c r="AY167" s="11" t="s">
        <v>117</v>
      </c>
      <c r="BE167" s="98">
        <f>IF(N167="základní",J167,0)</f>
        <v>0</v>
      </c>
      <c r="BF167" s="98">
        <f>IF(N167="snížená",J167,0)</f>
        <v>0</v>
      </c>
      <c r="BG167" s="98">
        <f>IF(N167="zákl. přenesená",J167,0)</f>
        <v>0</v>
      </c>
      <c r="BH167" s="98">
        <f>IF(N167="sníž. přenesená",J167,0)</f>
        <v>0</v>
      </c>
      <c r="BI167" s="98">
        <f>IF(N167="nulová",J167,0)</f>
        <v>0</v>
      </c>
      <c r="BJ167" s="11" t="s">
        <v>76</v>
      </c>
      <c r="BK167" s="98">
        <f>ROUND(I167*H167,2)</f>
        <v>0</v>
      </c>
      <c r="BL167" s="11" t="s">
        <v>122</v>
      </c>
      <c r="BM167" s="11" t="s">
        <v>955</v>
      </c>
    </row>
    <row r="168" spans="2:51" s="7" customFormat="1" ht="12">
      <c r="B168" s="99"/>
      <c r="D168" s="100" t="s">
        <v>124</v>
      </c>
      <c r="E168" s="101" t="s">
        <v>1</v>
      </c>
      <c r="F168" s="102" t="s">
        <v>252</v>
      </c>
      <c r="H168" s="224" t="s">
        <v>1</v>
      </c>
      <c r="I168" s="103"/>
      <c r="J168" s="213"/>
      <c r="L168" s="99"/>
      <c r="M168" s="104"/>
      <c r="N168" s="105"/>
      <c r="O168" s="105"/>
      <c r="P168" s="105"/>
      <c r="Q168" s="105"/>
      <c r="R168" s="105"/>
      <c r="S168" s="105"/>
      <c r="T168" s="106"/>
      <c r="AT168" s="101" t="s">
        <v>124</v>
      </c>
      <c r="AU168" s="101" t="s">
        <v>78</v>
      </c>
      <c r="AV168" s="7" t="s">
        <v>76</v>
      </c>
      <c r="AW168" s="7" t="s">
        <v>31</v>
      </c>
      <c r="AX168" s="7" t="s">
        <v>69</v>
      </c>
      <c r="AY168" s="101" t="s">
        <v>117</v>
      </c>
    </row>
    <row r="169" spans="2:51" s="8" customFormat="1" ht="12">
      <c r="B169" s="107"/>
      <c r="D169" s="100" t="s">
        <v>124</v>
      </c>
      <c r="E169" s="108" t="s">
        <v>1</v>
      </c>
      <c r="F169" s="109" t="s">
        <v>956</v>
      </c>
      <c r="H169" s="228">
        <v>195.977</v>
      </c>
      <c r="I169" s="110"/>
      <c r="J169" s="214"/>
      <c r="L169" s="107"/>
      <c r="M169" s="111"/>
      <c r="N169" s="112"/>
      <c r="O169" s="112"/>
      <c r="P169" s="112"/>
      <c r="Q169" s="112"/>
      <c r="R169" s="112"/>
      <c r="S169" s="112"/>
      <c r="T169" s="113"/>
      <c r="AT169" s="108" t="s">
        <v>124</v>
      </c>
      <c r="AU169" s="108" t="s">
        <v>78</v>
      </c>
      <c r="AV169" s="8" t="s">
        <v>78</v>
      </c>
      <c r="AW169" s="8" t="s">
        <v>31</v>
      </c>
      <c r="AX169" s="8" t="s">
        <v>69</v>
      </c>
      <c r="AY169" s="108" t="s">
        <v>117</v>
      </c>
    </row>
    <row r="170" spans="2:51" s="10" customFormat="1" ht="12">
      <c r="B170" s="121"/>
      <c r="D170" s="100" t="s">
        <v>124</v>
      </c>
      <c r="E170" s="122" t="s">
        <v>1</v>
      </c>
      <c r="F170" s="123" t="s">
        <v>182</v>
      </c>
      <c r="H170" s="234">
        <v>195.977</v>
      </c>
      <c r="I170" s="124"/>
      <c r="J170" s="216"/>
      <c r="L170" s="121"/>
      <c r="M170" s="125"/>
      <c r="N170" s="126"/>
      <c r="O170" s="126"/>
      <c r="P170" s="126"/>
      <c r="Q170" s="126"/>
      <c r="R170" s="126"/>
      <c r="S170" s="126"/>
      <c r="T170" s="127"/>
      <c r="AT170" s="122" t="s">
        <v>124</v>
      </c>
      <c r="AU170" s="122" t="s">
        <v>78</v>
      </c>
      <c r="AV170" s="10" t="s">
        <v>122</v>
      </c>
      <c r="AW170" s="10" t="s">
        <v>31</v>
      </c>
      <c r="AX170" s="10" t="s">
        <v>76</v>
      </c>
      <c r="AY170" s="122" t="s">
        <v>117</v>
      </c>
    </row>
    <row r="171" spans="2:65" s="1" customFormat="1" ht="16.5" customHeight="1">
      <c r="B171" s="88"/>
      <c r="C171" s="89" t="s">
        <v>8</v>
      </c>
      <c r="D171" s="89" t="s">
        <v>119</v>
      </c>
      <c r="E171" s="90" t="s">
        <v>255</v>
      </c>
      <c r="F171" s="91" t="s">
        <v>256</v>
      </c>
      <c r="G171" s="92" t="s">
        <v>245</v>
      </c>
      <c r="H171" s="257">
        <v>195.977</v>
      </c>
      <c r="I171" s="93"/>
      <c r="J171" s="260">
        <f>ROUND(I171*H171,2)</f>
        <v>0</v>
      </c>
      <c r="K171" s="91" t="s">
        <v>186</v>
      </c>
      <c r="L171" s="19"/>
      <c r="M171" s="94" t="s">
        <v>1</v>
      </c>
      <c r="N171" s="95" t="s">
        <v>40</v>
      </c>
      <c r="O171" s="27"/>
      <c r="P171" s="96">
        <f>O171*H171</f>
        <v>0</v>
      </c>
      <c r="Q171" s="96">
        <v>0</v>
      </c>
      <c r="R171" s="96">
        <f>Q171*H171</f>
        <v>0</v>
      </c>
      <c r="S171" s="96">
        <v>0</v>
      </c>
      <c r="T171" s="97">
        <f>S171*H171</f>
        <v>0</v>
      </c>
      <c r="AR171" s="11" t="s">
        <v>122</v>
      </c>
      <c r="AT171" s="11" t="s">
        <v>119</v>
      </c>
      <c r="AU171" s="11" t="s">
        <v>78</v>
      </c>
      <c r="AY171" s="11" t="s">
        <v>117</v>
      </c>
      <c r="BE171" s="98">
        <f>IF(N171="základní",J171,0)</f>
        <v>0</v>
      </c>
      <c r="BF171" s="98">
        <f>IF(N171="snížená",J171,0)</f>
        <v>0</v>
      </c>
      <c r="BG171" s="98">
        <f>IF(N171="zákl. přenesená",J171,0)</f>
        <v>0</v>
      </c>
      <c r="BH171" s="98">
        <f>IF(N171="sníž. přenesená",J171,0)</f>
        <v>0</v>
      </c>
      <c r="BI171" s="98">
        <f>IF(N171="nulová",J171,0)</f>
        <v>0</v>
      </c>
      <c r="BJ171" s="11" t="s">
        <v>76</v>
      </c>
      <c r="BK171" s="98">
        <f>ROUND(I171*H171,2)</f>
        <v>0</v>
      </c>
      <c r="BL171" s="11" t="s">
        <v>122</v>
      </c>
      <c r="BM171" s="11" t="s">
        <v>957</v>
      </c>
    </row>
    <row r="172" spans="2:65" s="1" customFormat="1" ht="16.5" customHeight="1">
      <c r="B172" s="88"/>
      <c r="C172" s="89" t="s">
        <v>263</v>
      </c>
      <c r="D172" s="89" t="s">
        <v>119</v>
      </c>
      <c r="E172" s="90" t="s">
        <v>258</v>
      </c>
      <c r="F172" s="91" t="s">
        <v>259</v>
      </c>
      <c r="G172" s="92" t="s">
        <v>245</v>
      </c>
      <c r="H172" s="257">
        <v>97.988</v>
      </c>
      <c r="I172" s="93"/>
      <c r="J172" s="260">
        <f>ROUND(I172*H172,2)</f>
        <v>0</v>
      </c>
      <c r="K172" s="91" t="s">
        <v>186</v>
      </c>
      <c r="L172" s="19"/>
      <c r="M172" s="94" t="s">
        <v>1</v>
      </c>
      <c r="N172" s="95" t="s">
        <v>40</v>
      </c>
      <c r="O172" s="27"/>
      <c r="P172" s="96">
        <f>O172*H172</f>
        <v>0</v>
      </c>
      <c r="Q172" s="96">
        <v>0</v>
      </c>
      <c r="R172" s="96">
        <f>Q172*H172</f>
        <v>0</v>
      </c>
      <c r="S172" s="96">
        <v>0</v>
      </c>
      <c r="T172" s="97">
        <f>S172*H172</f>
        <v>0</v>
      </c>
      <c r="AR172" s="11" t="s">
        <v>122</v>
      </c>
      <c r="AT172" s="11" t="s">
        <v>119</v>
      </c>
      <c r="AU172" s="11" t="s">
        <v>78</v>
      </c>
      <c r="AY172" s="11" t="s">
        <v>117</v>
      </c>
      <c r="BE172" s="98">
        <f>IF(N172="základní",J172,0)</f>
        <v>0</v>
      </c>
      <c r="BF172" s="98">
        <f>IF(N172="snížená",J172,0)</f>
        <v>0</v>
      </c>
      <c r="BG172" s="98">
        <f>IF(N172="zákl. přenesená",J172,0)</f>
        <v>0</v>
      </c>
      <c r="BH172" s="98">
        <f>IF(N172="sníž. přenesená",J172,0)</f>
        <v>0</v>
      </c>
      <c r="BI172" s="98">
        <f>IF(N172="nulová",J172,0)</f>
        <v>0</v>
      </c>
      <c r="BJ172" s="11" t="s">
        <v>76</v>
      </c>
      <c r="BK172" s="98">
        <f>ROUND(I172*H172,2)</f>
        <v>0</v>
      </c>
      <c r="BL172" s="11" t="s">
        <v>122</v>
      </c>
      <c r="BM172" s="11" t="s">
        <v>958</v>
      </c>
    </row>
    <row r="173" spans="2:51" s="7" customFormat="1" ht="12">
      <c r="B173" s="99"/>
      <c r="D173" s="100" t="s">
        <v>124</v>
      </c>
      <c r="E173" s="101" t="s">
        <v>1</v>
      </c>
      <c r="F173" s="102" t="s">
        <v>261</v>
      </c>
      <c r="H173" s="224" t="s">
        <v>1</v>
      </c>
      <c r="I173" s="103"/>
      <c r="J173" s="213"/>
      <c r="L173" s="99"/>
      <c r="M173" s="104"/>
      <c r="N173" s="105"/>
      <c r="O173" s="105"/>
      <c r="P173" s="105"/>
      <c r="Q173" s="105"/>
      <c r="R173" s="105"/>
      <c r="S173" s="105"/>
      <c r="T173" s="106"/>
      <c r="AT173" s="101" t="s">
        <v>124</v>
      </c>
      <c r="AU173" s="101" t="s">
        <v>78</v>
      </c>
      <c r="AV173" s="7" t="s">
        <v>76</v>
      </c>
      <c r="AW173" s="7" t="s">
        <v>31</v>
      </c>
      <c r="AX173" s="7" t="s">
        <v>69</v>
      </c>
      <c r="AY173" s="101" t="s">
        <v>117</v>
      </c>
    </row>
    <row r="174" spans="2:51" s="8" customFormat="1" ht="12">
      <c r="B174" s="107"/>
      <c r="D174" s="100" t="s">
        <v>124</v>
      </c>
      <c r="E174" s="108" t="s">
        <v>1</v>
      </c>
      <c r="F174" s="109" t="s">
        <v>959</v>
      </c>
      <c r="H174" s="228">
        <v>97.988</v>
      </c>
      <c r="I174" s="110"/>
      <c r="J174" s="214"/>
      <c r="L174" s="107"/>
      <c r="M174" s="111"/>
      <c r="N174" s="112"/>
      <c r="O174" s="112"/>
      <c r="P174" s="112"/>
      <c r="Q174" s="112"/>
      <c r="R174" s="112"/>
      <c r="S174" s="112"/>
      <c r="T174" s="113"/>
      <c r="AT174" s="108" t="s">
        <v>124</v>
      </c>
      <c r="AU174" s="108" t="s">
        <v>78</v>
      </c>
      <c r="AV174" s="8" t="s">
        <v>78</v>
      </c>
      <c r="AW174" s="8" t="s">
        <v>31</v>
      </c>
      <c r="AX174" s="8" t="s">
        <v>69</v>
      </c>
      <c r="AY174" s="108" t="s">
        <v>117</v>
      </c>
    </row>
    <row r="175" spans="2:51" s="10" customFormat="1" ht="12">
      <c r="B175" s="121"/>
      <c r="D175" s="100" t="s">
        <v>124</v>
      </c>
      <c r="E175" s="122" t="s">
        <v>1</v>
      </c>
      <c r="F175" s="123" t="s">
        <v>182</v>
      </c>
      <c r="H175" s="234">
        <v>97.988</v>
      </c>
      <c r="I175" s="124"/>
      <c r="J175" s="216"/>
      <c r="L175" s="121"/>
      <c r="M175" s="125"/>
      <c r="N175" s="126"/>
      <c r="O175" s="126"/>
      <c r="P175" s="126"/>
      <c r="Q175" s="126"/>
      <c r="R175" s="126"/>
      <c r="S175" s="126"/>
      <c r="T175" s="127"/>
      <c r="AT175" s="122" t="s">
        <v>124</v>
      </c>
      <c r="AU175" s="122" t="s">
        <v>78</v>
      </c>
      <c r="AV175" s="10" t="s">
        <v>122</v>
      </c>
      <c r="AW175" s="10" t="s">
        <v>31</v>
      </c>
      <c r="AX175" s="10" t="s">
        <v>76</v>
      </c>
      <c r="AY175" s="122" t="s">
        <v>117</v>
      </c>
    </row>
    <row r="176" spans="2:65" s="1" customFormat="1" ht="16.5" customHeight="1">
      <c r="B176" s="88"/>
      <c r="C176" s="89" t="s">
        <v>267</v>
      </c>
      <c r="D176" s="89" t="s">
        <v>119</v>
      </c>
      <c r="E176" s="90" t="s">
        <v>264</v>
      </c>
      <c r="F176" s="91" t="s">
        <v>265</v>
      </c>
      <c r="G176" s="92" t="s">
        <v>245</v>
      </c>
      <c r="H176" s="257">
        <v>97.988</v>
      </c>
      <c r="I176" s="93"/>
      <c r="J176" s="260">
        <f>ROUND(I176*H176,2)</f>
        <v>0</v>
      </c>
      <c r="K176" s="91" t="s">
        <v>186</v>
      </c>
      <c r="L176" s="19"/>
      <c r="M176" s="94" t="s">
        <v>1</v>
      </c>
      <c r="N176" s="95" t="s">
        <v>40</v>
      </c>
      <c r="O176" s="27"/>
      <c r="P176" s="96">
        <f>O176*H176</f>
        <v>0</v>
      </c>
      <c r="Q176" s="96">
        <v>0</v>
      </c>
      <c r="R176" s="96">
        <f>Q176*H176</f>
        <v>0</v>
      </c>
      <c r="S176" s="96">
        <v>0</v>
      </c>
      <c r="T176" s="97">
        <f>S176*H176</f>
        <v>0</v>
      </c>
      <c r="AR176" s="11" t="s">
        <v>122</v>
      </c>
      <c r="AT176" s="11" t="s">
        <v>119</v>
      </c>
      <c r="AU176" s="11" t="s">
        <v>78</v>
      </c>
      <c r="AY176" s="11" t="s">
        <v>117</v>
      </c>
      <c r="BE176" s="98">
        <f>IF(N176="základní",J176,0)</f>
        <v>0</v>
      </c>
      <c r="BF176" s="98">
        <f>IF(N176="snížená",J176,0)</f>
        <v>0</v>
      </c>
      <c r="BG176" s="98">
        <f>IF(N176="zákl. přenesená",J176,0)</f>
        <v>0</v>
      </c>
      <c r="BH176" s="98">
        <f>IF(N176="sníž. přenesená",J176,0)</f>
        <v>0</v>
      </c>
      <c r="BI176" s="98">
        <f>IF(N176="nulová",J176,0)</f>
        <v>0</v>
      </c>
      <c r="BJ176" s="11" t="s">
        <v>76</v>
      </c>
      <c r="BK176" s="98">
        <f>ROUND(I176*H176,2)</f>
        <v>0</v>
      </c>
      <c r="BL176" s="11" t="s">
        <v>122</v>
      </c>
      <c r="BM176" s="11" t="s">
        <v>960</v>
      </c>
    </row>
    <row r="177" spans="2:65" s="1" customFormat="1" ht="16.5" customHeight="1">
      <c r="B177" s="88"/>
      <c r="C177" s="89" t="s">
        <v>272</v>
      </c>
      <c r="D177" s="89" t="s">
        <v>119</v>
      </c>
      <c r="E177" s="90" t="s">
        <v>268</v>
      </c>
      <c r="F177" s="91" t="s">
        <v>269</v>
      </c>
      <c r="G177" s="92" t="s">
        <v>245</v>
      </c>
      <c r="H177" s="257">
        <v>97.988</v>
      </c>
      <c r="I177" s="93"/>
      <c r="J177" s="260">
        <f>ROUND(I177*H177,2)</f>
        <v>0</v>
      </c>
      <c r="K177" s="91" t="s">
        <v>186</v>
      </c>
      <c r="L177" s="19"/>
      <c r="M177" s="94" t="s">
        <v>1</v>
      </c>
      <c r="N177" s="95" t="s">
        <v>40</v>
      </c>
      <c r="O177" s="27"/>
      <c r="P177" s="96">
        <f>O177*H177</f>
        <v>0</v>
      </c>
      <c r="Q177" s="96">
        <v>0.0103</v>
      </c>
      <c r="R177" s="96">
        <f>Q177*H177</f>
        <v>1.0092764</v>
      </c>
      <c r="S177" s="96">
        <v>0</v>
      </c>
      <c r="T177" s="97">
        <f>S177*H177</f>
        <v>0</v>
      </c>
      <c r="AR177" s="11" t="s">
        <v>122</v>
      </c>
      <c r="AT177" s="11" t="s">
        <v>119</v>
      </c>
      <c r="AU177" s="11" t="s">
        <v>78</v>
      </c>
      <c r="AY177" s="11" t="s">
        <v>117</v>
      </c>
      <c r="BE177" s="98">
        <f>IF(N177="základní",J177,0)</f>
        <v>0</v>
      </c>
      <c r="BF177" s="98">
        <f>IF(N177="snížená",J177,0)</f>
        <v>0</v>
      </c>
      <c r="BG177" s="98">
        <f>IF(N177="zákl. přenesená",J177,0)</f>
        <v>0</v>
      </c>
      <c r="BH177" s="98">
        <f>IF(N177="sníž. přenesená",J177,0)</f>
        <v>0</v>
      </c>
      <c r="BI177" s="98">
        <f>IF(N177="nulová",J177,0)</f>
        <v>0</v>
      </c>
      <c r="BJ177" s="11" t="s">
        <v>76</v>
      </c>
      <c r="BK177" s="98">
        <f>ROUND(I177*H177,2)</f>
        <v>0</v>
      </c>
      <c r="BL177" s="11" t="s">
        <v>122</v>
      </c>
      <c r="BM177" s="11" t="s">
        <v>961</v>
      </c>
    </row>
    <row r="178" spans="2:51" s="7" customFormat="1" ht="12">
      <c r="B178" s="99"/>
      <c r="D178" s="100" t="s">
        <v>124</v>
      </c>
      <c r="E178" s="101" t="s">
        <v>1</v>
      </c>
      <c r="F178" s="102" t="s">
        <v>271</v>
      </c>
      <c r="H178" s="224" t="s">
        <v>1</v>
      </c>
      <c r="I178" s="103"/>
      <c r="J178" s="213"/>
      <c r="L178" s="99"/>
      <c r="M178" s="104"/>
      <c r="N178" s="105"/>
      <c r="O178" s="105"/>
      <c r="P178" s="105"/>
      <c r="Q178" s="105"/>
      <c r="R178" s="105"/>
      <c r="S178" s="105"/>
      <c r="T178" s="106"/>
      <c r="AT178" s="101" t="s">
        <v>124</v>
      </c>
      <c r="AU178" s="101" t="s">
        <v>78</v>
      </c>
      <c r="AV178" s="7" t="s">
        <v>76</v>
      </c>
      <c r="AW178" s="7" t="s">
        <v>31</v>
      </c>
      <c r="AX178" s="7" t="s">
        <v>69</v>
      </c>
      <c r="AY178" s="101" t="s">
        <v>117</v>
      </c>
    </row>
    <row r="179" spans="2:51" s="8" customFormat="1" ht="12">
      <c r="B179" s="107"/>
      <c r="D179" s="100" t="s">
        <v>124</v>
      </c>
      <c r="E179" s="108" t="s">
        <v>1</v>
      </c>
      <c r="F179" s="109" t="s">
        <v>959</v>
      </c>
      <c r="H179" s="228">
        <v>97.988</v>
      </c>
      <c r="I179" s="110"/>
      <c r="J179" s="214"/>
      <c r="L179" s="107"/>
      <c r="M179" s="111"/>
      <c r="N179" s="112"/>
      <c r="O179" s="112"/>
      <c r="P179" s="112"/>
      <c r="Q179" s="112"/>
      <c r="R179" s="112"/>
      <c r="S179" s="112"/>
      <c r="T179" s="113"/>
      <c r="AT179" s="108" t="s">
        <v>124</v>
      </c>
      <c r="AU179" s="108" t="s">
        <v>78</v>
      </c>
      <c r="AV179" s="8" t="s">
        <v>78</v>
      </c>
      <c r="AW179" s="8" t="s">
        <v>31</v>
      </c>
      <c r="AX179" s="8" t="s">
        <v>69</v>
      </c>
      <c r="AY179" s="108" t="s">
        <v>117</v>
      </c>
    </row>
    <row r="180" spans="2:51" s="10" customFormat="1" ht="12">
      <c r="B180" s="121"/>
      <c r="D180" s="100" t="s">
        <v>124</v>
      </c>
      <c r="E180" s="122" t="s">
        <v>1</v>
      </c>
      <c r="F180" s="123" t="s">
        <v>182</v>
      </c>
      <c r="H180" s="234">
        <v>97.988</v>
      </c>
      <c r="I180" s="124"/>
      <c r="J180" s="216"/>
      <c r="L180" s="121"/>
      <c r="M180" s="125"/>
      <c r="N180" s="126"/>
      <c r="O180" s="126"/>
      <c r="P180" s="126"/>
      <c r="Q180" s="126"/>
      <c r="R180" s="126"/>
      <c r="S180" s="126"/>
      <c r="T180" s="127"/>
      <c r="AT180" s="122" t="s">
        <v>124</v>
      </c>
      <c r="AU180" s="122" t="s">
        <v>78</v>
      </c>
      <c r="AV180" s="10" t="s">
        <v>122</v>
      </c>
      <c r="AW180" s="10" t="s">
        <v>31</v>
      </c>
      <c r="AX180" s="10" t="s">
        <v>76</v>
      </c>
      <c r="AY180" s="122" t="s">
        <v>117</v>
      </c>
    </row>
    <row r="181" spans="2:65" s="1" customFormat="1" ht="16.5" customHeight="1">
      <c r="B181" s="88"/>
      <c r="C181" s="89" t="s">
        <v>317</v>
      </c>
      <c r="D181" s="89" t="s">
        <v>119</v>
      </c>
      <c r="E181" s="90" t="s">
        <v>273</v>
      </c>
      <c r="F181" s="91" t="s">
        <v>274</v>
      </c>
      <c r="G181" s="92" t="s">
        <v>185</v>
      </c>
      <c r="H181" s="257">
        <v>1216.674</v>
      </c>
      <c r="I181" s="93"/>
      <c r="J181" s="260">
        <f>ROUND(I181*H181,2)</f>
        <v>0</v>
      </c>
      <c r="K181" s="91" t="s">
        <v>186</v>
      </c>
      <c r="L181" s="19"/>
      <c r="M181" s="94" t="s">
        <v>1</v>
      </c>
      <c r="N181" s="95" t="s">
        <v>40</v>
      </c>
      <c r="O181" s="27"/>
      <c r="P181" s="96">
        <f>O181*H181</f>
        <v>0</v>
      </c>
      <c r="Q181" s="96">
        <v>0.00084</v>
      </c>
      <c r="R181" s="96">
        <f>Q181*H181</f>
        <v>1.02200616</v>
      </c>
      <c r="S181" s="96">
        <v>0</v>
      </c>
      <c r="T181" s="97">
        <f>S181*H181</f>
        <v>0</v>
      </c>
      <c r="AR181" s="11" t="s">
        <v>122</v>
      </c>
      <c r="AT181" s="11" t="s">
        <v>119</v>
      </c>
      <c r="AU181" s="11" t="s">
        <v>78</v>
      </c>
      <c r="AY181" s="11" t="s">
        <v>117</v>
      </c>
      <c r="BE181" s="98">
        <f>IF(N181="základní",J181,0)</f>
        <v>0</v>
      </c>
      <c r="BF181" s="98">
        <f>IF(N181="snížená",J181,0)</f>
        <v>0</v>
      </c>
      <c r="BG181" s="98">
        <f>IF(N181="zákl. přenesená",J181,0)</f>
        <v>0</v>
      </c>
      <c r="BH181" s="98">
        <f>IF(N181="sníž. přenesená",J181,0)</f>
        <v>0</v>
      </c>
      <c r="BI181" s="98">
        <f>IF(N181="nulová",J181,0)</f>
        <v>0</v>
      </c>
      <c r="BJ181" s="11" t="s">
        <v>76</v>
      </c>
      <c r="BK181" s="98">
        <f>ROUND(I181*H181,2)</f>
        <v>0</v>
      </c>
      <c r="BL181" s="11" t="s">
        <v>122</v>
      </c>
      <c r="BM181" s="11" t="s">
        <v>962</v>
      </c>
    </row>
    <row r="182" spans="2:51" s="7" customFormat="1" ht="12">
      <c r="B182" s="99"/>
      <c r="D182" s="100" t="s">
        <v>124</v>
      </c>
      <c r="E182" s="101" t="s">
        <v>1</v>
      </c>
      <c r="F182" s="102" t="s">
        <v>908</v>
      </c>
      <c r="H182" s="224" t="s">
        <v>1</v>
      </c>
      <c r="I182" s="103"/>
      <c r="J182" s="213"/>
      <c r="L182" s="99"/>
      <c r="M182" s="104"/>
      <c r="N182" s="105"/>
      <c r="O182" s="105"/>
      <c r="P182" s="105"/>
      <c r="Q182" s="105"/>
      <c r="R182" s="105"/>
      <c r="S182" s="105"/>
      <c r="T182" s="106"/>
      <c r="AT182" s="101" t="s">
        <v>124</v>
      </c>
      <c r="AU182" s="101" t="s">
        <v>78</v>
      </c>
      <c r="AV182" s="7" t="s">
        <v>76</v>
      </c>
      <c r="AW182" s="7" t="s">
        <v>31</v>
      </c>
      <c r="AX182" s="7" t="s">
        <v>69</v>
      </c>
      <c r="AY182" s="101" t="s">
        <v>117</v>
      </c>
    </row>
    <row r="183" spans="2:51" s="8" customFormat="1" ht="12">
      <c r="B183" s="107"/>
      <c r="D183" s="100" t="s">
        <v>124</v>
      </c>
      <c r="E183" s="108" t="s">
        <v>1</v>
      </c>
      <c r="F183" s="109" t="s">
        <v>963</v>
      </c>
      <c r="H183" s="228">
        <v>50.85</v>
      </c>
      <c r="I183" s="110"/>
      <c r="J183" s="214"/>
      <c r="L183" s="107"/>
      <c r="M183" s="111"/>
      <c r="N183" s="112"/>
      <c r="O183" s="112"/>
      <c r="P183" s="112"/>
      <c r="Q183" s="112"/>
      <c r="R183" s="112"/>
      <c r="S183" s="112"/>
      <c r="T183" s="113"/>
      <c r="AT183" s="108" t="s">
        <v>124</v>
      </c>
      <c r="AU183" s="108" t="s">
        <v>78</v>
      </c>
      <c r="AV183" s="8" t="s">
        <v>78</v>
      </c>
      <c r="AW183" s="8" t="s">
        <v>31</v>
      </c>
      <c r="AX183" s="8" t="s">
        <v>69</v>
      </c>
      <c r="AY183" s="108" t="s">
        <v>117</v>
      </c>
    </row>
    <row r="184" spans="2:51" s="8" customFormat="1" ht="12">
      <c r="B184" s="107"/>
      <c r="D184" s="100" t="s">
        <v>124</v>
      </c>
      <c r="E184" s="108" t="s">
        <v>1</v>
      </c>
      <c r="F184" s="109" t="s">
        <v>964</v>
      </c>
      <c r="H184" s="228">
        <v>24.837</v>
      </c>
      <c r="I184" s="110"/>
      <c r="J184" s="214"/>
      <c r="L184" s="107"/>
      <c r="M184" s="111"/>
      <c r="N184" s="112"/>
      <c r="O184" s="112"/>
      <c r="P184" s="112"/>
      <c r="Q184" s="112"/>
      <c r="R184" s="112"/>
      <c r="S184" s="112"/>
      <c r="T184" s="113"/>
      <c r="AT184" s="108" t="s">
        <v>124</v>
      </c>
      <c r="AU184" s="108" t="s">
        <v>78</v>
      </c>
      <c r="AV184" s="8" t="s">
        <v>78</v>
      </c>
      <c r="AW184" s="8" t="s">
        <v>31</v>
      </c>
      <c r="AX184" s="8" t="s">
        <v>69</v>
      </c>
      <c r="AY184" s="108" t="s">
        <v>117</v>
      </c>
    </row>
    <row r="185" spans="2:51" s="8" customFormat="1" ht="12">
      <c r="B185" s="107"/>
      <c r="D185" s="100" t="s">
        <v>124</v>
      </c>
      <c r="E185" s="108" t="s">
        <v>1</v>
      </c>
      <c r="F185" s="109" t="s">
        <v>965</v>
      </c>
      <c r="H185" s="228">
        <v>49.111</v>
      </c>
      <c r="I185" s="110"/>
      <c r="J185" s="214"/>
      <c r="L185" s="107"/>
      <c r="M185" s="111"/>
      <c r="N185" s="112"/>
      <c r="O185" s="112"/>
      <c r="P185" s="112"/>
      <c r="Q185" s="112"/>
      <c r="R185" s="112"/>
      <c r="S185" s="112"/>
      <c r="T185" s="113"/>
      <c r="AT185" s="108" t="s">
        <v>124</v>
      </c>
      <c r="AU185" s="108" t="s">
        <v>78</v>
      </c>
      <c r="AV185" s="8" t="s">
        <v>78</v>
      </c>
      <c r="AW185" s="8" t="s">
        <v>31</v>
      </c>
      <c r="AX185" s="8" t="s">
        <v>69</v>
      </c>
      <c r="AY185" s="108" t="s">
        <v>117</v>
      </c>
    </row>
    <row r="186" spans="2:51" s="8" customFormat="1" ht="12">
      <c r="B186" s="107"/>
      <c r="D186" s="100" t="s">
        <v>124</v>
      </c>
      <c r="E186" s="108" t="s">
        <v>1</v>
      </c>
      <c r="F186" s="109" t="s">
        <v>966</v>
      </c>
      <c r="H186" s="228">
        <v>58.96</v>
      </c>
      <c r="I186" s="110"/>
      <c r="J186" s="214"/>
      <c r="L186" s="107"/>
      <c r="M186" s="111"/>
      <c r="N186" s="112"/>
      <c r="O186" s="112"/>
      <c r="P186" s="112"/>
      <c r="Q186" s="112"/>
      <c r="R186" s="112"/>
      <c r="S186" s="112"/>
      <c r="T186" s="113"/>
      <c r="AT186" s="108" t="s">
        <v>124</v>
      </c>
      <c r="AU186" s="108" t="s">
        <v>78</v>
      </c>
      <c r="AV186" s="8" t="s">
        <v>78</v>
      </c>
      <c r="AW186" s="8" t="s">
        <v>31</v>
      </c>
      <c r="AX186" s="8" t="s">
        <v>69</v>
      </c>
      <c r="AY186" s="108" t="s">
        <v>117</v>
      </c>
    </row>
    <row r="187" spans="2:51" s="8" customFormat="1" ht="12">
      <c r="B187" s="107"/>
      <c r="D187" s="100" t="s">
        <v>124</v>
      </c>
      <c r="E187" s="108" t="s">
        <v>1</v>
      </c>
      <c r="F187" s="109" t="s">
        <v>967</v>
      </c>
      <c r="H187" s="228">
        <v>87.45</v>
      </c>
      <c r="I187" s="110"/>
      <c r="J187" s="214"/>
      <c r="L187" s="107"/>
      <c r="M187" s="111"/>
      <c r="N187" s="112"/>
      <c r="O187" s="112"/>
      <c r="P187" s="112"/>
      <c r="Q187" s="112"/>
      <c r="R187" s="112"/>
      <c r="S187" s="112"/>
      <c r="T187" s="113"/>
      <c r="AT187" s="108" t="s">
        <v>124</v>
      </c>
      <c r="AU187" s="108" t="s">
        <v>78</v>
      </c>
      <c r="AV187" s="8" t="s">
        <v>78</v>
      </c>
      <c r="AW187" s="8" t="s">
        <v>31</v>
      </c>
      <c r="AX187" s="8" t="s">
        <v>69</v>
      </c>
      <c r="AY187" s="108" t="s">
        <v>117</v>
      </c>
    </row>
    <row r="188" spans="2:51" s="8" customFormat="1" ht="12">
      <c r="B188" s="107"/>
      <c r="D188" s="100" t="s">
        <v>124</v>
      </c>
      <c r="E188" s="108" t="s">
        <v>1</v>
      </c>
      <c r="F188" s="109" t="s">
        <v>968</v>
      </c>
      <c r="H188" s="228">
        <v>53.521</v>
      </c>
      <c r="I188" s="110"/>
      <c r="J188" s="214"/>
      <c r="L188" s="107"/>
      <c r="M188" s="111"/>
      <c r="N188" s="112"/>
      <c r="O188" s="112"/>
      <c r="P188" s="112"/>
      <c r="Q188" s="112"/>
      <c r="R188" s="112"/>
      <c r="S188" s="112"/>
      <c r="T188" s="113"/>
      <c r="AT188" s="108" t="s">
        <v>124</v>
      </c>
      <c r="AU188" s="108" t="s">
        <v>78</v>
      </c>
      <c r="AV188" s="8" t="s">
        <v>78</v>
      </c>
      <c r="AW188" s="8" t="s">
        <v>31</v>
      </c>
      <c r="AX188" s="8" t="s">
        <v>69</v>
      </c>
      <c r="AY188" s="108" t="s">
        <v>117</v>
      </c>
    </row>
    <row r="189" spans="2:51" s="8" customFormat="1" ht="12">
      <c r="B189" s="107"/>
      <c r="D189" s="100" t="s">
        <v>124</v>
      </c>
      <c r="E189" s="108" t="s">
        <v>1</v>
      </c>
      <c r="F189" s="109" t="s">
        <v>969</v>
      </c>
      <c r="H189" s="228">
        <v>48.676</v>
      </c>
      <c r="I189" s="110"/>
      <c r="J189" s="214"/>
      <c r="L189" s="107"/>
      <c r="M189" s="111"/>
      <c r="N189" s="112"/>
      <c r="O189" s="112"/>
      <c r="P189" s="112"/>
      <c r="Q189" s="112"/>
      <c r="R189" s="112"/>
      <c r="S189" s="112"/>
      <c r="T189" s="113"/>
      <c r="AT189" s="108" t="s">
        <v>124</v>
      </c>
      <c r="AU189" s="108" t="s">
        <v>78</v>
      </c>
      <c r="AV189" s="8" t="s">
        <v>78</v>
      </c>
      <c r="AW189" s="8" t="s">
        <v>31</v>
      </c>
      <c r="AX189" s="8" t="s">
        <v>69</v>
      </c>
      <c r="AY189" s="108" t="s">
        <v>117</v>
      </c>
    </row>
    <row r="190" spans="2:51" s="8" customFormat="1" ht="12">
      <c r="B190" s="107"/>
      <c r="D190" s="100" t="s">
        <v>124</v>
      </c>
      <c r="E190" s="108" t="s">
        <v>1</v>
      </c>
      <c r="F190" s="109" t="s">
        <v>970</v>
      </c>
      <c r="H190" s="228">
        <v>57.982</v>
      </c>
      <c r="I190" s="110"/>
      <c r="J190" s="214"/>
      <c r="L190" s="107"/>
      <c r="M190" s="111"/>
      <c r="N190" s="112"/>
      <c r="O190" s="112"/>
      <c r="P190" s="112"/>
      <c r="Q190" s="112"/>
      <c r="R190" s="112"/>
      <c r="S190" s="112"/>
      <c r="T190" s="113"/>
      <c r="AT190" s="108" t="s">
        <v>124</v>
      </c>
      <c r="AU190" s="108" t="s">
        <v>78</v>
      </c>
      <c r="AV190" s="8" t="s">
        <v>78</v>
      </c>
      <c r="AW190" s="8" t="s">
        <v>31</v>
      </c>
      <c r="AX190" s="8" t="s">
        <v>69</v>
      </c>
      <c r="AY190" s="108" t="s">
        <v>117</v>
      </c>
    </row>
    <row r="191" spans="2:51" s="8" customFormat="1" ht="12">
      <c r="B191" s="107"/>
      <c r="D191" s="100" t="s">
        <v>124</v>
      </c>
      <c r="E191" s="108" t="s">
        <v>1</v>
      </c>
      <c r="F191" s="109" t="s">
        <v>971</v>
      </c>
      <c r="H191" s="228">
        <v>99.76</v>
      </c>
      <c r="I191" s="110"/>
      <c r="J191" s="214"/>
      <c r="L191" s="107"/>
      <c r="M191" s="111"/>
      <c r="N191" s="112"/>
      <c r="O191" s="112"/>
      <c r="P191" s="112"/>
      <c r="Q191" s="112"/>
      <c r="R191" s="112"/>
      <c r="S191" s="112"/>
      <c r="T191" s="113"/>
      <c r="AT191" s="108" t="s">
        <v>124</v>
      </c>
      <c r="AU191" s="108" t="s">
        <v>78</v>
      </c>
      <c r="AV191" s="8" t="s">
        <v>78</v>
      </c>
      <c r="AW191" s="8" t="s">
        <v>31</v>
      </c>
      <c r="AX191" s="8" t="s">
        <v>69</v>
      </c>
      <c r="AY191" s="108" t="s">
        <v>117</v>
      </c>
    </row>
    <row r="192" spans="2:51" s="8" customFormat="1" ht="12">
      <c r="B192" s="107"/>
      <c r="D192" s="100" t="s">
        <v>124</v>
      </c>
      <c r="E192" s="108" t="s">
        <v>1</v>
      </c>
      <c r="F192" s="109" t="s">
        <v>972</v>
      </c>
      <c r="H192" s="228">
        <v>92.25</v>
      </c>
      <c r="I192" s="110"/>
      <c r="J192" s="214"/>
      <c r="L192" s="107"/>
      <c r="M192" s="111"/>
      <c r="N192" s="112"/>
      <c r="O192" s="112"/>
      <c r="P192" s="112"/>
      <c r="Q192" s="112"/>
      <c r="R192" s="112"/>
      <c r="S192" s="112"/>
      <c r="T192" s="113"/>
      <c r="AT192" s="108" t="s">
        <v>124</v>
      </c>
      <c r="AU192" s="108" t="s">
        <v>78</v>
      </c>
      <c r="AV192" s="8" t="s">
        <v>78</v>
      </c>
      <c r="AW192" s="8" t="s">
        <v>31</v>
      </c>
      <c r="AX192" s="8" t="s">
        <v>69</v>
      </c>
      <c r="AY192" s="108" t="s">
        <v>117</v>
      </c>
    </row>
    <row r="193" spans="2:51" s="8" customFormat="1" ht="12">
      <c r="B193" s="107"/>
      <c r="D193" s="100" t="s">
        <v>124</v>
      </c>
      <c r="E193" s="108" t="s">
        <v>1</v>
      </c>
      <c r="F193" s="109" t="s">
        <v>973</v>
      </c>
      <c r="H193" s="228">
        <v>72.561</v>
      </c>
      <c r="I193" s="110"/>
      <c r="J193" s="214"/>
      <c r="L193" s="107"/>
      <c r="M193" s="111"/>
      <c r="N193" s="112"/>
      <c r="O193" s="112"/>
      <c r="P193" s="112"/>
      <c r="Q193" s="112"/>
      <c r="R193" s="112"/>
      <c r="S193" s="112"/>
      <c r="T193" s="113"/>
      <c r="AT193" s="108" t="s">
        <v>124</v>
      </c>
      <c r="AU193" s="108" t="s">
        <v>78</v>
      </c>
      <c r="AV193" s="8" t="s">
        <v>78</v>
      </c>
      <c r="AW193" s="8" t="s">
        <v>31</v>
      </c>
      <c r="AX193" s="8" t="s">
        <v>69</v>
      </c>
      <c r="AY193" s="108" t="s">
        <v>117</v>
      </c>
    </row>
    <row r="194" spans="2:51" s="8" customFormat="1" ht="12">
      <c r="B194" s="107"/>
      <c r="D194" s="100" t="s">
        <v>124</v>
      </c>
      <c r="E194" s="108" t="s">
        <v>1</v>
      </c>
      <c r="F194" s="109" t="s">
        <v>974</v>
      </c>
      <c r="H194" s="228">
        <v>62.769</v>
      </c>
      <c r="I194" s="110"/>
      <c r="J194" s="214"/>
      <c r="L194" s="107"/>
      <c r="M194" s="111"/>
      <c r="N194" s="112"/>
      <c r="O194" s="112"/>
      <c r="P194" s="112"/>
      <c r="Q194" s="112"/>
      <c r="R194" s="112"/>
      <c r="S194" s="112"/>
      <c r="T194" s="113"/>
      <c r="AT194" s="108" t="s">
        <v>124</v>
      </c>
      <c r="AU194" s="108" t="s">
        <v>78</v>
      </c>
      <c r="AV194" s="8" t="s">
        <v>78</v>
      </c>
      <c r="AW194" s="8" t="s">
        <v>31</v>
      </c>
      <c r="AX194" s="8" t="s">
        <v>69</v>
      </c>
      <c r="AY194" s="108" t="s">
        <v>117</v>
      </c>
    </row>
    <row r="195" spans="2:51" s="8" customFormat="1" ht="12">
      <c r="B195" s="107"/>
      <c r="D195" s="100" t="s">
        <v>124</v>
      </c>
      <c r="E195" s="108" t="s">
        <v>1</v>
      </c>
      <c r="F195" s="109" t="s">
        <v>975</v>
      </c>
      <c r="H195" s="228">
        <v>55.951</v>
      </c>
      <c r="I195" s="110"/>
      <c r="J195" s="214"/>
      <c r="L195" s="107"/>
      <c r="M195" s="111"/>
      <c r="N195" s="112"/>
      <c r="O195" s="112"/>
      <c r="P195" s="112"/>
      <c r="Q195" s="112"/>
      <c r="R195" s="112"/>
      <c r="S195" s="112"/>
      <c r="T195" s="113"/>
      <c r="AT195" s="108" t="s">
        <v>124</v>
      </c>
      <c r="AU195" s="108" t="s">
        <v>78</v>
      </c>
      <c r="AV195" s="8" t="s">
        <v>78</v>
      </c>
      <c r="AW195" s="8" t="s">
        <v>31</v>
      </c>
      <c r="AX195" s="8" t="s">
        <v>69</v>
      </c>
      <c r="AY195" s="108" t="s">
        <v>117</v>
      </c>
    </row>
    <row r="196" spans="2:51" s="8" customFormat="1" ht="12">
      <c r="B196" s="107"/>
      <c r="D196" s="100" t="s">
        <v>124</v>
      </c>
      <c r="E196" s="108" t="s">
        <v>1</v>
      </c>
      <c r="F196" s="109" t="s">
        <v>976</v>
      </c>
      <c r="H196" s="228">
        <v>55.38</v>
      </c>
      <c r="I196" s="110"/>
      <c r="J196" s="214"/>
      <c r="L196" s="107"/>
      <c r="M196" s="111"/>
      <c r="N196" s="112"/>
      <c r="O196" s="112"/>
      <c r="P196" s="112"/>
      <c r="Q196" s="112"/>
      <c r="R196" s="112"/>
      <c r="S196" s="112"/>
      <c r="T196" s="113"/>
      <c r="AT196" s="108" t="s">
        <v>124</v>
      </c>
      <c r="AU196" s="108" t="s">
        <v>78</v>
      </c>
      <c r="AV196" s="8" t="s">
        <v>78</v>
      </c>
      <c r="AW196" s="8" t="s">
        <v>31</v>
      </c>
      <c r="AX196" s="8" t="s">
        <v>69</v>
      </c>
      <c r="AY196" s="108" t="s">
        <v>117</v>
      </c>
    </row>
    <row r="197" spans="2:51" s="8" customFormat="1" ht="12">
      <c r="B197" s="107"/>
      <c r="D197" s="100" t="s">
        <v>124</v>
      </c>
      <c r="E197" s="108" t="s">
        <v>1</v>
      </c>
      <c r="F197" s="109" t="s">
        <v>977</v>
      </c>
      <c r="H197" s="228">
        <v>57.796</v>
      </c>
      <c r="I197" s="110"/>
      <c r="J197" s="214"/>
      <c r="L197" s="107"/>
      <c r="M197" s="111"/>
      <c r="N197" s="112"/>
      <c r="O197" s="112"/>
      <c r="P197" s="112"/>
      <c r="Q197" s="112"/>
      <c r="R197" s="112"/>
      <c r="S197" s="112"/>
      <c r="T197" s="113"/>
      <c r="AT197" s="108" t="s">
        <v>124</v>
      </c>
      <c r="AU197" s="108" t="s">
        <v>78</v>
      </c>
      <c r="AV197" s="8" t="s">
        <v>78</v>
      </c>
      <c r="AW197" s="8" t="s">
        <v>31</v>
      </c>
      <c r="AX197" s="8" t="s">
        <v>69</v>
      </c>
      <c r="AY197" s="108" t="s">
        <v>117</v>
      </c>
    </row>
    <row r="198" spans="2:51" s="8" customFormat="1" ht="12">
      <c r="B198" s="107"/>
      <c r="D198" s="100" t="s">
        <v>124</v>
      </c>
      <c r="E198" s="108" t="s">
        <v>1</v>
      </c>
      <c r="F198" s="109" t="s">
        <v>978</v>
      </c>
      <c r="H198" s="228">
        <v>57.96</v>
      </c>
      <c r="I198" s="110"/>
      <c r="J198" s="214"/>
      <c r="L198" s="107"/>
      <c r="M198" s="111"/>
      <c r="N198" s="112"/>
      <c r="O198" s="112"/>
      <c r="P198" s="112"/>
      <c r="Q198" s="112"/>
      <c r="R198" s="112"/>
      <c r="S198" s="112"/>
      <c r="T198" s="113"/>
      <c r="AT198" s="108" t="s">
        <v>124</v>
      </c>
      <c r="AU198" s="108" t="s">
        <v>78</v>
      </c>
      <c r="AV198" s="8" t="s">
        <v>78</v>
      </c>
      <c r="AW198" s="8" t="s">
        <v>31</v>
      </c>
      <c r="AX198" s="8" t="s">
        <v>69</v>
      </c>
      <c r="AY198" s="108" t="s">
        <v>117</v>
      </c>
    </row>
    <row r="199" spans="2:51" s="8" customFormat="1" ht="12">
      <c r="B199" s="107"/>
      <c r="D199" s="100" t="s">
        <v>124</v>
      </c>
      <c r="E199" s="108" t="s">
        <v>1</v>
      </c>
      <c r="F199" s="109" t="s">
        <v>979</v>
      </c>
      <c r="H199" s="228">
        <v>51.04</v>
      </c>
      <c r="I199" s="110"/>
      <c r="J199" s="214"/>
      <c r="L199" s="107"/>
      <c r="M199" s="111"/>
      <c r="N199" s="112"/>
      <c r="O199" s="112"/>
      <c r="P199" s="112"/>
      <c r="Q199" s="112"/>
      <c r="R199" s="112"/>
      <c r="S199" s="112"/>
      <c r="T199" s="113"/>
      <c r="AT199" s="108" t="s">
        <v>124</v>
      </c>
      <c r="AU199" s="108" t="s">
        <v>78</v>
      </c>
      <c r="AV199" s="8" t="s">
        <v>78</v>
      </c>
      <c r="AW199" s="8" t="s">
        <v>31</v>
      </c>
      <c r="AX199" s="8" t="s">
        <v>69</v>
      </c>
      <c r="AY199" s="108" t="s">
        <v>117</v>
      </c>
    </row>
    <row r="200" spans="2:51" s="8" customFormat="1" ht="12">
      <c r="B200" s="107"/>
      <c r="D200" s="100" t="s">
        <v>124</v>
      </c>
      <c r="E200" s="108" t="s">
        <v>1</v>
      </c>
      <c r="F200" s="109" t="s">
        <v>980</v>
      </c>
      <c r="H200" s="228">
        <v>34.02</v>
      </c>
      <c r="I200" s="110"/>
      <c r="J200" s="214"/>
      <c r="L200" s="107"/>
      <c r="M200" s="111"/>
      <c r="N200" s="112"/>
      <c r="O200" s="112"/>
      <c r="P200" s="112"/>
      <c r="Q200" s="112"/>
      <c r="R200" s="112"/>
      <c r="S200" s="112"/>
      <c r="T200" s="113"/>
      <c r="AT200" s="108" t="s">
        <v>124</v>
      </c>
      <c r="AU200" s="108" t="s">
        <v>78</v>
      </c>
      <c r="AV200" s="8" t="s">
        <v>78</v>
      </c>
      <c r="AW200" s="8" t="s">
        <v>31</v>
      </c>
      <c r="AX200" s="8" t="s">
        <v>69</v>
      </c>
      <c r="AY200" s="108" t="s">
        <v>117</v>
      </c>
    </row>
    <row r="201" spans="2:51" s="7" customFormat="1" ht="12">
      <c r="B201" s="99"/>
      <c r="D201" s="100" t="s">
        <v>124</v>
      </c>
      <c r="E201" s="101" t="s">
        <v>1</v>
      </c>
      <c r="F201" s="102" t="s">
        <v>896</v>
      </c>
      <c r="H201" s="224" t="s">
        <v>1</v>
      </c>
      <c r="I201" s="103"/>
      <c r="J201" s="213"/>
      <c r="L201" s="99"/>
      <c r="M201" s="104"/>
      <c r="N201" s="105"/>
      <c r="O201" s="105"/>
      <c r="P201" s="105"/>
      <c r="Q201" s="105"/>
      <c r="R201" s="105"/>
      <c r="S201" s="105"/>
      <c r="T201" s="106"/>
      <c r="AT201" s="101" t="s">
        <v>124</v>
      </c>
      <c r="AU201" s="101" t="s">
        <v>78</v>
      </c>
      <c r="AV201" s="7" t="s">
        <v>76</v>
      </c>
      <c r="AW201" s="7" t="s">
        <v>31</v>
      </c>
      <c r="AX201" s="7" t="s">
        <v>69</v>
      </c>
      <c r="AY201" s="101" t="s">
        <v>117</v>
      </c>
    </row>
    <row r="202" spans="2:51" s="8" customFormat="1" ht="12">
      <c r="B202" s="107"/>
      <c r="D202" s="100" t="s">
        <v>124</v>
      </c>
      <c r="E202" s="108" t="s">
        <v>1</v>
      </c>
      <c r="F202" s="109" t="s">
        <v>981</v>
      </c>
      <c r="H202" s="228">
        <v>145.8</v>
      </c>
      <c r="I202" s="110"/>
      <c r="J202" s="214"/>
      <c r="L202" s="107"/>
      <c r="M202" s="111"/>
      <c r="N202" s="112"/>
      <c r="O202" s="112"/>
      <c r="P202" s="112"/>
      <c r="Q202" s="112"/>
      <c r="R202" s="112"/>
      <c r="S202" s="112"/>
      <c r="T202" s="113"/>
      <c r="AT202" s="108" t="s">
        <v>124</v>
      </c>
      <c r="AU202" s="108" t="s">
        <v>78</v>
      </c>
      <c r="AV202" s="8" t="s">
        <v>78</v>
      </c>
      <c r="AW202" s="8" t="s">
        <v>31</v>
      </c>
      <c r="AX202" s="8" t="s">
        <v>69</v>
      </c>
      <c r="AY202" s="108" t="s">
        <v>117</v>
      </c>
    </row>
    <row r="203" spans="2:51" s="10" customFormat="1" ht="12">
      <c r="B203" s="121"/>
      <c r="D203" s="100" t="s">
        <v>124</v>
      </c>
      <c r="E203" s="122" t="s">
        <v>1</v>
      </c>
      <c r="F203" s="123" t="s">
        <v>182</v>
      </c>
      <c r="H203" s="234">
        <v>1216.674</v>
      </c>
      <c r="I203" s="124"/>
      <c r="J203" s="216"/>
      <c r="L203" s="121"/>
      <c r="M203" s="125"/>
      <c r="N203" s="126"/>
      <c r="O203" s="126"/>
      <c r="P203" s="126"/>
      <c r="Q203" s="126"/>
      <c r="R203" s="126"/>
      <c r="S203" s="126"/>
      <c r="T203" s="127"/>
      <c r="AT203" s="122" t="s">
        <v>124</v>
      </c>
      <c r="AU203" s="122" t="s">
        <v>78</v>
      </c>
      <c r="AV203" s="10" t="s">
        <v>122</v>
      </c>
      <c r="AW203" s="10" t="s">
        <v>31</v>
      </c>
      <c r="AX203" s="10" t="s">
        <v>76</v>
      </c>
      <c r="AY203" s="122" t="s">
        <v>117</v>
      </c>
    </row>
    <row r="204" spans="2:65" s="1" customFormat="1" ht="16.5" customHeight="1">
      <c r="B204" s="88"/>
      <c r="C204" s="89" t="s">
        <v>328</v>
      </c>
      <c r="D204" s="89" t="s">
        <v>119</v>
      </c>
      <c r="E204" s="90" t="s">
        <v>318</v>
      </c>
      <c r="F204" s="91" t="s">
        <v>319</v>
      </c>
      <c r="G204" s="92" t="s">
        <v>185</v>
      </c>
      <c r="H204" s="257">
        <v>266.61</v>
      </c>
      <c r="I204" s="93"/>
      <c r="J204" s="260">
        <f>ROUND(I204*H204,2)</f>
        <v>0</v>
      </c>
      <c r="K204" s="91" t="s">
        <v>186</v>
      </c>
      <c r="L204" s="19"/>
      <c r="M204" s="94" t="s">
        <v>1</v>
      </c>
      <c r="N204" s="95" t="s">
        <v>40</v>
      </c>
      <c r="O204" s="27"/>
      <c r="P204" s="96">
        <f>O204*H204</f>
        <v>0</v>
      </c>
      <c r="Q204" s="96">
        <v>0.00085</v>
      </c>
      <c r="R204" s="96">
        <f>Q204*H204</f>
        <v>0.2266185</v>
      </c>
      <c r="S204" s="96">
        <v>0</v>
      </c>
      <c r="T204" s="97">
        <f>S204*H204</f>
        <v>0</v>
      </c>
      <c r="AR204" s="11" t="s">
        <v>122</v>
      </c>
      <c r="AT204" s="11" t="s">
        <v>119</v>
      </c>
      <c r="AU204" s="11" t="s">
        <v>78</v>
      </c>
      <c r="AY204" s="11" t="s">
        <v>117</v>
      </c>
      <c r="BE204" s="98">
        <f>IF(N204="základní",J204,0)</f>
        <v>0</v>
      </c>
      <c r="BF204" s="98">
        <f>IF(N204="snížená",J204,0)</f>
        <v>0</v>
      </c>
      <c r="BG204" s="98">
        <f>IF(N204="zákl. přenesená",J204,0)</f>
        <v>0</v>
      </c>
      <c r="BH204" s="98">
        <f>IF(N204="sníž. přenesená",J204,0)</f>
        <v>0</v>
      </c>
      <c r="BI204" s="98">
        <f>IF(N204="nulová",J204,0)</f>
        <v>0</v>
      </c>
      <c r="BJ204" s="11" t="s">
        <v>76</v>
      </c>
      <c r="BK204" s="98">
        <f>ROUND(I204*H204,2)</f>
        <v>0</v>
      </c>
      <c r="BL204" s="11" t="s">
        <v>122</v>
      </c>
      <c r="BM204" s="11" t="s">
        <v>982</v>
      </c>
    </row>
    <row r="205" spans="2:51" s="7" customFormat="1" ht="12">
      <c r="B205" s="99"/>
      <c r="D205" s="100" t="s">
        <v>124</v>
      </c>
      <c r="E205" s="101" t="s">
        <v>1</v>
      </c>
      <c r="F205" s="102" t="s">
        <v>908</v>
      </c>
      <c r="H205" s="224" t="s">
        <v>1</v>
      </c>
      <c r="I205" s="103"/>
      <c r="J205" s="213"/>
      <c r="L205" s="99"/>
      <c r="M205" s="104"/>
      <c r="N205" s="105"/>
      <c r="O205" s="105"/>
      <c r="P205" s="105"/>
      <c r="Q205" s="105"/>
      <c r="R205" s="105"/>
      <c r="S205" s="105"/>
      <c r="T205" s="106"/>
      <c r="AT205" s="101" t="s">
        <v>124</v>
      </c>
      <c r="AU205" s="101" t="s">
        <v>78</v>
      </c>
      <c r="AV205" s="7" t="s">
        <v>76</v>
      </c>
      <c r="AW205" s="7" t="s">
        <v>31</v>
      </c>
      <c r="AX205" s="7" t="s">
        <v>69</v>
      </c>
      <c r="AY205" s="101" t="s">
        <v>117</v>
      </c>
    </row>
    <row r="206" spans="2:51" s="8" customFormat="1" ht="12">
      <c r="B206" s="107"/>
      <c r="D206" s="100" t="s">
        <v>124</v>
      </c>
      <c r="E206" s="108" t="s">
        <v>1</v>
      </c>
      <c r="F206" s="109" t="s">
        <v>983</v>
      </c>
      <c r="H206" s="228">
        <v>116.48</v>
      </c>
      <c r="I206" s="110"/>
      <c r="J206" s="214"/>
      <c r="L206" s="107"/>
      <c r="M206" s="111"/>
      <c r="N206" s="112"/>
      <c r="O206" s="112"/>
      <c r="P206" s="112"/>
      <c r="Q206" s="112"/>
      <c r="R206" s="112"/>
      <c r="S206" s="112"/>
      <c r="T206" s="113"/>
      <c r="AT206" s="108" t="s">
        <v>124</v>
      </c>
      <c r="AU206" s="108" t="s">
        <v>78</v>
      </c>
      <c r="AV206" s="8" t="s">
        <v>78</v>
      </c>
      <c r="AW206" s="8" t="s">
        <v>31</v>
      </c>
      <c r="AX206" s="8" t="s">
        <v>69</v>
      </c>
      <c r="AY206" s="108" t="s">
        <v>117</v>
      </c>
    </row>
    <row r="207" spans="2:51" s="8" customFormat="1" ht="12">
      <c r="B207" s="107"/>
      <c r="D207" s="100" t="s">
        <v>124</v>
      </c>
      <c r="E207" s="108" t="s">
        <v>1</v>
      </c>
      <c r="F207" s="109" t="s">
        <v>984</v>
      </c>
      <c r="H207" s="228">
        <v>89.38</v>
      </c>
      <c r="I207" s="110"/>
      <c r="J207" s="214"/>
      <c r="L207" s="107"/>
      <c r="M207" s="111"/>
      <c r="N207" s="112"/>
      <c r="O207" s="112"/>
      <c r="P207" s="112"/>
      <c r="Q207" s="112"/>
      <c r="R207" s="112"/>
      <c r="S207" s="112"/>
      <c r="T207" s="113"/>
      <c r="AT207" s="108" t="s">
        <v>124</v>
      </c>
      <c r="AU207" s="108" t="s">
        <v>78</v>
      </c>
      <c r="AV207" s="8" t="s">
        <v>78</v>
      </c>
      <c r="AW207" s="8" t="s">
        <v>31</v>
      </c>
      <c r="AX207" s="8" t="s">
        <v>69</v>
      </c>
      <c r="AY207" s="108" t="s">
        <v>117</v>
      </c>
    </row>
    <row r="208" spans="2:51" s="8" customFormat="1" ht="12">
      <c r="B208" s="107"/>
      <c r="D208" s="100" t="s">
        <v>124</v>
      </c>
      <c r="E208" s="108" t="s">
        <v>1</v>
      </c>
      <c r="F208" s="109" t="s">
        <v>985</v>
      </c>
      <c r="H208" s="228">
        <v>60.75</v>
      </c>
      <c r="I208" s="110"/>
      <c r="J208" s="214"/>
      <c r="L208" s="107"/>
      <c r="M208" s="111"/>
      <c r="N208" s="112"/>
      <c r="O208" s="112"/>
      <c r="P208" s="112"/>
      <c r="Q208" s="112"/>
      <c r="R208" s="112"/>
      <c r="S208" s="112"/>
      <c r="T208" s="113"/>
      <c r="AT208" s="108" t="s">
        <v>124</v>
      </c>
      <c r="AU208" s="108" t="s">
        <v>78</v>
      </c>
      <c r="AV208" s="8" t="s">
        <v>78</v>
      </c>
      <c r="AW208" s="8" t="s">
        <v>31</v>
      </c>
      <c r="AX208" s="8" t="s">
        <v>69</v>
      </c>
      <c r="AY208" s="108" t="s">
        <v>117</v>
      </c>
    </row>
    <row r="209" spans="2:51" s="10" customFormat="1" ht="12">
      <c r="B209" s="121"/>
      <c r="D209" s="100" t="s">
        <v>124</v>
      </c>
      <c r="E209" s="122" t="s">
        <v>1</v>
      </c>
      <c r="F209" s="123" t="s">
        <v>182</v>
      </c>
      <c r="H209" s="234">
        <v>266.61</v>
      </c>
      <c r="I209" s="124"/>
      <c r="J209" s="216"/>
      <c r="L209" s="121"/>
      <c r="M209" s="125"/>
      <c r="N209" s="126"/>
      <c r="O209" s="126"/>
      <c r="P209" s="126"/>
      <c r="Q209" s="126"/>
      <c r="R209" s="126"/>
      <c r="S209" s="126"/>
      <c r="T209" s="127"/>
      <c r="AT209" s="122" t="s">
        <v>124</v>
      </c>
      <c r="AU209" s="122" t="s">
        <v>78</v>
      </c>
      <c r="AV209" s="10" t="s">
        <v>122</v>
      </c>
      <c r="AW209" s="10" t="s">
        <v>31</v>
      </c>
      <c r="AX209" s="10" t="s">
        <v>76</v>
      </c>
      <c r="AY209" s="122" t="s">
        <v>117</v>
      </c>
    </row>
    <row r="210" spans="2:65" s="1" customFormat="1" ht="16.5" customHeight="1">
      <c r="B210" s="88"/>
      <c r="C210" s="89" t="s">
        <v>7</v>
      </c>
      <c r="D210" s="89" t="s">
        <v>119</v>
      </c>
      <c r="E210" s="90" t="s">
        <v>329</v>
      </c>
      <c r="F210" s="91" t="s">
        <v>330</v>
      </c>
      <c r="G210" s="92" t="s">
        <v>185</v>
      </c>
      <c r="H210" s="257">
        <v>1216.674</v>
      </c>
      <c r="I210" s="93"/>
      <c r="J210" s="260">
        <f>ROUND(I210*H210,2)</f>
        <v>0</v>
      </c>
      <c r="K210" s="91" t="s">
        <v>186</v>
      </c>
      <c r="L210" s="19"/>
      <c r="M210" s="94" t="s">
        <v>1</v>
      </c>
      <c r="N210" s="95" t="s">
        <v>40</v>
      </c>
      <c r="O210" s="27"/>
      <c r="P210" s="96">
        <f>O210*H210</f>
        <v>0</v>
      </c>
      <c r="Q210" s="96">
        <v>0</v>
      </c>
      <c r="R210" s="96">
        <f>Q210*H210</f>
        <v>0</v>
      </c>
      <c r="S210" s="96">
        <v>0</v>
      </c>
      <c r="T210" s="97">
        <f>S210*H210</f>
        <v>0</v>
      </c>
      <c r="AR210" s="11" t="s">
        <v>122</v>
      </c>
      <c r="AT210" s="11" t="s">
        <v>119</v>
      </c>
      <c r="AU210" s="11" t="s">
        <v>78</v>
      </c>
      <c r="AY210" s="11" t="s">
        <v>117</v>
      </c>
      <c r="BE210" s="98">
        <f>IF(N210="základní",J210,0)</f>
        <v>0</v>
      </c>
      <c r="BF210" s="98">
        <f>IF(N210="snížená",J210,0)</f>
        <v>0</v>
      </c>
      <c r="BG210" s="98">
        <f>IF(N210="zákl. přenesená",J210,0)</f>
        <v>0</v>
      </c>
      <c r="BH210" s="98">
        <f>IF(N210="sníž. přenesená",J210,0)</f>
        <v>0</v>
      </c>
      <c r="BI210" s="98">
        <f>IF(N210="nulová",J210,0)</f>
        <v>0</v>
      </c>
      <c r="BJ210" s="11" t="s">
        <v>76</v>
      </c>
      <c r="BK210" s="98">
        <f>ROUND(I210*H210,2)</f>
        <v>0</v>
      </c>
      <c r="BL210" s="11" t="s">
        <v>122</v>
      </c>
      <c r="BM210" s="11" t="s">
        <v>986</v>
      </c>
    </row>
    <row r="211" spans="2:65" s="1" customFormat="1" ht="16.5" customHeight="1">
      <c r="B211" s="88"/>
      <c r="C211" s="89" t="s">
        <v>335</v>
      </c>
      <c r="D211" s="89" t="s">
        <v>119</v>
      </c>
      <c r="E211" s="90" t="s">
        <v>332</v>
      </c>
      <c r="F211" s="91" t="s">
        <v>333</v>
      </c>
      <c r="G211" s="92" t="s">
        <v>185</v>
      </c>
      <c r="H211" s="257">
        <v>266.61</v>
      </c>
      <c r="I211" s="93"/>
      <c r="J211" s="260">
        <f>ROUND(I211*H211,2)</f>
        <v>0</v>
      </c>
      <c r="K211" s="91" t="s">
        <v>186</v>
      </c>
      <c r="L211" s="19"/>
      <c r="M211" s="94" t="s">
        <v>1</v>
      </c>
      <c r="N211" s="95" t="s">
        <v>40</v>
      </c>
      <c r="O211" s="27"/>
      <c r="P211" s="96">
        <f>O211*H211</f>
        <v>0</v>
      </c>
      <c r="Q211" s="96">
        <v>0</v>
      </c>
      <c r="R211" s="96">
        <f>Q211*H211</f>
        <v>0</v>
      </c>
      <c r="S211" s="96">
        <v>0</v>
      </c>
      <c r="T211" s="97">
        <f>S211*H211</f>
        <v>0</v>
      </c>
      <c r="AR211" s="11" t="s">
        <v>122</v>
      </c>
      <c r="AT211" s="11" t="s">
        <v>119</v>
      </c>
      <c r="AU211" s="11" t="s">
        <v>78</v>
      </c>
      <c r="AY211" s="11" t="s">
        <v>117</v>
      </c>
      <c r="BE211" s="98">
        <f>IF(N211="základní",J211,0)</f>
        <v>0</v>
      </c>
      <c r="BF211" s="98">
        <f>IF(N211="snížená",J211,0)</f>
        <v>0</v>
      </c>
      <c r="BG211" s="98">
        <f>IF(N211="zákl. přenesená",J211,0)</f>
        <v>0</v>
      </c>
      <c r="BH211" s="98">
        <f>IF(N211="sníž. přenesená",J211,0)</f>
        <v>0</v>
      </c>
      <c r="BI211" s="98">
        <f>IF(N211="nulová",J211,0)</f>
        <v>0</v>
      </c>
      <c r="BJ211" s="11" t="s">
        <v>76</v>
      </c>
      <c r="BK211" s="98">
        <f>ROUND(I211*H211,2)</f>
        <v>0</v>
      </c>
      <c r="BL211" s="11" t="s">
        <v>122</v>
      </c>
      <c r="BM211" s="11" t="s">
        <v>987</v>
      </c>
    </row>
    <row r="212" spans="2:65" s="1" customFormat="1" ht="16.5" customHeight="1">
      <c r="B212" s="88"/>
      <c r="C212" s="89" t="s">
        <v>342</v>
      </c>
      <c r="D212" s="89" t="s">
        <v>119</v>
      </c>
      <c r="E212" s="90" t="s">
        <v>336</v>
      </c>
      <c r="F212" s="91" t="s">
        <v>337</v>
      </c>
      <c r="G212" s="92" t="s">
        <v>245</v>
      </c>
      <c r="H212" s="257">
        <v>146.982</v>
      </c>
      <c r="I212" s="93"/>
      <c r="J212" s="260">
        <f>ROUND(I212*H212,2)</f>
        <v>0</v>
      </c>
      <c r="K212" s="91" t="s">
        <v>186</v>
      </c>
      <c r="L212" s="19"/>
      <c r="M212" s="94" t="s">
        <v>1</v>
      </c>
      <c r="N212" s="95" t="s">
        <v>40</v>
      </c>
      <c r="O212" s="27"/>
      <c r="P212" s="96">
        <f>O212*H212</f>
        <v>0</v>
      </c>
      <c r="Q212" s="96">
        <v>0</v>
      </c>
      <c r="R212" s="96">
        <f>Q212*H212</f>
        <v>0</v>
      </c>
      <c r="S212" s="96">
        <v>0</v>
      </c>
      <c r="T212" s="97">
        <f>S212*H212</f>
        <v>0</v>
      </c>
      <c r="AR212" s="11" t="s">
        <v>122</v>
      </c>
      <c r="AT212" s="11" t="s">
        <v>119</v>
      </c>
      <c r="AU212" s="11" t="s">
        <v>78</v>
      </c>
      <c r="AY212" s="11" t="s">
        <v>117</v>
      </c>
      <c r="BE212" s="98">
        <f>IF(N212="základní",J212,0)</f>
        <v>0</v>
      </c>
      <c r="BF212" s="98">
        <f>IF(N212="snížená",J212,0)</f>
        <v>0</v>
      </c>
      <c r="BG212" s="98">
        <f>IF(N212="zákl. přenesená",J212,0)</f>
        <v>0</v>
      </c>
      <c r="BH212" s="98">
        <f>IF(N212="sníž. přenesená",J212,0)</f>
        <v>0</v>
      </c>
      <c r="BI212" s="98">
        <f>IF(N212="nulová",J212,0)</f>
        <v>0</v>
      </c>
      <c r="BJ212" s="11" t="s">
        <v>76</v>
      </c>
      <c r="BK212" s="98">
        <f>ROUND(I212*H212,2)</f>
        <v>0</v>
      </c>
      <c r="BL212" s="11" t="s">
        <v>122</v>
      </c>
      <c r="BM212" s="11" t="s">
        <v>988</v>
      </c>
    </row>
    <row r="213" spans="2:51" s="7" customFormat="1" ht="12">
      <c r="B213" s="99"/>
      <c r="D213" s="100" t="s">
        <v>124</v>
      </c>
      <c r="E213" s="101" t="s">
        <v>1</v>
      </c>
      <c r="F213" s="102" t="s">
        <v>339</v>
      </c>
      <c r="H213" s="224" t="s">
        <v>1</v>
      </c>
      <c r="I213" s="103"/>
      <c r="J213" s="213"/>
      <c r="L213" s="99"/>
      <c r="M213" s="104"/>
      <c r="N213" s="105"/>
      <c r="O213" s="105"/>
      <c r="P213" s="105"/>
      <c r="Q213" s="105"/>
      <c r="R213" s="105"/>
      <c r="S213" s="105"/>
      <c r="T213" s="106"/>
      <c r="AT213" s="101" t="s">
        <v>124</v>
      </c>
      <c r="AU213" s="101" t="s">
        <v>78</v>
      </c>
      <c r="AV213" s="7" t="s">
        <v>76</v>
      </c>
      <c r="AW213" s="7" t="s">
        <v>31</v>
      </c>
      <c r="AX213" s="7" t="s">
        <v>69</v>
      </c>
      <c r="AY213" s="101" t="s">
        <v>117</v>
      </c>
    </row>
    <row r="214" spans="2:51" s="7" customFormat="1" ht="12">
      <c r="B214" s="99"/>
      <c r="D214" s="100" t="s">
        <v>124</v>
      </c>
      <c r="E214" s="101" t="s">
        <v>1</v>
      </c>
      <c r="F214" s="102" t="s">
        <v>340</v>
      </c>
      <c r="H214" s="224" t="s">
        <v>1</v>
      </c>
      <c r="I214" s="103"/>
      <c r="J214" s="213"/>
      <c r="L214" s="99"/>
      <c r="M214" s="104"/>
      <c r="N214" s="105"/>
      <c r="O214" s="105"/>
      <c r="P214" s="105"/>
      <c r="Q214" s="105"/>
      <c r="R214" s="105"/>
      <c r="S214" s="105"/>
      <c r="T214" s="106"/>
      <c r="AT214" s="101" t="s">
        <v>124</v>
      </c>
      <c r="AU214" s="101" t="s">
        <v>78</v>
      </c>
      <c r="AV214" s="7" t="s">
        <v>76</v>
      </c>
      <c r="AW214" s="7" t="s">
        <v>31</v>
      </c>
      <c r="AX214" s="7" t="s">
        <v>69</v>
      </c>
      <c r="AY214" s="101" t="s">
        <v>117</v>
      </c>
    </row>
    <row r="215" spans="2:51" s="8" customFormat="1" ht="12">
      <c r="B215" s="107"/>
      <c r="D215" s="100" t="s">
        <v>124</v>
      </c>
      <c r="E215" s="108" t="s">
        <v>1</v>
      </c>
      <c r="F215" s="109" t="s">
        <v>989</v>
      </c>
      <c r="H215" s="228">
        <v>146.982</v>
      </c>
      <c r="I215" s="110"/>
      <c r="J215" s="214"/>
      <c r="L215" s="107"/>
      <c r="M215" s="111"/>
      <c r="N215" s="112"/>
      <c r="O215" s="112"/>
      <c r="P215" s="112"/>
      <c r="Q215" s="112"/>
      <c r="R215" s="112"/>
      <c r="S215" s="112"/>
      <c r="T215" s="113"/>
      <c r="AT215" s="108" t="s">
        <v>124</v>
      </c>
      <c r="AU215" s="108" t="s">
        <v>78</v>
      </c>
      <c r="AV215" s="8" t="s">
        <v>78</v>
      </c>
      <c r="AW215" s="8" t="s">
        <v>31</v>
      </c>
      <c r="AX215" s="8" t="s">
        <v>69</v>
      </c>
      <c r="AY215" s="108" t="s">
        <v>117</v>
      </c>
    </row>
    <row r="216" spans="2:51" s="10" customFormat="1" ht="12">
      <c r="B216" s="121"/>
      <c r="D216" s="100" t="s">
        <v>124</v>
      </c>
      <c r="E216" s="122" t="s">
        <v>1</v>
      </c>
      <c r="F216" s="123" t="s">
        <v>182</v>
      </c>
      <c r="H216" s="234">
        <v>146.982</v>
      </c>
      <c r="I216" s="124"/>
      <c r="J216" s="216"/>
      <c r="L216" s="121"/>
      <c r="M216" s="125"/>
      <c r="N216" s="126"/>
      <c r="O216" s="126"/>
      <c r="P216" s="126"/>
      <c r="Q216" s="126"/>
      <c r="R216" s="126"/>
      <c r="S216" s="126"/>
      <c r="T216" s="127"/>
      <c r="AT216" s="122" t="s">
        <v>124</v>
      </c>
      <c r="AU216" s="122" t="s">
        <v>78</v>
      </c>
      <c r="AV216" s="10" t="s">
        <v>122</v>
      </c>
      <c r="AW216" s="10" t="s">
        <v>31</v>
      </c>
      <c r="AX216" s="10" t="s">
        <v>76</v>
      </c>
      <c r="AY216" s="122" t="s">
        <v>117</v>
      </c>
    </row>
    <row r="217" spans="2:65" s="1" customFormat="1" ht="16.5" customHeight="1">
      <c r="B217" s="88"/>
      <c r="C217" s="89" t="s">
        <v>347</v>
      </c>
      <c r="D217" s="89" t="s">
        <v>119</v>
      </c>
      <c r="E217" s="90" t="s">
        <v>343</v>
      </c>
      <c r="F217" s="91" t="s">
        <v>344</v>
      </c>
      <c r="G217" s="92" t="s">
        <v>245</v>
      </c>
      <c r="H217" s="257">
        <v>48.994</v>
      </c>
      <c r="I217" s="93"/>
      <c r="J217" s="260">
        <f>ROUND(I217*H217,2)</f>
        <v>0</v>
      </c>
      <c r="K217" s="91" t="s">
        <v>186</v>
      </c>
      <c r="L217" s="19"/>
      <c r="M217" s="94" t="s">
        <v>1</v>
      </c>
      <c r="N217" s="95" t="s">
        <v>40</v>
      </c>
      <c r="O217" s="27"/>
      <c r="P217" s="96">
        <f>O217*H217</f>
        <v>0</v>
      </c>
      <c r="Q217" s="96">
        <v>0</v>
      </c>
      <c r="R217" s="96">
        <f>Q217*H217</f>
        <v>0</v>
      </c>
      <c r="S217" s="96">
        <v>0</v>
      </c>
      <c r="T217" s="97">
        <f>S217*H217</f>
        <v>0</v>
      </c>
      <c r="AR217" s="11" t="s">
        <v>122</v>
      </c>
      <c r="AT217" s="11" t="s">
        <v>119</v>
      </c>
      <c r="AU217" s="11" t="s">
        <v>78</v>
      </c>
      <c r="AY217" s="11" t="s">
        <v>117</v>
      </c>
      <c r="BE217" s="98">
        <f>IF(N217="základní",J217,0)</f>
        <v>0</v>
      </c>
      <c r="BF217" s="98">
        <f>IF(N217="snížená",J217,0)</f>
        <v>0</v>
      </c>
      <c r="BG217" s="98">
        <f>IF(N217="zákl. přenesená",J217,0)</f>
        <v>0</v>
      </c>
      <c r="BH217" s="98">
        <f>IF(N217="sníž. přenesená",J217,0)</f>
        <v>0</v>
      </c>
      <c r="BI217" s="98">
        <f>IF(N217="nulová",J217,0)</f>
        <v>0</v>
      </c>
      <c r="BJ217" s="11" t="s">
        <v>76</v>
      </c>
      <c r="BK217" s="98">
        <f>ROUND(I217*H217,2)</f>
        <v>0</v>
      </c>
      <c r="BL217" s="11" t="s">
        <v>122</v>
      </c>
      <c r="BM217" s="11" t="s">
        <v>990</v>
      </c>
    </row>
    <row r="218" spans="2:51" s="7" customFormat="1" ht="12">
      <c r="B218" s="99"/>
      <c r="D218" s="100" t="s">
        <v>124</v>
      </c>
      <c r="E218" s="101" t="s">
        <v>1</v>
      </c>
      <c r="F218" s="102" t="s">
        <v>271</v>
      </c>
      <c r="H218" s="224" t="s">
        <v>1</v>
      </c>
      <c r="I218" s="103"/>
      <c r="J218" s="213"/>
      <c r="L218" s="99"/>
      <c r="M218" s="104"/>
      <c r="N218" s="105"/>
      <c r="O218" s="105"/>
      <c r="P218" s="105"/>
      <c r="Q218" s="105"/>
      <c r="R218" s="105"/>
      <c r="S218" s="105"/>
      <c r="T218" s="106"/>
      <c r="AT218" s="101" t="s">
        <v>124</v>
      </c>
      <c r="AU218" s="101" t="s">
        <v>78</v>
      </c>
      <c r="AV218" s="7" t="s">
        <v>76</v>
      </c>
      <c r="AW218" s="7" t="s">
        <v>31</v>
      </c>
      <c r="AX218" s="7" t="s">
        <v>69</v>
      </c>
      <c r="AY218" s="101" t="s">
        <v>117</v>
      </c>
    </row>
    <row r="219" spans="2:51" s="7" customFormat="1" ht="12">
      <c r="B219" s="99"/>
      <c r="D219" s="100" t="s">
        <v>124</v>
      </c>
      <c r="E219" s="101" t="s">
        <v>1</v>
      </c>
      <c r="F219" s="102" t="s">
        <v>340</v>
      </c>
      <c r="H219" s="224" t="s">
        <v>1</v>
      </c>
      <c r="I219" s="103"/>
      <c r="J219" s="213"/>
      <c r="L219" s="99"/>
      <c r="M219" s="104"/>
      <c r="N219" s="105"/>
      <c r="O219" s="105"/>
      <c r="P219" s="105"/>
      <c r="Q219" s="105"/>
      <c r="R219" s="105"/>
      <c r="S219" s="105"/>
      <c r="T219" s="106"/>
      <c r="AT219" s="101" t="s">
        <v>124</v>
      </c>
      <c r="AU219" s="101" t="s">
        <v>78</v>
      </c>
      <c r="AV219" s="7" t="s">
        <v>76</v>
      </c>
      <c r="AW219" s="7" t="s">
        <v>31</v>
      </c>
      <c r="AX219" s="7" t="s">
        <v>69</v>
      </c>
      <c r="AY219" s="101" t="s">
        <v>117</v>
      </c>
    </row>
    <row r="220" spans="2:51" s="8" customFormat="1" ht="12">
      <c r="B220" s="107"/>
      <c r="D220" s="100" t="s">
        <v>124</v>
      </c>
      <c r="E220" s="108" t="s">
        <v>1</v>
      </c>
      <c r="F220" s="109" t="s">
        <v>991</v>
      </c>
      <c r="H220" s="228">
        <v>48.994</v>
      </c>
      <c r="I220" s="110"/>
      <c r="J220" s="214"/>
      <c r="L220" s="107"/>
      <c r="M220" s="111"/>
      <c r="N220" s="112"/>
      <c r="O220" s="112"/>
      <c r="P220" s="112"/>
      <c r="Q220" s="112"/>
      <c r="R220" s="112"/>
      <c r="S220" s="112"/>
      <c r="T220" s="113"/>
      <c r="AT220" s="108" t="s">
        <v>124</v>
      </c>
      <c r="AU220" s="108" t="s">
        <v>78</v>
      </c>
      <c r="AV220" s="8" t="s">
        <v>78</v>
      </c>
      <c r="AW220" s="8" t="s">
        <v>31</v>
      </c>
      <c r="AX220" s="8" t="s">
        <v>69</v>
      </c>
      <c r="AY220" s="108" t="s">
        <v>117</v>
      </c>
    </row>
    <row r="221" spans="2:51" s="10" customFormat="1" ht="12">
      <c r="B221" s="121"/>
      <c r="D221" s="100" t="s">
        <v>124</v>
      </c>
      <c r="E221" s="122" t="s">
        <v>1</v>
      </c>
      <c r="F221" s="123" t="s">
        <v>182</v>
      </c>
      <c r="H221" s="234">
        <v>48.994</v>
      </c>
      <c r="I221" s="124"/>
      <c r="J221" s="216"/>
      <c r="L221" s="121"/>
      <c r="M221" s="125"/>
      <c r="N221" s="126"/>
      <c r="O221" s="126"/>
      <c r="P221" s="126"/>
      <c r="Q221" s="126"/>
      <c r="R221" s="126"/>
      <c r="S221" s="126"/>
      <c r="T221" s="127"/>
      <c r="AT221" s="122" t="s">
        <v>124</v>
      </c>
      <c r="AU221" s="122" t="s">
        <v>78</v>
      </c>
      <c r="AV221" s="10" t="s">
        <v>122</v>
      </c>
      <c r="AW221" s="10" t="s">
        <v>31</v>
      </c>
      <c r="AX221" s="10" t="s">
        <v>76</v>
      </c>
      <c r="AY221" s="122" t="s">
        <v>117</v>
      </c>
    </row>
    <row r="222" spans="2:65" s="1" customFormat="1" ht="16.5" customHeight="1">
      <c r="B222" s="88"/>
      <c r="C222" s="89" t="s">
        <v>357</v>
      </c>
      <c r="D222" s="89" t="s">
        <v>119</v>
      </c>
      <c r="E222" s="90" t="s">
        <v>348</v>
      </c>
      <c r="F222" s="91" t="s">
        <v>349</v>
      </c>
      <c r="G222" s="92" t="s">
        <v>245</v>
      </c>
      <c r="H222" s="257">
        <v>177.7</v>
      </c>
      <c r="I222" s="93"/>
      <c r="J222" s="260">
        <f>ROUND(I222*H222,2)</f>
        <v>0</v>
      </c>
      <c r="K222" s="91" t="s">
        <v>186</v>
      </c>
      <c r="L222" s="19"/>
      <c r="M222" s="94" t="s">
        <v>1</v>
      </c>
      <c r="N222" s="95" t="s">
        <v>40</v>
      </c>
      <c r="O222" s="27"/>
      <c r="P222" s="96">
        <f>O222*H222</f>
        <v>0</v>
      </c>
      <c r="Q222" s="96">
        <v>0</v>
      </c>
      <c r="R222" s="96">
        <f>Q222*H222</f>
        <v>0</v>
      </c>
      <c r="S222" s="96">
        <v>0</v>
      </c>
      <c r="T222" s="97">
        <f>S222*H222</f>
        <v>0</v>
      </c>
      <c r="AR222" s="11" t="s">
        <v>122</v>
      </c>
      <c r="AT222" s="11" t="s">
        <v>119</v>
      </c>
      <c r="AU222" s="11" t="s">
        <v>78</v>
      </c>
      <c r="AY222" s="11" t="s">
        <v>117</v>
      </c>
      <c r="BE222" s="98">
        <f>IF(N222="základní",J222,0)</f>
        <v>0</v>
      </c>
      <c r="BF222" s="98">
        <f>IF(N222="snížená",J222,0)</f>
        <v>0</v>
      </c>
      <c r="BG222" s="98">
        <f>IF(N222="zákl. přenesená",J222,0)</f>
        <v>0</v>
      </c>
      <c r="BH222" s="98">
        <f>IF(N222="sníž. přenesená",J222,0)</f>
        <v>0</v>
      </c>
      <c r="BI222" s="98">
        <f>IF(N222="nulová",J222,0)</f>
        <v>0</v>
      </c>
      <c r="BJ222" s="11" t="s">
        <v>76</v>
      </c>
      <c r="BK222" s="98">
        <f>ROUND(I222*H222,2)</f>
        <v>0</v>
      </c>
      <c r="BL222" s="11" t="s">
        <v>122</v>
      </c>
      <c r="BM222" s="11" t="s">
        <v>992</v>
      </c>
    </row>
    <row r="223" spans="2:51" s="7" customFormat="1" ht="12">
      <c r="B223" s="99"/>
      <c r="D223" s="100" t="s">
        <v>124</v>
      </c>
      <c r="E223" s="101" t="s">
        <v>1</v>
      </c>
      <c r="F223" s="102" t="s">
        <v>351</v>
      </c>
      <c r="H223" s="224" t="s">
        <v>1</v>
      </c>
      <c r="I223" s="103"/>
      <c r="J223" s="213"/>
      <c r="L223" s="99"/>
      <c r="M223" s="104"/>
      <c r="N223" s="105"/>
      <c r="O223" s="105"/>
      <c r="P223" s="105"/>
      <c r="Q223" s="105"/>
      <c r="R223" s="105"/>
      <c r="S223" s="105"/>
      <c r="T223" s="106"/>
      <c r="AT223" s="101" t="s">
        <v>124</v>
      </c>
      <c r="AU223" s="101" t="s">
        <v>78</v>
      </c>
      <c r="AV223" s="7" t="s">
        <v>76</v>
      </c>
      <c r="AW223" s="7" t="s">
        <v>31</v>
      </c>
      <c r="AX223" s="7" t="s">
        <v>69</v>
      </c>
      <c r="AY223" s="101" t="s">
        <v>117</v>
      </c>
    </row>
    <row r="224" spans="2:51" s="7" customFormat="1" ht="12">
      <c r="B224" s="99"/>
      <c r="D224" s="100" t="s">
        <v>124</v>
      </c>
      <c r="E224" s="101" t="s">
        <v>1</v>
      </c>
      <c r="F224" s="102" t="s">
        <v>352</v>
      </c>
      <c r="H224" s="224" t="s">
        <v>1</v>
      </c>
      <c r="I224" s="103"/>
      <c r="J224" s="213"/>
      <c r="L224" s="99"/>
      <c r="M224" s="104"/>
      <c r="N224" s="105"/>
      <c r="O224" s="105"/>
      <c r="P224" s="105"/>
      <c r="Q224" s="105"/>
      <c r="R224" s="105"/>
      <c r="S224" s="105"/>
      <c r="T224" s="106"/>
      <c r="AT224" s="101" t="s">
        <v>124</v>
      </c>
      <c r="AU224" s="101" t="s">
        <v>78</v>
      </c>
      <c r="AV224" s="7" t="s">
        <v>76</v>
      </c>
      <c r="AW224" s="7" t="s">
        <v>31</v>
      </c>
      <c r="AX224" s="7" t="s">
        <v>69</v>
      </c>
      <c r="AY224" s="101" t="s">
        <v>117</v>
      </c>
    </row>
    <row r="225" spans="2:51" s="7" customFormat="1" ht="12">
      <c r="B225" s="99"/>
      <c r="D225" s="100" t="s">
        <v>124</v>
      </c>
      <c r="E225" s="101" t="s">
        <v>1</v>
      </c>
      <c r="F225" s="102" t="s">
        <v>353</v>
      </c>
      <c r="H225" s="224" t="s">
        <v>1</v>
      </c>
      <c r="I225" s="103"/>
      <c r="J225" s="213"/>
      <c r="L225" s="99"/>
      <c r="M225" s="104"/>
      <c r="N225" s="105"/>
      <c r="O225" s="105"/>
      <c r="P225" s="105"/>
      <c r="Q225" s="105"/>
      <c r="R225" s="105"/>
      <c r="S225" s="105"/>
      <c r="T225" s="106"/>
      <c r="AT225" s="101" t="s">
        <v>124</v>
      </c>
      <c r="AU225" s="101" t="s">
        <v>78</v>
      </c>
      <c r="AV225" s="7" t="s">
        <v>76</v>
      </c>
      <c r="AW225" s="7" t="s">
        <v>31</v>
      </c>
      <c r="AX225" s="7" t="s">
        <v>69</v>
      </c>
      <c r="AY225" s="101" t="s">
        <v>117</v>
      </c>
    </row>
    <row r="226" spans="2:51" s="8" customFormat="1" ht="12">
      <c r="B226" s="107"/>
      <c r="D226" s="100" t="s">
        <v>124</v>
      </c>
      <c r="E226" s="108" t="s">
        <v>1</v>
      </c>
      <c r="F226" s="109" t="s">
        <v>993</v>
      </c>
      <c r="H226" s="228">
        <v>88.85</v>
      </c>
      <c r="I226" s="110"/>
      <c r="J226" s="214"/>
      <c r="L226" s="107"/>
      <c r="M226" s="111"/>
      <c r="N226" s="112"/>
      <c r="O226" s="112"/>
      <c r="P226" s="112"/>
      <c r="Q226" s="112"/>
      <c r="R226" s="112"/>
      <c r="S226" s="112"/>
      <c r="T226" s="113"/>
      <c r="AT226" s="108" t="s">
        <v>124</v>
      </c>
      <c r="AU226" s="108" t="s">
        <v>78</v>
      </c>
      <c r="AV226" s="8" t="s">
        <v>78</v>
      </c>
      <c r="AW226" s="8" t="s">
        <v>31</v>
      </c>
      <c r="AX226" s="8" t="s">
        <v>69</v>
      </c>
      <c r="AY226" s="108" t="s">
        <v>117</v>
      </c>
    </row>
    <row r="227" spans="2:51" s="7" customFormat="1" ht="12">
      <c r="B227" s="99"/>
      <c r="D227" s="100" t="s">
        <v>124</v>
      </c>
      <c r="E227" s="101" t="s">
        <v>1</v>
      </c>
      <c r="F227" s="102" t="s">
        <v>355</v>
      </c>
      <c r="H227" s="224" t="s">
        <v>1</v>
      </c>
      <c r="I227" s="103"/>
      <c r="J227" s="213"/>
      <c r="L227" s="99"/>
      <c r="M227" s="104"/>
      <c r="N227" s="105"/>
      <c r="O227" s="105"/>
      <c r="P227" s="105"/>
      <c r="Q227" s="105"/>
      <c r="R227" s="105"/>
      <c r="S227" s="105"/>
      <c r="T227" s="106"/>
      <c r="AT227" s="101" t="s">
        <v>124</v>
      </c>
      <c r="AU227" s="101" t="s">
        <v>78</v>
      </c>
      <c r="AV227" s="7" t="s">
        <v>76</v>
      </c>
      <c r="AW227" s="7" t="s">
        <v>31</v>
      </c>
      <c r="AX227" s="7" t="s">
        <v>69</v>
      </c>
      <c r="AY227" s="101" t="s">
        <v>117</v>
      </c>
    </row>
    <row r="228" spans="2:51" s="8" customFormat="1" ht="12">
      <c r="B228" s="107"/>
      <c r="D228" s="100" t="s">
        <v>124</v>
      </c>
      <c r="E228" s="108" t="s">
        <v>1</v>
      </c>
      <c r="F228" s="109" t="s">
        <v>994</v>
      </c>
      <c r="H228" s="228">
        <v>88.85</v>
      </c>
      <c r="I228" s="110"/>
      <c r="J228" s="214"/>
      <c r="L228" s="107"/>
      <c r="M228" s="111"/>
      <c r="N228" s="112"/>
      <c r="O228" s="112"/>
      <c r="P228" s="112"/>
      <c r="Q228" s="112"/>
      <c r="R228" s="112"/>
      <c r="S228" s="112"/>
      <c r="T228" s="113"/>
      <c r="AT228" s="108" t="s">
        <v>124</v>
      </c>
      <c r="AU228" s="108" t="s">
        <v>78</v>
      </c>
      <c r="AV228" s="8" t="s">
        <v>78</v>
      </c>
      <c r="AW228" s="8" t="s">
        <v>31</v>
      </c>
      <c r="AX228" s="8" t="s">
        <v>69</v>
      </c>
      <c r="AY228" s="108" t="s">
        <v>117</v>
      </c>
    </row>
    <row r="229" spans="2:51" s="10" customFormat="1" ht="12">
      <c r="B229" s="121"/>
      <c r="D229" s="100" t="s">
        <v>124</v>
      </c>
      <c r="E229" s="122" t="s">
        <v>1</v>
      </c>
      <c r="F229" s="123" t="s">
        <v>182</v>
      </c>
      <c r="H229" s="234">
        <v>177.7</v>
      </c>
      <c r="I229" s="124"/>
      <c r="J229" s="216"/>
      <c r="L229" s="121"/>
      <c r="M229" s="125"/>
      <c r="N229" s="126"/>
      <c r="O229" s="126"/>
      <c r="P229" s="126"/>
      <c r="Q229" s="126"/>
      <c r="R229" s="126"/>
      <c r="S229" s="126"/>
      <c r="T229" s="127"/>
      <c r="AT229" s="122" t="s">
        <v>124</v>
      </c>
      <c r="AU229" s="122" t="s">
        <v>78</v>
      </c>
      <c r="AV229" s="10" t="s">
        <v>122</v>
      </c>
      <c r="AW229" s="10" t="s">
        <v>31</v>
      </c>
      <c r="AX229" s="10" t="s">
        <v>76</v>
      </c>
      <c r="AY229" s="122" t="s">
        <v>117</v>
      </c>
    </row>
    <row r="230" spans="2:65" s="1" customFormat="1" ht="16.5" customHeight="1">
      <c r="B230" s="88"/>
      <c r="C230" s="89" t="s">
        <v>363</v>
      </c>
      <c r="D230" s="89" t="s">
        <v>119</v>
      </c>
      <c r="E230" s="90" t="s">
        <v>358</v>
      </c>
      <c r="F230" s="91" t="s">
        <v>359</v>
      </c>
      <c r="G230" s="92" t="s">
        <v>245</v>
      </c>
      <c r="H230" s="257">
        <v>59.234</v>
      </c>
      <c r="I230" s="93"/>
      <c r="J230" s="260">
        <f>ROUND(I230*H230,2)</f>
        <v>0</v>
      </c>
      <c r="K230" s="91" t="s">
        <v>186</v>
      </c>
      <c r="L230" s="19"/>
      <c r="M230" s="94" t="s">
        <v>1</v>
      </c>
      <c r="N230" s="95" t="s">
        <v>40</v>
      </c>
      <c r="O230" s="27"/>
      <c r="P230" s="96">
        <f>O230*H230</f>
        <v>0</v>
      </c>
      <c r="Q230" s="96">
        <v>0</v>
      </c>
      <c r="R230" s="96">
        <f>Q230*H230</f>
        <v>0</v>
      </c>
      <c r="S230" s="96">
        <v>0</v>
      </c>
      <c r="T230" s="97">
        <f>S230*H230</f>
        <v>0</v>
      </c>
      <c r="AR230" s="11" t="s">
        <v>122</v>
      </c>
      <c r="AT230" s="11" t="s">
        <v>119</v>
      </c>
      <c r="AU230" s="11" t="s">
        <v>78</v>
      </c>
      <c r="AY230" s="11" t="s">
        <v>117</v>
      </c>
      <c r="BE230" s="98">
        <f>IF(N230="základní",J230,0)</f>
        <v>0</v>
      </c>
      <c r="BF230" s="98">
        <f>IF(N230="snížená",J230,0)</f>
        <v>0</v>
      </c>
      <c r="BG230" s="98">
        <f>IF(N230="zákl. přenesená",J230,0)</f>
        <v>0</v>
      </c>
      <c r="BH230" s="98">
        <f>IF(N230="sníž. přenesená",J230,0)</f>
        <v>0</v>
      </c>
      <c r="BI230" s="98">
        <f>IF(N230="nulová",J230,0)</f>
        <v>0</v>
      </c>
      <c r="BJ230" s="11" t="s">
        <v>76</v>
      </c>
      <c r="BK230" s="98">
        <f>ROUND(I230*H230,2)</f>
        <v>0</v>
      </c>
      <c r="BL230" s="11" t="s">
        <v>122</v>
      </c>
      <c r="BM230" s="11" t="s">
        <v>995</v>
      </c>
    </row>
    <row r="231" spans="2:51" s="7" customFormat="1" ht="12">
      <c r="B231" s="99"/>
      <c r="D231" s="100" t="s">
        <v>124</v>
      </c>
      <c r="E231" s="101" t="s">
        <v>1</v>
      </c>
      <c r="F231" s="102" t="s">
        <v>351</v>
      </c>
      <c r="H231" s="224" t="s">
        <v>1</v>
      </c>
      <c r="I231" s="103"/>
      <c r="J231" s="213"/>
      <c r="L231" s="99"/>
      <c r="M231" s="104"/>
      <c r="N231" s="105"/>
      <c r="O231" s="105"/>
      <c r="P231" s="105"/>
      <c r="Q231" s="105"/>
      <c r="R231" s="105"/>
      <c r="S231" s="105"/>
      <c r="T231" s="106"/>
      <c r="AT231" s="101" t="s">
        <v>124</v>
      </c>
      <c r="AU231" s="101" t="s">
        <v>78</v>
      </c>
      <c r="AV231" s="7" t="s">
        <v>76</v>
      </c>
      <c r="AW231" s="7" t="s">
        <v>31</v>
      </c>
      <c r="AX231" s="7" t="s">
        <v>69</v>
      </c>
      <c r="AY231" s="101" t="s">
        <v>117</v>
      </c>
    </row>
    <row r="232" spans="2:51" s="7" customFormat="1" ht="12">
      <c r="B232" s="99"/>
      <c r="D232" s="100" t="s">
        <v>124</v>
      </c>
      <c r="E232" s="101" t="s">
        <v>1</v>
      </c>
      <c r="F232" s="102" t="s">
        <v>352</v>
      </c>
      <c r="H232" s="224" t="s">
        <v>1</v>
      </c>
      <c r="I232" s="103"/>
      <c r="J232" s="213"/>
      <c r="L232" s="99"/>
      <c r="M232" s="104"/>
      <c r="N232" s="105"/>
      <c r="O232" s="105"/>
      <c r="P232" s="105"/>
      <c r="Q232" s="105"/>
      <c r="R232" s="105"/>
      <c r="S232" s="105"/>
      <c r="T232" s="106"/>
      <c r="AT232" s="101" t="s">
        <v>124</v>
      </c>
      <c r="AU232" s="101" t="s">
        <v>78</v>
      </c>
      <c r="AV232" s="7" t="s">
        <v>76</v>
      </c>
      <c r="AW232" s="7" t="s">
        <v>31</v>
      </c>
      <c r="AX232" s="7" t="s">
        <v>69</v>
      </c>
      <c r="AY232" s="101" t="s">
        <v>117</v>
      </c>
    </row>
    <row r="233" spans="2:51" s="7" customFormat="1" ht="12">
      <c r="B233" s="99"/>
      <c r="D233" s="100" t="s">
        <v>124</v>
      </c>
      <c r="E233" s="101" t="s">
        <v>1</v>
      </c>
      <c r="F233" s="102" t="s">
        <v>271</v>
      </c>
      <c r="H233" s="224" t="s">
        <v>1</v>
      </c>
      <c r="I233" s="103"/>
      <c r="J233" s="213"/>
      <c r="L233" s="99"/>
      <c r="M233" s="104"/>
      <c r="N233" s="105"/>
      <c r="O233" s="105"/>
      <c r="P233" s="105"/>
      <c r="Q233" s="105"/>
      <c r="R233" s="105"/>
      <c r="S233" s="105"/>
      <c r="T233" s="106"/>
      <c r="AT233" s="101" t="s">
        <v>124</v>
      </c>
      <c r="AU233" s="101" t="s">
        <v>78</v>
      </c>
      <c r="AV233" s="7" t="s">
        <v>76</v>
      </c>
      <c r="AW233" s="7" t="s">
        <v>31</v>
      </c>
      <c r="AX233" s="7" t="s">
        <v>69</v>
      </c>
      <c r="AY233" s="101" t="s">
        <v>117</v>
      </c>
    </row>
    <row r="234" spans="2:51" s="8" customFormat="1" ht="12">
      <c r="B234" s="107"/>
      <c r="D234" s="100" t="s">
        <v>124</v>
      </c>
      <c r="E234" s="108" t="s">
        <v>1</v>
      </c>
      <c r="F234" s="109" t="s">
        <v>996</v>
      </c>
      <c r="H234" s="228">
        <v>29.617</v>
      </c>
      <c r="I234" s="110"/>
      <c r="J234" s="214"/>
      <c r="L234" s="107"/>
      <c r="M234" s="111"/>
      <c r="N234" s="112"/>
      <c r="O234" s="112"/>
      <c r="P234" s="112"/>
      <c r="Q234" s="112"/>
      <c r="R234" s="112"/>
      <c r="S234" s="112"/>
      <c r="T234" s="113"/>
      <c r="AT234" s="108" t="s">
        <v>124</v>
      </c>
      <c r="AU234" s="108" t="s">
        <v>78</v>
      </c>
      <c r="AV234" s="8" t="s">
        <v>78</v>
      </c>
      <c r="AW234" s="8" t="s">
        <v>31</v>
      </c>
      <c r="AX234" s="8" t="s">
        <v>69</v>
      </c>
      <c r="AY234" s="108" t="s">
        <v>117</v>
      </c>
    </row>
    <row r="235" spans="2:51" s="7" customFormat="1" ht="12">
      <c r="B235" s="99"/>
      <c r="D235" s="100" t="s">
        <v>124</v>
      </c>
      <c r="E235" s="101" t="s">
        <v>1</v>
      </c>
      <c r="F235" s="102" t="s">
        <v>355</v>
      </c>
      <c r="H235" s="224" t="s">
        <v>1</v>
      </c>
      <c r="I235" s="103"/>
      <c r="J235" s="213"/>
      <c r="L235" s="99"/>
      <c r="M235" s="104"/>
      <c r="N235" s="105"/>
      <c r="O235" s="105"/>
      <c r="P235" s="105"/>
      <c r="Q235" s="105"/>
      <c r="R235" s="105"/>
      <c r="S235" s="105"/>
      <c r="T235" s="106"/>
      <c r="AT235" s="101" t="s">
        <v>124</v>
      </c>
      <c r="AU235" s="101" t="s">
        <v>78</v>
      </c>
      <c r="AV235" s="7" t="s">
        <v>76</v>
      </c>
      <c r="AW235" s="7" t="s">
        <v>31</v>
      </c>
      <c r="AX235" s="7" t="s">
        <v>69</v>
      </c>
      <c r="AY235" s="101" t="s">
        <v>117</v>
      </c>
    </row>
    <row r="236" spans="2:51" s="8" customFormat="1" ht="12">
      <c r="B236" s="107"/>
      <c r="D236" s="100" t="s">
        <v>124</v>
      </c>
      <c r="E236" s="108" t="s">
        <v>1</v>
      </c>
      <c r="F236" s="109" t="s">
        <v>997</v>
      </c>
      <c r="H236" s="228">
        <v>29.617</v>
      </c>
      <c r="I236" s="110"/>
      <c r="J236" s="214"/>
      <c r="L236" s="107"/>
      <c r="M236" s="111"/>
      <c r="N236" s="112"/>
      <c r="O236" s="112"/>
      <c r="P236" s="112"/>
      <c r="Q236" s="112"/>
      <c r="R236" s="112"/>
      <c r="S236" s="112"/>
      <c r="T236" s="113"/>
      <c r="AT236" s="108" t="s">
        <v>124</v>
      </c>
      <c r="AU236" s="108" t="s">
        <v>78</v>
      </c>
      <c r="AV236" s="8" t="s">
        <v>78</v>
      </c>
      <c r="AW236" s="8" t="s">
        <v>31</v>
      </c>
      <c r="AX236" s="8" t="s">
        <v>69</v>
      </c>
      <c r="AY236" s="108" t="s">
        <v>117</v>
      </c>
    </row>
    <row r="237" spans="2:51" s="10" customFormat="1" ht="12">
      <c r="B237" s="121"/>
      <c r="D237" s="100" t="s">
        <v>124</v>
      </c>
      <c r="E237" s="122" t="s">
        <v>1</v>
      </c>
      <c r="F237" s="123" t="s">
        <v>182</v>
      </c>
      <c r="H237" s="234">
        <v>59.234</v>
      </c>
      <c r="I237" s="124"/>
      <c r="J237" s="216"/>
      <c r="L237" s="121"/>
      <c r="M237" s="125"/>
      <c r="N237" s="126"/>
      <c r="O237" s="126"/>
      <c r="P237" s="126"/>
      <c r="Q237" s="126"/>
      <c r="R237" s="126"/>
      <c r="S237" s="126"/>
      <c r="T237" s="127"/>
      <c r="AT237" s="122" t="s">
        <v>124</v>
      </c>
      <c r="AU237" s="122" t="s">
        <v>78</v>
      </c>
      <c r="AV237" s="10" t="s">
        <v>122</v>
      </c>
      <c r="AW237" s="10" t="s">
        <v>31</v>
      </c>
      <c r="AX237" s="10" t="s">
        <v>76</v>
      </c>
      <c r="AY237" s="122" t="s">
        <v>117</v>
      </c>
    </row>
    <row r="238" spans="2:65" s="1" customFormat="1" ht="16.5" customHeight="1">
      <c r="B238" s="88"/>
      <c r="C238" s="89" t="s">
        <v>370</v>
      </c>
      <c r="D238" s="89" t="s">
        <v>119</v>
      </c>
      <c r="E238" s="90" t="s">
        <v>364</v>
      </c>
      <c r="F238" s="91" t="s">
        <v>365</v>
      </c>
      <c r="G238" s="92" t="s">
        <v>245</v>
      </c>
      <c r="H238" s="257">
        <v>205.115</v>
      </c>
      <c r="I238" s="93"/>
      <c r="J238" s="260">
        <f>ROUND(I238*H238,2)</f>
        <v>0</v>
      </c>
      <c r="K238" s="91" t="s">
        <v>186</v>
      </c>
      <c r="L238" s="19"/>
      <c r="M238" s="94" t="s">
        <v>1</v>
      </c>
      <c r="N238" s="95" t="s">
        <v>40</v>
      </c>
      <c r="O238" s="27"/>
      <c r="P238" s="96">
        <f>O238*H238</f>
        <v>0</v>
      </c>
      <c r="Q238" s="96">
        <v>0</v>
      </c>
      <c r="R238" s="96">
        <f>Q238*H238</f>
        <v>0</v>
      </c>
      <c r="S238" s="96">
        <v>0</v>
      </c>
      <c r="T238" s="97">
        <f>S238*H238</f>
        <v>0</v>
      </c>
      <c r="AR238" s="11" t="s">
        <v>122</v>
      </c>
      <c r="AT238" s="11" t="s">
        <v>119</v>
      </c>
      <c r="AU238" s="11" t="s">
        <v>78</v>
      </c>
      <c r="AY238" s="11" t="s">
        <v>117</v>
      </c>
      <c r="BE238" s="98">
        <f>IF(N238="základní",J238,0)</f>
        <v>0</v>
      </c>
      <c r="BF238" s="98">
        <f>IF(N238="snížená",J238,0)</f>
        <v>0</v>
      </c>
      <c r="BG238" s="98">
        <f>IF(N238="zákl. přenesená",J238,0)</f>
        <v>0</v>
      </c>
      <c r="BH238" s="98">
        <f>IF(N238="sníž. přenesená",J238,0)</f>
        <v>0</v>
      </c>
      <c r="BI238" s="98">
        <f>IF(N238="nulová",J238,0)</f>
        <v>0</v>
      </c>
      <c r="BJ238" s="11" t="s">
        <v>76</v>
      </c>
      <c r="BK238" s="98">
        <f>ROUND(I238*H238,2)</f>
        <v>0</v>
      </c>
      <c r="BL238" s="11" t="s">
        <v>122</v>
      </c>
      <c r="BM238" s="11" t="s">
        <v>998</v>
      </c>
    </row>
    <row r="239" spans="2:51" s="7" customFormat="1" ht="12">
      <c r="B239" s="99"/>
      <c r="D239" s="100" t="s">
        <v>124</v>
      </c>
      <c r="E239" s="101" t="s">
        <v>1</v>
      </c>
      <c r="F239" s="102" t="s">
        <v>367</v>
      </c>
      <c r="H239" s="224" t="s">
        <v>1</v>
      </c>
      <c r="I239" s="103"/>
      <c r="J239" s="213"/>
      <c r="L239" s="99"/>
      <c r="M239" s="104"/>
      <c r="N239" s="105"/>
      <c r="O239" s="105"/>
      <c r="P239" s="105"/>
      <c r="Q239" s="105"/>
      <c r="R239" s="105"/>
      <c r="S239" s="105"/>
      <c r="T239" s="106"/>
      <c r="AT239" s="101" t="s">
        <v>124</v>
      </c>
      <c r="AU239" s="101" t="s">
        <v>78</v>
      </c>
      <c r="AV239" s="7" t="s">
        <v>76</v>
      </c>
      <c r="AW239" s="7" t="s">
        <v>31</v>
      </c>
      <c r="AX239" s="7" t="s">
        <v>69</v>
      </c>
      <c r="AY239" s="101" t="s">
        <v>117</v>
      </c>
    </row>
    <row r="240" spans="2:51" s="7" customFormat="1" ht="12">
      <c r="B240" s="99"/>
      <c r="D240" s="100" t="s">
        <v>124</v>
      </c>
      <c r="E240" s="101" t="s">
        <v>1</v>
      </c>
      <c r="F240" s="102" t="s">
        <v>999</v>
      </c>
      <c r="H240" s="224" t="s">
        <v>1</v>
      </c>
      <c r="I240" s="103"/>
      <c r="J240" s="213"/>
      <c r="L240" s="99"/>
      <c r="M240" s="104"/>
      <c r="N240" s="105"/>
      <c r="O240" s="105"/>
      <c r="P240" s="105"/>
      <c r="Q240" s="105"/>
      <c r="R240" s="105"/>
      <c r="S240" s="105"/>
      <c r="T240" s="106"/>
      <c r="AT240" s="101" t="s">
        <v>124</v>
      </c>
      <c r="AU240" s="101" t="s">
        <v>78</v>
      </c>
      <c r="AV240" s="7" t="s">
        <v>76</v>
      </c>
      <c r="AW240" s="7" t="s">
        <v>31</v>
      </c>
      <c r="AX240" s="7" t="s">
        <v>69</v>
      </c>
      <c r="AY240" s="101" t="s">
        <v>117</v>
      </c>
    </row>
    <row r="241" spans="2:51" s="7" customFormat="1" ht="12">
      <c r="B241" s="99"/>
      <c r="D241" s="100" t="s">
        <v>124</v>
      </c>
      <c r="E241" s="101" t="s">
        <v>1</v>
      </c>
      <c r="F241" s="102" t="s">
        <v>353</v>
      </c>
      <c r="H241" s="224" t="s">
        <v>1</v>
      </c>
      <c r="I241" s="103"/>
      <c r="J241" s="213"/>
      <c r="L241" s="99"/>
      <c r="M241" s="104"/>
      <c r="N241" s="105"/>
      <c r="O241" s="105"/>
      <c r="P241" s="105"/>
      <c r="Q241" s="105"/>
      <c r="R241" s="105"/>
      <c r="S241" s="105"/>
      <c r="T241" s="106"/>
      <c r="AT241" s="101" t="s">
        <v>124</v>
      </c>
      <c r="AU241" s="101" t="s">
        <v>78</v>
      </c>
      <c r="AV241" s="7" t="s">
        <v>76</v>
      </c>
      <c r="AW241" s="7" t="s">
        <v>31</v>
      </c>
      <c r="AX241" s="7" t="s">
        <v>69</v>
      </c>
      <c r="AY241" s="101" t="s">
        <v>117</v>
      </c>
    </row>
    <row r="242" spans="2:51" s="8" customFormat="1" ht="12">
      <c r="B242" s="107"/>
      <c r="D242" s="100" t="s">
        <v>124</v>
      </c>
      <c r="E242" s="108" t="s">
        <v>1</v>
      </c>
      <c r="F242" s="109" t="s">
        <v>1000</v>
      </c>
      <c r="H242" s="228">
        <v>205.115</v>
      </c>
      <c r="I242" s="110"/>
      <c r="J242" s="214"/>
      <c r="L242" s="107"/>
      <c r="M242" s="111"/>
      <c r="N242" s="112"/>
      <c r="O242" s="112"/>
      <c r="P242" s="112"/>
      <c r="Q242" s="112"/>
      <c r="R242" s="112"/>
      <c r="S242" s="112"/>
      <c r="T242" s="113"/>
      <c r="AT242" s="108" t="s">
        <v>124</v>
      </c>
      <c r="AU242" s="108" t="s">
        <v>78</v>
      </c>
      <c r="AV242" s="8" t="s">
        <v>78</v>
      </c>
      <c r="AW242" s="8" t="s">
        <v>31</v>
      </c>
      <c r="AX242" s="8" t="s">
        <v>69</v>
      </c>
      <c r="AY242" s="108" t="s">
        <v>117</v>
      </c>
    </row>
    <row r="243" spans="2:51" s="10" customFormat="1" ht="12">
      <c r="B243" s="121"/>
      <c r="D243" s="100" t="s">
        <v>124</v>
      </c>
      <c r="E243" s="122" t="s">
        <v>1</v>
      </c>
      <c r="F243" s="123" t="s">
        <v>182</v>
      </c>
      <c r="H243" s="234">
        <v>205.115</v>
      </c>
      <c r="I243" s="124"/>
      <c r="J243" s="216"/>
      <c r="L243" s="121"/>
      <c r="M243" s="125"/>
      <c r="N243" s="126"/>
      <c r="O243" s="126"/>
      <c r="P243" s="126"/>
      <c r="Q243" s="126"/>
      <c r="R243" s="126"/>
      <c r="S243" s="126"/>
      <c r="T243" s="127"/>
      <c r="AT243" s="122" t="s">
        <v>124</v>
      </c>
      <c r="AU243" s="122" t="s">
        <v>78</v>
      </c>
      <c r="AV243" s="10" t="s">
        <v>122</v>
      </c>
      <c r="AW243" s="10" t="s">
        <v>31</v>
      </c>
      <c r="AX243" s="10" t="s">
        <v>76</v>
      </c>
      <c r="AY243" s="122" t="s">
        <v>117</v>
      </c>
    </row>
    <row r="244" spans="2:65" s="1" customFormat="1" ht="16.5" customHeight="1">
      <c r="B244" s="88"/>
      <c r="C244" s="89" t="s">
        <v>375</v>
      </c>
      <c r="D244" s="89" t="s">
        <v>119</v>
      </c>
      <c r="E244" s="90" t="s">
        <v>371</v>
      </c>
      <c r="F244" s="91" t="s">
        <v>372</v>
      </c>
      <c r="G244" s="92" t="s">
        <v>245</v>
      </c>
      <c r="H244" s="257">
        <v>68.372</v>
      </c>
      <c r="I244" s="93"/>
      <c r="J244" s="260">
        <f>ROUND(I244*H244,2)</f>
        <v>0</v>
      </c>
      <c r="K244" s="91" t="s">
        <v>186</v>
      </c>
      <c r="L244" s="19"/>
      <c r="M244" s="94" t="s">
        <v>1</v>
      </c>
      <c r="N244" s="95" t="s">
        <v>40</v>
      </c>
      <c r="O244" s="27"/>
      <c r="P244" s="96">
        <f>O244*H244</f>
        <v>0</v>
      </c>
      <c r="Q244" s="96">
        <v>0</v>
      </c>
      <c r="R244" s="96">
        <f>Q244*H244</f>
        <v>0</v>
      </c>
      <c r="S244" s="96">
        <v>0</v>
      </c>
      <c r="T244" s="97">
        <f>S244*H244</f>
        <v>0</v>
      </c>
      <c r="AR244" s="11" t="s">
        <v>122</v>
      </c>
      <c r="AT244" s="11" t="s">
        <v>119</v>
      </c>
      <c r="AU244" s="11" t="s">
        <v>78</v>
      </c>
      <c r="AY244" s="11" t="s">
        <v>117</v>
      </c>
      <c r="BE244" s="98">
        <f>IF(N244="základní",J244,0)</f>
        <v>0</v>
      </c>
      <c r="BF244" s="98">
        <f>IF(N244="snížená",J244,0)</f>
        <v>0</v>
      </c>
      <c r="BG244" s="98">
        <f>IF(N244="zákl. přenesená",J244,0)</f>
        <v>0</v>
      </c>
      <c r="BH244" s="98">
        <f>IF(N244="sníž. přenesená",J244,0)</f>
        <v>0</v>
      </c>
      <c r="BI244" s="98">
        <f>IF(N244="nulová",J244,0)</f>
        <v>0</v>
      </c>
      <c r="BJ244" s="11" t="s">
        <v>76</v>
      </c>
      <c r="BK244" s="98">
        <f>ROUND(I244*H244,2)</f>
        <v>0</v>
      </c>
      <c r="BL244" s="11" t="s">
        <v>122</v>
      </c>
      <c r="BM244" s="11" t="s">
        <v>1001</v>
      </c>
    </row>
    <row r="245" spans="2:51" s="7" customFormat="1" ht="12">
      <c r="B245" s="99"/>
      <c r="D245" s="100" t="s">
        <v>124</v>
      </c>
      <c r="E245" s="101" t="s">
        <v>1</v>
      </c>
      <c r="F245" s="102" t="s">
        <v>367</v>
      </c>
      <c r="H245" s="224" t="s">
        <v>1</v>
      </c>
      <c r="I245" s="103"/>
      <c r="J245" s="213"/>
      <c r="L245" s="99"/>
      <c r="M245" s="104"/>
      <c r="N245" s="105"/>
      <c r="O245" s="105"/>
      <c r="P245" s="105"/>
      <c r="Q245" s="105"/>
      <c r="R245" s="105"/>
      <c r="S245" s="105"/>
      <c r="T245" s="106"/>
      <c r="AT245" s="101" t="s">
        <v>124</v>
      </c>
      <c r="AU245" s="101" t="s">
        <v>78</v>
      </c>
      <c r="AV245" s="7" t="s">
        <v>76</v>
      </c>
      <c r="AW245" s="7" t="s">
        <v>31</v>
      </c>
      <c r="AX245" s="7" t="s">
        <v>69</v>
      </c>
      <c r="AY245" s="101" t="s">
        <v>117</v>
      </c>
    </row>
    <row r="246" spans="2:51" s="7" customFormat="1" ht="12">
      <c r="B246" s="99"/>
      <c r="D246" s="100" t="s">
        <v>124</v>
      </c>
      <c r="E246" s="101" t="s">
        <v>1</v>
      </c>
      <c r="F246" s="102" t="s">
        <v>999</v>
      </c>
      <c r="H246" s="224" t="s">
        <v>1</v>
      </c>
      <c r="I246" s="103"/>
      <c r="J246" s="213"/>
      <c r="L246" s="99"/>
      <c r="M246" s="104"/>
      <c r="N246" s="105"/>
      <c r="O246" s="105"/>
      <c r="P246" s="105"/>
      <c r="Q246" s="105"/>
      <c r="R246" s="105"/>
      <c r="S246" s="105"/>
      <c r="T246" s="106"/>
      <c r="AT246" s="101" t="s">
        <v>124</v>
      </c>
      <c r="AU246" s="101" t="s">
        <v>78</v>
      </c>
      <c r="AV246" s="7" t="s">
        <v>76</v>
      </c>
      <c r="AW246" s="7" t="s">
        <v>31</v>
      </c>
      <c r="AX246" s="7" t="s">
        <v>69</v>
      </c>
      <c r="AY246" s="101" t="s">
        <v>117</v>
      </c>
    </row>
    <row r="247" spans="2:51" s="7" customFormat="1" ht="12">
      <c r="B247" s="99"/>
      <c r="D247" s="100" t="s">
        <v>124</v>
      </c>
      <c r="E247" s="101" t="s">
        <v>1</v>
      </c>
      <c r="F247" s="102" t="s">
        <v>271</v>
      </c>
      <c r="H247" s="224" t="s">
        <v>1</v>
      </c>
      <c r="I247" s="103"/>
      <c r="J247" s="213"/>
      <c r="L247" s="99"/>
      <c r="M247" s="104"/>
      <c r="N247" s="105"/>
      <c r="O247" s="105"/>
      <c r="P247" s="105"/>
      <c r="Q247" s="105"/>
      <c r="R247" s="105"/>
      <c r="S247" s="105"/>
      <c r="T247" s="106"/>
      <c r="AT247" s="101" t="s">
        <v>124</v>
      </c>
      <c r="AU247" s="101" t="s">
        <v>78</v>
      </c>
      <c r="AV247" s="7" t="s">
        <v>76</v>
      </c>
      <c r="AW247" s="7" t="s">
        <v>31</v>
      </c>
      <c r="AX247" s="7" t="s">
        <v>69</v>
      </c>
      <c r="AY247" s="101" t="s">
        <v>117</v>
      </c>
    </row>
    <row r="248" spans="2:51" s="8" customFormat="1" ht="12">
      <c r="B248" s="107"/>
      <c r="D248" s="100" t="s">
        <v>124</v>
      </c>
      <c r="E248" s="108" t="s">
        <v>1</v>
      </c>
      <c r="F248" s="109" t="s">
        <v>1002</v>
      </c>
      <c r="H248" s="228">
        <v>68.372</v>
      </c>
      <c r="I248" s="110"/>
      <c r="J248" s="214"/>
      <c r="L248" s="107"/>
      <c r="M248" s="111"/>
      <c r="N248" s="112"/>
      <c r="O248" s="112"/>
      <c r="P248" s="112"/>
      <c r="Q248" s="112"/>
      <c r="R248" s="112"/>
      <c r="S248" s="112"/>
      <c r="T248" s="113"/>
      <c r="AT248" s="108" t="s">
        <v>124</v>
      </c>
      <c r="AU248" s="108" t="s">
        <v>78</v>
      </c>
      <c r="AV248" s="8" t="s">
        <v>78</v>
      </c>
      <c r="AW248" s="8" t="s">
        <v>31</v>
      </c>
      <c r="AX248" s="8" t="s">
        <v>69</v>
      </c>
      <c r="AY248" s="108" t="s">
        <v>117</v>
      </c>
    </row>
    <row r="249" spans="2:51" s="10" customFormat="1" ht="12">
      <c r="B249" s="121"/>
      <c r="D249" s="100" t="s">
        <v>124</v>
      </c>
      <c r="E249" s="122" t="s">
        <v>1</v>
      </c>
      <c r="F249" s="123" t="s">
        <v>182</v>
      </c>
      <c r="H249" s="234">
        <v>68.372</v>
      </c>
      <c r="I249" s="124"/>
      <c r="J249" s="216"/>
      <c r="L249" s="121"/>
      <c r="M249" s="125"/>
      <c r="N249" s="126"/>
      <c r="O249" s="126"/>
      <c r="P249" s="126"/>
      <c r="Q249" s="126"/>
      <c r="R249" s="126"/>
      <c r="S249" s="126"/>
      <c r="T249" s="127"/>
      <c r="AT249" s="122" t="s">
        <v>124</v>
      </c>
      <c r="AU249" s="122" t="s">
        <v>78</v>
      </c>
      <c r="AV249" s="10" t="s">
        <v>122</v>
      </c>
      <c r="AW249" s="10" t="s">
        <v>31</v>
      </c>
      <c r="AX249" s="10" t="s">
        <v>76</v>
      </c>
      <c r="AY249" s="122" t="s">
        <v>117</v>
      </c>
    </row>
    <row r="250" spans="2:65" s="1" customFormat="1" ht="16.5" customHeight="1">
      <c r="B250" s="88"/>
      <c r="C250" s="89" t="s">
        <v>382</v>
      </c>
      <c r="D250" s="89" t="s">
        <v>119</v>
      </c>
      <c r="E250" s="90" t="s">
        <v>376</v>
      </c>
      <c r="F250" s="91" t="s">
        <v>377</v>
      </c>
      <c r="G250" s="92" t="s">
        <v>245</v>
      </c>
      <c r="H250" s="257">
        <v>88.85</v>
      </c>
      <c r="I250" s="93"/>
      <c r="J250" s="260">
        <f>ROUND(I250*H250,2)</f>
        <v>0</v>
      </c>
      <c r="K250" s="91" t="s">
        <v>186</v>
      </c>
      <c r="L250" s="19"/>
      <c r="M250" s="94" t="s">
        <v>1</v>
      </c>
      <c r="N250" s="95" t="s">
        <v>40</v>
      </c>
      <c r="O250" s="27"/>
      <c r="P250" s="96">
        <f>O250*H250</f>
        <v>0</v>
      </c>
      <c r="Q250" s="96">
        <v>0</v>
      </c>
      <c r="R250" s="96">
        <f>Q250*H250</f>
        <v>0</v>
      </c>
      <c r="S250" s="96">
        <v>0</v>
      </c>
      <c r="T250" s="97">
        <f>S250*H250</f>
        <v>0</v>
      </c>
      <c r="AR250" s="11" t="s">
        <v>122</v>
      </c>
      <c r="AT250" s="11" t="s">
        <v>119</v>
      </c>
      <c r="AU250" s="11" t="s">
        <v>78</v>
      </c>
      <c r="AY250" s="11" t="s">
        <v>117</v>
      </c>
      <c r="BE250" s="98">
        <f>IF(N250="základní",J250,0)</f>
        <v>0</v>
      </c>
      <c r="BF250" s="98">
        <f>IF(N250="snížená",J250,0)</f>
        <v>0</v>
      </c>
      <c r="BG250" s="98">
        <f>IF(N250="zákl. přenesená",J250,0)</f>
        <v>0</v>
      </c>
      <c r="BH250" s="98">
        <f>IF(N250="sníž. přenesená",J250,0)</f>
        <v>0</v>
      </c>
      <c r="BI250" s="98">
        <f>IF(N250="nulová",J250,0)</f>
        <v>0</v>
      </c>
      <c r="BJ250" s="11" t="s">
        <v>76</v>
      </c>
      <c r="BK250" s="98">
        <f>ROUND(I250*H250,2)</f>
        <v>0</v>
      </c>
      <c r="BL250" s="11" t="s">
        <v>122</v>
      </c>
      <c r="BM250" s="11" t="s">
        <v>1003</v>
      </c>
    </row>
    <row r="251" spans="2:51" s="7" customFormat="1" ht="12">
      <c r="B251" s="99"/>
      <c r="D251" s="100" t="s">
        <v>124</v>
      </c>
      <c r="E251" s="101" t="s">
        <v>1</v>
      </c>
      <c r="F251" s="102" t="s">
        <v>379</v>
      </c>
      <c r="H251" s="224" t="s">
        <v>1</v>
      </c>
      <c r="I251" s="103"/>
      <c r="J251" s="213"/>
      <c r="L251" s="99"/>
      <c r="M251" s="104"/>
      <c r="N251" s="105"/>
      <c r="O251" s="105"/>
      <c r="P251" s="105"/>
      <c r="Q251" s="105"/>
      <c r="R251" s="105"/>
      <c r="S251" s="105"/>
      <c r="T251" s="106"/>
      <c r="AT251" s="101" t="s">
        <v>124</v>
      </c>
      <c r="AU251" s="101" t="s">
        <v>78</v>
      </c>
      <c r="AV251" s="7" t="s">
        <v>76</v>
      </c>
      <c r="AW251" s="7" t="s">
        <v>31</v>
      </c>
      <c r="AX251" s="7" t="s">
        <v>69</v>
      </c>
      <c r="AY251" s="101" t="s">
        <v>117</v>
      </c>
    </row>
    <row r="252" spans="2:51" s="7" customFormat="1" ht="12">
      <c r="B252" s="99"/>
      <c r="D252" s="100" t="s">
        <v>124</v>
      </c>
      <c r="E252" s="101" t="s">
        <v>1</v>
      </c>
      <c r="F252" s="102" t="s">
        <v>380</v>
      </c>
      <c r="H252" s="224" t="s">
        <v>1</v>
      </c>
      <c r="I252" s="103"/>
      <c r="J252" s="213"/>
      <c r="L252" s="99"/>
      <c r="M252" s="104"/>
      <c r="N252" s="105"/>
      <c r="O252" s="105"/>
      <c r="P252" s="105"/>
      <c r="Q252" s="105"/>
      <c r="R252" s="105"/>
      <c r="S252" s="105"/>
      <c r="T252" s="106"/>
      <c r="AT252" s="101" t="s">
        <v>124</v>
      </c>
      <c r="AU252" s="101" t="s">
        <v>78</v>
      </c>
      <c r="AV252" s="7" t="s">
        <v>76</v>
      </c>
      <c r="AW252" s="7" t="s">
        <v>31</v>
      </c>
      <c r="AX252" s="7" t="s">
        <v>69</v>
      </c>
      <c r="AY252" s="101" t="s">
        <v>117</v>
      </c>
    </row>
    <row r="253" spans="2:51" s="7" customFormat="1" ht="12">
      <c r="B253" s="99"/>
      <c r="D253" s="100" t="s">
        <v>124</v>
      </c>
      <c r="E253" s="101" t="s">
        <v>1</v>
      </c>
      <c r="F253" s="102" t="s">
        <v>353</v>
      </c>
      <c r="H253" s="224" t="s">
        <v>1</v>
      </c>
      <c r="I253" s="103"/>
      <c r="J253" s="213"/>
      <c r="L253" s="99"/>
      <c r="M253" s="104"/>
      <c r="N253" s="105"/>
      <c r="O253" s="105"/>
      <c r="P253" s="105"/>
      <c r="Q253" s="105"/>
      <c r="R253" s="105"/>
      <c r="S253" s="105"/>
      <c r="T253" s="106"/>
      <c r="AT253" s="101" t="s">
        <v>124</v>
      </c>
      <c r="AU253" s="101" t="s">
        <v>78</v>
      </c>
      <c r="AV253" s="7" t="s">
        <v>76</v>
      </c>
      <c r="AW253" s="7" t="s">
        <v>31</v>
      </c>
      <c r="AX253" s="7" t="s">
        <v>69</v>
      </c>
      <c r="AY253" s="101" t="s">
        <v>117</v>
      </c>
    </row>
    <row r="254" spans="2:51" s="8" customFormat="1" ht="12">
      <c r="B254" s="107"/>
      <c r="D254" s="100" t="s">
        <v>124</v>
      </c>
      <c r="E254" s="108" t="s">
        <v>1</v>
      </c>
      <c r="F254" s="109" t="s">
        <v>1004</v>
      </c>
      <c r="H254" s="228">
        <v>88.85</v>
      </c>
      <c r="I254" s="110"/>
      <c r="J254" s="214"/>
      <c r="L254" s="107"/>
      <c r="M254" s="111"/>
      <c r="N254" s="112"/>
      <c r="O254" s="112"/>
      <c r="P254" s="112"/>
      <c r="Q254" s="112"/>
      <c r="R254" s="112"/>
      <c r="S254" s="112"/>
      <c r="T254" s="113"/>
      <c r="AT254" s="108" t="s">
        <v>124</v>
      </c>
      <c r="AU254" s="108" t="s">
        <v>78</v>
      </c>
      <c r="AV254" s="8" t="s">
        <v>78</v>
      </c>
      <c r="AW254" s="8" t="s">
        <v>31</v>
      </c>
      <c r="AX254" s="8" t="s">
        <v>69</v>
      </c>
      <c r="AY254" s="108" t="s">
        <v>117</v>
      </c>
    </row>
    <row r="255" spans="2:51" s="10" customFormat="1" ht="12">
      <c r="B255" s="121"/>
      <c r="D255" s="100" t="s">
        <v>124</v>
      </c>
      <c r="E255" s="122" t="s">
        <v>1</v>
      </c>
      <c r="F255" s="123" t="s">
        <v>182</v>
      </c>
      <c r="H255" s="234">
        <v>88.85</v>
      </c>
      <c r="I255" s="124"/>
      <c r="J255" s="216"/>
      <c r="L255" s="121"/>
      <c r="M255" s="125"/>
      <c r="N255" s="126"/>
      <c r="O255" s="126"/>
      <c r="P255" s="126"/>
      <c r="Q255" s="126"/>
      <c r="R255" s="126"/>
      <c r="S255" s="126"/>
      <c r="T255" s="127"/>
      <c r="AT255" s="122" t="s">
        <v>124</v>
      </c>
      <c r="AU255" s="122" t="s">
        <v>78</v>
      </c>
      <c r="AV255" s="10" t="s">
        <v>122</v>
      </c>
      <c r="AW255" s="10" t="s">
        <v>31</v>
      </c>
      <c r="AX255" s="10" t="s">
        <v>76</v>
      </c>
      <c r="AY255" s="122" t="s">
        <v>117</v>
      </c>
    </row>
    <row r="256" spans="2:65" s="1" customFormat="1" ht="16.5" customHeight="1">
      <c r="B256" s="88"/>
      <c r="C256" s="89" t="s">
        <v>387</v>
      </c>
      <c r="D256" s="89" t="s">
        <v>119</v>
      </c>
      <c r="E256" s="90" t="s">
        <v>383</v>
      </c>
      <c r="F256" s="91" t="s">
        <v>384</v>
      </c>
      <c r="G256" s="92" t="s">
        <v>245</v>
      </c>
      <c r="H256" s="257">
        <v>29.617</v>
      </c>
      <c r="I256" s="93"/>
      <c r="J256" s="260">
        <f>ROUND(I256*H256,2)</f>
        <v>0</v>
      </c>
      <c r="K256" s="91" t="s">
        <v>186</v>
      </c>
      <c r="L256" s="19"/>
      <c r="M256" s="94" t="s">
        <v>1</v>
      </c>
      <c r="N256" s="95" t="s">
        <v>40</v>
      </c>
      <c r="O256" s="27"/>
      <c r="P256" s="96">
        <f>O256*H256</f>
        <v>0</v>
      </c>
      <c r="Q256" s="96">
        <v>0</v>
      </c>
      <c r="R256" s="96">
        <f>Q256*H256</f>
        <v>0</v>
      </c>
      <c r="S256" s="96">
        <v>0</v>
      </c>
      <c r="T256" s="97">
        <f>S256*H256</f>
        <v>0</v>
      </c>
      <c r="AR256" s="11" t="s">
        <v>122</v>
      </c>
      <c r="AT256" s="11" t="s">
        <v>119</v>
      </c>
      <c r="AU256" s="11" t="s">
        <v>78</v>
      </c>
      <c r="AY256" s="11" t="s">
        <v>117</v>
      </c>
      <c r="BE256" s="98">
        <f>IF(N256="základní",J256,0)</f>
        <v>0</v>
      </c>
      <c r="BF256" s="98">
        <f>IF(N256="snížená",J256,0)</f>
        <v>0</v>
      </c>
      <c r="BG256" s="98">
        <f>IF(N256="zákl. přenesená",J256,0)</f>
        <v>0</v>
      </c>
      <c r="BH256" s="98">
        <f>IF(N256="sníž. přenesená",J256,0)</f>
        <v>0</v>
      </c>
      <c r="BI256" s="98">
        <f>IF(N256="nulová",J256,0)</f>
        <v>0</v>
      </c>
      <c r="BJ256" s="11" t="s">
        <v>76</v>
      </c>
      <c r="BK256" s="98">
        <f>ROUND(I256*H256,2)</f>
        <v>0</v>
      </c>
      <c r="BL256" s="11" t="s">
        <v>122</v>
      </c>
      <c r="BM256" s="11" t="s">
        <v>1005</v>
      </c>
    </row>
    <row r="257" spans="2:51" s="7" customFormat="1" ht="12">
      <c r="B257" s="99"/>
      <c r="D257" s="100" t="s">
        <v>124</v>
      </c>
      <c r="E257" s="101" t="s">
        <v>1</v>
      </c>
      <c r="F257" s="102" t="s">
        <v>379</v>
      </c>
      <c r="H257" s="224" t="s">
        <v>1</v>
      </c>
      <c r="I257" s="103"/>
      <c r="J257" s="213"/>
      <c r="L257" s="99"/>
      <c r="M257" s="104"/>
      <c r="N257" s="105"/>
      <c r="O257" s="105"/>
      <c r="P257" s="105"/>
      <c r="Q257" s="105"/>
      <c r="R257" s="105"/>
      <c r="S257" s="105"/>
      <c r="T257" s="106"/>
      <c r="AT257" s="101" t="s">
        <v>124</v>
      </c>
      <c r="AU257" s="101" t="s">
        <v>78</v>
      </c>
      <c r="AV257" s="7" t="s">
        <v>76</v>
      </c>
      <c r="AW257" s="7" t="s">
        <v>31</v>
      </c>
      <c r="AX257" s="7" t="s">
        <v>69</v>
      </c>
      <c r="AY257" s="101" t="s">
        <v>117</v>
      </c>
    </row>
    <row r="258" spans="2:51" s="7" customFormat="1" ht="12">
      <c r="B258" s="99"/>
      <c r="D258" s="100" t="s">
        <v>124</v>
      </c>
      <c r="E258" s="101" t="s">
        <v>1</v>
      </c>
      <c r="F258" s="102" t="s">
        <v>380</v>
      </c>
      <c r="H258" s="224" t="s">
        <v>1</v>
      </c>
      <c r="I258" s="103"/>
      <c r="J258" s="213"/>
      <c r="L258" s="99"/>
      <c r="M258" s="104"/>
      <c r="N258" s="105"/>
      <c r="O258" s="105"/>
      <c r="P258" s="105"/>
      <c r="Q258" s="105"/>
      <c r="R258" s="105"/>
      <c r="S258" s="105"/>
      <c r="T258" s="106"/>
      <c r="AT258" s="101" t="s">
        <v>124</v>
      </c>
      <c r="AU258" s="101" t="s">
        <v>78</v>
      </c>
      <c r="AV258" s="7" t="s">
        <v>76</v>
      </c>
      <c r="AW258" s="7" t="s">
        <v>31</v>
      </c>
      <c r="AX258" s="7" t="s">
        <v>69</v>
      </c>
      <c r="AY258" s="101" t="s">
        <v>117</v>
      </c>
    </row>
    <row r="259" spans="2:51" s="7" customFormat="1" ht="12">
      <c r="B259" s="99"/>
      <c r="D259" s="100" t="s">
        <v>124</v>
      </c>
      <c r="E259" s="101" t="s">
        <v>1</v>
      </c>
      <c r="F259" s="102" t="s">
        <v>271</v>
      </c>
      <c r="H259" s="224" t="s">
        <v>1</v>
      </c>
      <c r="I259" s="103"/>
      <c r="J259" s="213"/>
      <c r="L259" s="99"/>
      <c r="M259" s="104"/>
      <c r="N259" s="105"/>
      <c r="O259" s="105"/>
      <c r="P259" s="105"/>
      <c r="Q259" s="105"/>
      <c r="R259" s="105"/>
      <c r="S259" s="105"/>
      <c r="T259" s="106"/>
      <c r="AT259" s="101" t="s">
        <v>124</v>
      </c>
      <c r="AU259" s="101" t="s">
        <v>78</v>
      </c>
      <c r="AV259" s="7" t="s">
        <v>76</v>
      </c>
      <c r="AW259" s="7" t="s">
        <v>31</v>
      </c>
      <c r="AX259" s="7" t="s">
        <v>69</v>
      </c>
      <c r="AY259" s="101" t="s">
        <v>117</v>
      </c>
    </row>
    <row r="260" spans="2:51" s="8" customFormat="1" ht="12">
      <c r="B260" s="107"/>
      <c r="D260" s="100" t="s">
        <v>124</v>
      </c>
      <c r="E260" s="108" t="s">
        <v>1</v>
      </c>
      <c r="F260" s="109" t="s">
        <v>1006</v>
      </c>
      <c r="H260" s="228">
        <v>29.617</v>
      </c>
      <c r="I260" s="110"/>
      <c r="J260" s="214"/>
      <c r="L260" s="107"/>
      <c r="M260" s="111"/>
      <c r="N260" s="112"/>
      <c r="O260" s="112"/>
      <c r="P260" s="112"/>
      <c r="Q260" s="112"/>
      <c r="R260" s="112"/>
      <c r="S260" s="112"/>
      <c r="T260" s="113"/>
      <c r="AT260" s="108" t="s">
        <v>124</v>
      </c>
      <c r="AU260" s="108" t="s">
        <v>78</v>
      </c>
      <c r="AV260" s="8" t="s">
        <v>78</v>
      </c>
      <c r="AW260" s="8" t="s">
        <v>31</v>
      </c>
      <c r="AX260" s="8" t="s">
        <v>69</v>
      </c>
      <c r="AY260" s="108" t="s">
        <v>117</v>
      </c>
    </row>
    <row r="261" spans="2:51" s="10" customFormat="1" ht="12">
      <c r="B261" s="121"/>
      <c r="D261" s="100" t="s">
        <v>124</v>
      </c>
      <c r="E261" s="122" t="s">
        <v>1</v>
      </c>
      <c r="F261" s="123" t="s">
        <v>182</v>
      </c>
      <c r="H261" s="234">
        <v>29.617</v>
      </c>
      <c r="I261" s="124"/>
      <c r="J261" s="216"/>
      <c r="L261" s="121"/>
      <c r="M261" s="125"/>
      <c r="N261" s="126"/>
      <c r="O261" s="126"/>
      <c r="P261" s="126"/>
      <c r="Q261" s="126"/>
      <c r="R261" s="126"/>
      <c r="S261" s="126"/>
      <c r="T261" s="127"/>
      <c r="AT261" s="122" t="s">
        <v>124</v>
      </c>
      <c r="AU261" s="122" t="s">
        <v>78</v>
      </c>
      <c r="AV261" s="10" t="s">
        <v>122</v>
      </c>
      <c r="AW261" s="10" t="s">
        <v>31</v>
      </c>
      <c r="AX261" s="10" t="s">
        <v>76</v>
      </c>
      <c r="AY261" s="122" t="s">
        <v>117</v>
      </c>
    </row>
    <row r="262" spans="2:65" s="1" customFormat="1" ht="16.5" customHeight="1">
      <c r="B262" s="88"/>
      <c r="C262" s="89" t="s">
        <v>392</v>
      </c>
      <c r="D262" s="89" t="s">
        <v>119</v>
      </c>
      <c r="E262" s="90" t="s">
        <v>388</v>
      </c>
      <c r="F262" s="91" t="s">
        <v>389</v>
      </c>
      <c r="G262" s="92" t="s">
        <v>245</v>
      </c>
      <c r="H262" s="257">
        <v>118.467</v>
      </c>
      <c r="I262" s="93"/>
      <c r="J262" s="260">
        <f>ROUND(I262*H262,2)</f>
        <v>0</v>
      </c>
      <c r="K262" s="91" t="s">
        <v>1</v>
      </c>
      <c r="L262" s="19"/>
      <c r="M262" s="94" t="s">
        <v>1</v>
      </c>
      <c r="N262" s="95" t="s">
        <v>40</v>
      </c>
      <c r="O262" s="27"/>
      <c r="P262" s="96">
        <f>O262*H262</f>
        <v>0</v>
      </c>
      <c r="Q262" s="96">
        <v>0</v>
      </c>
      <c r="R262" s="96">
        <f>Q262*H262</f>
        <v>0</v>
      </c>
      <c r="S262" s="96">
        <v>0</v>
      </c>
      <c r="T262" s="97">
        <f>S262*H262</f>
        <v>0</v>
      </c>
      <c r="AR262" s="11" t="s">
        <v>122</v>
      </c>
      <c r="AT262" s="11" t="s">
        <v>119</v>
      </c>
      <c r="AU262" s="11" t="s">
        <v>78</v>
      </c>
      <c r="AY262" s="11" t="s">
        <v>117</v>
      </c>
      <c r="BE262" s="98">
        <f>IF(N262="základní",J262,0)</f>
        <v>0</v>
      </c>
      <c r="BF262" s="98">
        <f>IF(N262="snížená",J262,0)</f>
        <v>0</v>
      </c>
      <c r="BG262" s="98">
        <f>IF(N262="zákl. přenesená",J262,0)</f>
        <v>0</v>
      </c>
      <c r="BH262" s="98">
        <f>IF(N262="sníž. přenesená",J262,0)</f>
        <v>0</v>
      </c>
      <c r="BI262" s="98">
        <f>IF(N262="nulová",J262,0)</f>
        <v>0</v>
      </c>
      <c r="BJ262" s="11" t="s">
        <v>76</v>
      </c>
      <c r="BK262" s="98">
        <f>ROUND(I262*H262,2)</f>
        <v>0</v>
      </c>
      <c r="BL262" s="11" t="s">
        <v>122</v>
      </c>
      <c r="BM262" s="11" t="s">
        <v>1007</v>
      </c>
    </row>
    <row r="263" spans="2:51" s="8" customFormat="1" ht="12">
      <c r="B263" s="107"/>
      <c r="D263" s="100" t="s">
        <v>124</v>
      </c>
      <c r="E263" s="108" t="s">
        <v>1</v>
      </c>
      <c r="F263" s="109" t="s">
        <v>1008</v>
      </c>
      <c r="H263" s="228">
        <v>118.467</v>
      </c>
      <c r="I263" s="110"/>
      <c r="J263" s="214"/>
      <c r="L263" s="107"/>
      <c r="M263" s="111"/>
      <c r="N263" s="112"/>
      <c r="O263" s="112"/>
      <c r="P263" s="112"/>
      <c r="Q263" s="112"/>
      <c r="R263" s="112"/>
      <c r="S263" s="112"/>
      <c r="T263" s="113"/>
      <c r="AT263" s="108" t="s">
        <v>124</v>
      </c>
      <c r="AU263" s="108" t="s">
        <v>78</v>
      </c>
      <c r="AV263" s="8" t="s">
        <v>78</v>
      </c>
      <c r="AW263" s="8" t="s">
        <v>31</v>
      </c>
      <c r="AX263" s="8" t="s">
        <v>69</v>
      </c>
      <c r="AY263" s="108" t="s">
        <v>117</v>
      </c>
    </row>
    <row r="264" spans="2:51" s="10" customFormat="1" ht="12">
      <c r="B264" s="121"/>
      <c r="D264" s="100" t="s">
        <v>124</v>
      </c>
      <c r="E264" s="122" t="s">
        <v>1</v>
      </c>
      <c r="F264" s="123" t="s">
        <v>182</v>
      </c>
      <c r="H264" s="234">
        <v>118.467</v>
      </c>
      <c r="I264" s="124"/>
      <c r="J264" s="216"/>
      <c r="L264" s="121"/>
      <c r="M264" s="125"/>
      <c r="N264" s="126"/>
      <c r="O264" s="126"/>
      <c r="P264" s="126"/>
      <c r="Q264" s="126"/>
      <c r="R264" s="126"/>
      <c r="S264" s="126"/>
      <c r="T264" s="127"/>
      <c r="AT264" s="122" t="s">
        <v>124</v>
      </c>
      <c r="AU264" s="122" t="s">
        <v>78</v>
      </c>
      <c r="AV264" s="10" t="s">
        <v>122</v>
      </c>
      <c r="AW264" s="10" t="s">
        <v>31</v>
      </c>
      <c r="AX264" s="10" t="s">
        <v>76</v>
      </c>
      <c r="AY264" s="122" t="s">
        <v>117</v>
      </c>
    </row>
    <row r="265" spans="2:65" s="1" customFormat="1" ht="16.5" customHeight="1">
      <c r="B265" s="88"/>
      <c r="C265" s="89" t="s">
        <v>400</v>
      </c>
      <c r="D265" s="89" t="s">
        <v>119</v>
      </c>
      <c r="E265" s="90" t="s">
        <v>393</v>
      </c>
      <c r="F265" s="91" t="s">
        <v>1009</v>
      </c>
      <c r="G265" s="92" t="s">
        <v>395</v>
      </c>
      <c r="H265" s="257">
        <v>410.231</v>
      </c>
      <c r="I265" s="93"/>
      <c r="J265" s="260">
        <f>ROUND(I265*H265,2)</f>
        <v>0</v>
      </c>
      <c r="K265" s="91" t="s">
        <v>186</v>
      </c>
      <c r="L265" s="19"/>
      <c r="M265" s="94" t="s">
        <v>1</v>
      </c>
      <c r="N265" s="95" t="s">
        <v>40</v>
      </c>
      <c r="O265" s="27"/>
      <c r="P265" s="96">
        <f>O265*H265</f>
        <v>0</v>
      </c>
      <c r="Q265" s="96">
        <v>0</v>
      </c>
      <c r="R265" s="96">
        <f>Q265*H265</f>
        <v>0</v>
      </c>
      <c r="S265" s="96">
        <v>0</v>
      </c>
      <c r="T265" s="97">
        <f>S265*H265</f>
        <v>0</v>
      </c>
      <c r="AR265" s="11" t="s">
        <v>122</v>
      </c>
      <c r="AT265" s="11" t="s">
        <v>119</v>
      </c>
      <c r="AU265" s="11" t="s">
        <v>78</v>
      </c>
      <c r="AY265" s="11" t="s">
        <v>117</v>
      </c>
      <c r="BE265" s="98">
        <f>IF(N265="základní",J265,0)</f>
        <v>0</v>
      </c>
      <c r="BF265" s="98">
        <f>IF(N265="snížená",J265,0)</f>
        <v>0</v>
      </c>
      <c r="BG265" s="98">
        <f>IF(N265="zákl. přenesená",J265,0)</f>
        <v>0</v>
      </c>
      <c r="BH265" s="98">
        <f>IF(N265="sníž. přenesená",J265,0)</f>
        <v>0</v>
      </c>
      <c r="BI265" s="98">
        <f>IF(N265="nulová",J265,0)</f>
        <v>0</v>
      </c>
      <c r="BJ265" s="11" t="s">
        <v>76</v>
      </c>
      <c r="BK265" s="98">
        <f>ROUND(I265*H265,2)</f>
        <v>0</v>
      </c>
      <c r="BL265" s="11" t="s">
        <v>122</v>
      </c>
      <c r="BM265" s="11" t="s">
        <v>1010</v>
      </c>
    </row>
    <row r="266" spans="2:51" s="7" customFormat="1" ht="12">
      <c r="B266" s="99"/>
      <c r="D266" s="100" t="s">
        <v>124</v>
      </c>
      <c r="E266" s="101" t="s">
        <v>1</v>
      </c>
      <c r="F266" s="102" t="s">
        <v>397</v>
      </c>
      <c r="H266" s="224" t="s">
        <v>1</v>
      </c>
      <c r="I266" s="103"/>
      <c r="J266" s="213"/>
      <c r="L266" s="99"/>
      <c r="M266" s="104"/>
      <c r="N266" s="105"/>
      <c r="O266" s="105"/>
      <c r="P266" s="105"/>
      <c r="Q266" s="105"/>
      <c r="R266" s="105"/>
      <c r="S266" s="105"/>
      <c r="T266" s="106"/>
      <c r="AT266" s="101" t="s">
        <v>124</v>
      </c>
      <c r="AU266" s="101" t="s">
        <v>78</v>
      </c>
      <c r="AV266" s="7" t="s">
        <v>76</v>
      </c>
      <c r="AW266" s="7" t="s">
        <v>31</v>
      </c>
      <c r="AX266" s="7" t="s">
        <v>69</v>
      </c>
      <c r="AY266" s="101" t="s">
        <v>117</v>
      </c>
    </row>
    <row r="267" spans="2:51" s="8" customFormat="1" ht="12">
      <c r="B267" s="107"/>
      <c r="D267" s="100" t="s">
        <v>124</v>
      </c>
      <c r="E267" s="108" t="s">
        <v>1</v>
      </c>
      <c r="F267" s="109" t="s">
        <v>1011</v>
      </c>
      <c r="H267" s="228">
        <v>410.231</v>
      </c>
      <c r="I267" s="110"/>
      <c r="J267" s="214"/>
      <c r="L267" s="107"/>
      <c r="M267" s="111"/>
      <c r="N267" s="112"/>
      <c r="O267" s="112"/>
      <c r="P267" s="112"/>
      <c r="Q267" s="112"/>
      <c r="R267" s="112"/>
      <c r="S267" s="112"/>
      <c r="T267" s="113"/>
      <c r="AT267" s="108" t="s">
        <v>124</v>
      </c>
      <c r="AU267" s="108" t="s">
        <v>78</v>
      </c>
      <c r="AV267" s="8" t="s">
        <v>78</v>
      </c>
      <c r="AW267" s="8" t="s">
        <v>31</v>
      </c>
      <c r="AX267" s="8" t="s">
        <v>69</v>
      </c>
      <c r="AY267" s="108" t="s">
        <v>117</v>
      </c>
    </row>
    <row r="268" spans="2:51" s="10" customFormat="1" ht="12">
      <c r="B268" s="121"/>
      <c r="D268" s="100" t="s">
        <v>124</v>
      </c>
      <c r="E268" s="122" t="s">
        <v>1</v>
      </c>
      <c r="F268" s="123" t="s">
        <v>182</v>
      </c>
      <c r="H268" s="234">
        <v>410.231</v>
      </c>
      <c r="I268" s="124"/>
      <c r="J268" s="216"/>
      <c r="L268" s="121"/>
      <c r="M268" s="125"/>
      <c r="N268" s="126"/>
      <c r="O268" s="126"/>
      <c r="P268" s="126"/>
      <c r="Q268" s="126"/>
      <c r="R268" s="126"/>
      <c r="S268" s="126"/>
      <c r="T268" s="127"/>
      <c r="AT268" s="122" t="s">
        <v>124</v>
      </c>
      <c r="AU268" s="122" t="s">
        <v>78</v>
      </c>
      <c r="AV268" s="10" t="s">
        <v>122</v>
      </c>
      <c r="AW268" s="10" t="s">
        <v>31</v>
      </c>
      <c r="AX268" s="10" t="s">
        <v>76</v>
      </c>
      <c r="AY268" s="122" t="s">
        <v>117</v>
      </c>
    </row>
    <row r="269" spans="2:65" s="1" customFormat="1" ht="16.5" customHeight="1">
      <c r="B269" s="88"/>
      <c r="C269" s="89" t="s">
        <v>415</v>
      </c>
      <c r="D269" s="89" t="s">
        <v>119</v>
      </c>
      <c r="E269" s="90" t="s">
        <v>401</v>
      </c>
      <c r="F269" s="91" t="s">
        <v>402</v>
      </c>
      <c r="G269" s="92" t="s">
        <v>245</v>
      </c>
      <c r="H269" s="257">
        <v>236.933</v>
      </c>
      <c r="I269" s="93"/>
      <c r="J269" s="260">
        <f>ROUND(I269*H269,2)</f>
        <v>0</v>
      </c>
      <c r="K269" s="91" t="s">
        <v>186</v>
      </c>
      <c r="L269" s="19"/>
      <c r="M269" s="94" t="s">
        <v>1</v>
      </c>
      <c r="N269" s="95" t="s">
        <v>40</v>
      </c>
      <c r="O269" s="27"/>
      <c r="P269" s="96">
        <f>O269*H269</f>
        <v>0</v>
      </c>
      <c r="Q269" s="96">
        <v>0</v>
      </c>
      <c r="R269" s="96">
        <f>Q269*H269</f>
        <v>0</v>
      </c>
      <c r="S269" s="96">
        <v>0</v>
      </c>
      <c r="T269" s="97">
        <f>S269*H269</f>
        <v>0</v>
      </c>
      <c r="AR269" s="11" t="s">
        <v>122</v>
      </c>
      <c r="AT269" s="11" t="s">
        <v>119</v>
      </c>
      <c r="AU269" s="11" t="s">
        <v>78</v>
      </c>
      <c r="AY269" s="11" t="s">
        <v>117</v>
      </c>
      <c r="BE269" s="98">
        <f>IF(N269="základní",J269,0)</f>
        <v>0</v>
      </c>
      <c r="BF269" s="98">
        <f>IF(N269="snížená",J269,0)</f>
        <v>0</v>
      </c>
      <c r="BG269" s="98">
        <f>IF(N269="zákl. přenesená",J269,0)</f>
        <v>0</v>
      </c>
      <c r="BH269" s="98">
        <f>IF(N269="sníž. přenesená",J269,0)</f>
        <v>0</v>
      </c>
      <c r="BI269" s="98">
        <f>IF(N269="nulová",J269,0)</f>
        <v>0</v>
      </c>
      <c r="BJ269" s="11" t="s">
        <v>76</v>
      </c>
      <c r="BK269" s="98">
        <f>ROUND(I269*H269,2)</f>
        <v>0</v>
      </c>
      <c r="BL269" s="11" t="s">
        <v>122</v>
      </c>
      <c r="BM269" s="11" t="s">
        <v>1012</v>
      </c>
    </row>
    <row r="270" spans="2:51" s="7" customFormat="1" ht="12">
      <c r="B270" s="99"/>
      <c r="D270" s="100" t="s">
        <v>124</v>
      </c>
      <c r="E270" s="101" t="s">
        <v>1</v>
      </c>
      <c r="F270" s="102" t="s">
        <v>404</v>
      </c>
      <c r="H270" s="224" t="s">
        <v>1</v>
      </c>
      <c r="I270" s="103"/>
      <c r="J270" s="213"/>
      <c r="L270" s="99"/>
      <c r="M270" s="104"/>
      <c r="N270" s="105"/>
      <c r="O270" s="105"/>
      <c r="P270" s="105"/>
      <c r="Q270" s="105"/>
      <c r="R270" s="105"/>
      <c r="S270" s="105"/>
      <c r="T270" s="106"/>
      <c r="AT270" s="101" t="s">
        <v>124</v>
      </c>
      <c r="AU270" s="101" t="s">
        <v>78</v>
      </c>
      <c r="AV270" s="7" t="s">
        <v>76</v>
      </c>
      <c r="AW270" s="7" t="s">
        <v>31</v>
      </c>
      <c r="AX270" s="7" t="s">
        <v>69</v>
      </c>
      <c r="AY270" s="101" t="s">
        <v>117</v>
      </c>
    </row>
    <row r="271" spans="2:51" s="7" customFormat="1" ht="12">
      <c r="B271" s="99"/>
      <c r="D271" s="100" t="s">
        <v>124</v>
      </c>
      <c r="E271" s="101" t="s">
        <v>1</v>
      </c>
      <c r="F271" s="102" t="s">
        <v>405</v>
      </c>
      <c r="H271" s="224" t="s">
        <v>1</v>
      </c>
      <c r="I271" s="103"/>
      <c r="J271" s="213"/>
      <c r="L271" s="99"/>
      <c r="M271" s="104"/>
      <c r="N271" s="105"/>
      <c r="O271" s="105"/>
      <c r="P271" s="105"/>
      <c r="Q271" s="105"/>
      <c r="R271" s="105"/>
      <c r="S271" s="105"/>
      <c r="T271" s="106"/>
      <c r="AT271" s="101" t="s">
        <v>124</v>
      </c>
      <c r="AU271" s="101" t="s">
        <v>78</v>
      </c>
      <c r="AV271" s="7" t="s">
        <v>76</v>
      </c>
      <c r="AW271" s="7" t="s">
        <v>31</v>
      </c>
      <c r="AX271" s="7" t="s">
        <v>69</v>
      </c>
      <c r="AY271" s="101" t="s">
        <v>117</v>
      </c>
    </row>
    <row r="272" spans="2:51" s="7" customFormat="1" ht="12">
      <c r="B272" s="99"/>
      <c r="D272" s="100" t="s">
        <v>124</v>
      </c>
      <c r="E272" s="101" t="s">
        <v>1</v>
      </c>
      <c r="F272" s="102" t="s">
        <v>1013</v>
      </c>
      <c r="H272" s="224" t="s">
        <v>1</v>
      </c>
      <c r="I272" s="103"/>
      <c r="J272" s="213"/>
      <c r="L272" s="99"/>
      <c r="M272" s="104"/>
      <c r="N272" s="105"/>
      <c r="O272" s="105"/>
      <c r="P272" s="105"/>
      <c r="Q272" s="105"/>
      <c r="R272" s="105"/>
      <c r="S272" s="105"/>
      <c r="T272" s="106"/>
      <c r="AT272" s="101" t="s">
        <v>124</v>
      </c>
      <c r="AU272" s="101" t="s">
        <v>78</v>
      </c>
      <c r="AV272" s="7" t="s">
        <v>76</v>
      </c>
      <c r="AW272" s="7" t="s">
        <v>31</v>
      </c>
      <c r="AX272" s="7" t="s">
        <v>69</v>
      </c>
      <c r="AY272" s="101" t="s">
        <v>117</v>
      </c>
    </row>
    <row r="273" spans="2:51" s="7" customFormat="1" ht="12">
      <c r="B273" s="99"/>
      <c r="D273" s="100" t="s">
        <v>124</v>
      </c>
      <c r="E273" s="101" t="s">
        <v>1</v>
      </c>
      <c r="F273" s="102" t="s">
        <v>407</v>
      </c>
      <c r="H273" s="224" t="s">
        <v>1</v>
      </c>
      <c r="I273" s="103"/>
      <c r="J273" s="213"/>
      <c r="L273" s="99"/>
      <c r="M273" s="104"/>
      <c r="N273" s="105"/>
      <c r="O273" s="105"/>
      <c r="P273" s="105"/>
      <c r="Q273" s="105"/>
      <c r="R273" s="105"/>
      <c r="S273" s="105"/>
      <c r="T273" s="106"/>
      <c r="AT273" s="101" t="s">
        <v>124</v>
      </c>
      <c r="AU273" s="101" t="s">
        <v>78</v>
      </c>
      <c r="AV273" s="7" t="s">
        <v>76</v>
      </c>
      <c r="AW273" s="7" t="s">
        <v>31</v>
      </c>
      <c r="AX273" s="7" t="s">
        <v>69</v>
      </c>
      <c r="AY273" s="101" t="s">
        <v>117</v>
      </c>
    </row>
    <row r="274" spans="2:51" s="8" customFormat="1" ht="12">
      <c r="B274" s="107"/>
      <c r="D274" s="100" t="s">
        <v>124</v>
      </c>
      <c r="E274" s="108" t="s">
        <v>1</v>
      </c>
      <c r="F274" s="109" t="s">
        <v>1014</v>
      </c>
      <c r="H274" s="228">
        <v>391.953</v>
      </c>
      <c r="I274" s="110"/>
      <c r="J274" s="214"/>
      <c r="L274" s="107"/>
      <c r="M274" s="111"/>
      <c r="N274" s="112"/>
      <c r="O274" s="112"/>
      <c r="P274" s="112"/>
      <c r="Q274" s="112"/>
      <c r="R274" s="112"/>
      <c r="S274" s="112"/>
      <c r="T274" s="113"/>
      <c r="AT274" s="108" t="s">
        <v>124</v>
      </c>
      <c r="AU274" s="108" t="s">
        <v>78</v>
      </c>
      <c r="AV274" s="8" t="s">
        <v>78</v>
      </c>
      <c r="AW274" s="8" t="s">
        <v>31</v>
      </c>
      <c r="AX274" s="8" t="s">
        <v>69</v>
      </c>
      <c r="AY274" s="108" t="s">
        <v>117</v>
      </c>
    </row>
    <row r="275" spans="2:51" s="7" customFormat="1" ht="12">
      <c r="B275" s="99"/>
      <c r="D275" s="100" t="s">
        <v>124</v>
      </c>
      <c r="E275" s="101" t="s">
        <v>1</v>
      </c>
      <c r="F275" s="102" t="s">
        <v>409</v>
      </c>
      <c r="H275" s="224" t="s">
        <v>1</v>
      </c>
      <c r="I275" s="103"/>
      <c r="J275" s="213"/>
      <c r="L275" s="99"/>
      <c r="M275" s="104"/>
      <c r="N275" s="105"/>
      <c r="O275" s="105"/>
      <c r="P275" s="105"/>
      <c r="Q275" s="105"/>
      <c r="R275" s="105"/>
      <c r="S275" s="105"/>
      <c r="T275" s="106"/>
      <c r="AT275" s="101" t="s">
        <v>124</v>
      </c>
      <c r="AU275" s="101" t="s">
        <v>78</v>
      </c>
      <c r="AV275" s="7" t="s">
        <v>76</v>
      </c>
      <c r="AW275" s="7" t="s">
        <v>31</v>
      </c>
      <c r="AX275" s="7" t="s">
        <v>69</v>
      </c>
      <c r="AY275" s="101" t="s">
        <v>117</v>
      </c>
    </row>
    <row r="276" spans="2:51" s="8" customFormat="1" ht="12">
      <c r="B276" s="107"/>
      <c r="D276" s="100" t="s">
        <v>124</v>
      </c>
      <c r="E276" s="108" t="s">
        <v>1</v>
      </c>
      <c r="F276" s="109" t="s">
        <v>1015</v>
      </c>
      <c r="H276" s="228">
        <v>-149.116</v>
      </c>
      <c r="I276" s="110"/>
      <c r="J276" s="214"/>
      <c r="L276" s="107"/>
      <c r="M276" s="111"/>
      <c r="N276" s="112"/>
      <c r="O276" s="112"/>
      <c r="P276" s="112"/>
      <c r="Q276" s="112"/>
      <c r="R276" s="112"/>
      <c r="S276" s="112"/>
      <c r="T276" s="113"/>
      <c r="AT276" s="108" t="s">
        <v>124</v>
      </c>
      <c r="AU276" s="108" t="s">
        <v>78</v>
      </c>
      <c r="AV276" s="8" t="s">
        <v>78</v>
      </c>
      <c r="AW276" s="8" t="s">
        <v>31</v>
      </c>
      <c r="AX276" s="8" t="s">
        <v>69</v>
      </c>
      <c r="AY276" s="108" t="s">
        <v>117</v>
      </c>
    </row>
    <row r="277" spans="2:51" s="7" customFormat="1" ht="12">
      <c r="B277" s="99"/>
      <c r="D277" s="100" t="s">
        <v>124</v>
      </c>
      <c r="E277" s="101" t="s">
        <v>1</v>
      </c>
      <c r="F277" s="102" t="s">
        <v>411</v>
      </c>
      <c r="H277" s="224" t="s">
        <v>1</v>
      </c>
      <c r="I277" s="103"/>
      <c r="J277" s="213"/>
      <c r="L277" s="99"/>
      <c r="M277" s="104"/>
      <c r="N277" s="105"/>
      <c r="O277" s="105"/>
      <c r="P277" s="105"/>
      <c r="Q277" s="105"/>
      <c r="R277" s="105"/>
      <c r="S277" s="105"/>
      <c r="T277" s="106"/>
      <c r="AT277" s="101" t="s">
        <v>124</v>
      </c>
      <c r="AU277" s="101" t="s">
        <v>78</v>
      </c>
      <c r="AV277" s="7" t="s">
        <v>76</v>
      </c>
      <c r="AW277" s="7" t="s">
        <v>31</v>
      </c>
      <c r="AX277" s="7" t="s">
        <v>69</v>
      </c>
      <c r="AY277" s="101" t="s">
        <v>117</v>
      </c>
    </row>
    <row r="278" spans="2:51" s="8" customFormat="1" ht="12">
      <c r="B278" s="107"/>
      <c r="D278" s="100" t="s">
        <v>124</v>
      </c>
      <c r="E278" s="108" t="s">
        <v>1</v>
      </c>
      <c r="F278" s="109" t="s">
        <v>1016</v>
      </c>
      <c r="H278" s="228">
        <v>-1.904</v>
      </c>
      <c r="I278" s="110"/>
      <c r="J278" s="214"/>
      <c r="L278" s="107"/>
      <c r="M278" s="111"/>
      <c r="N278" s="112"/>
      <c r="O278" s="112"/>
      <c r="P278" s="112"/>
      <c r="Q278" s="112"/>
      <c r="R278" s="112"/>
      <c r="S278" s="112"/>
      <c r="T278" s="113"/>
      <c r="AT278" s="108" t="s">
        <v>124</v>
      </c>
      <c r="AU278" s="108" t="s">
        <v>78</v>
      </c>
      <c r="AV278" s="8" t="s">
        <v>78</v>
      </c>
      <c r="AW278" s="8" t="s">
        <v>31</v>
      </c>
      <c r="AX278" s="8" t="s">
        <v>69</v>
      </c>
      <c r="AY278" s="108" t="s">
        <v>117</v>
      </c>
    </row>
    <row r="279" spans="2:51" s="7" customFormat="1" ht="12">
      <c r="B279" s="99"/>
      <c r="D279" s="100" t="s">
        <v>124</v>
      </c>
      <c r="E279" s="101" t="s">
        <v>1</v>
      </c>
      <c r="F279" s="102" t="s">
        <v>1141</v>
      </c>
      <c r="H279" s="224" t="s">
        <v>1</v>
      </c>
      <c r="I279" s="103"/>
      <c r="J279" s="213"/>
      <c r="L279" s="99"/>
      <c r="M279" s="104"/>
      <c r="N279" s="105"/>
      <c r="O279" s="105"/>
      <c r="P279" s="105"/>
      <c r="Q279" s="105"/>
      <c r="R279" s="105"/>
      <c r="S279" s="105"/>
      <c r="T279" s="106"/>
      <c r="AT279" s="101" t="s">
        <v>124</v>
      </c>
      <c r="AU279" s="101" t="s">
        <v>78</v>
      </c>
      <c r="AV279" s="7" t="s">
        <v>76</v>
      </c>
      <c r="AW279" s="7" t="s">
        <v>31</v>
      </c>
      <c r="AX279" s="7" t="s">
        <v>69</v>
      </c>
      <c r="AY279" s="101" t="s">
        <v>117</v>
      </c>
    </row>
    <row r="280" spans="2:51" s="8" customFormat="1" ht="12">
      <c r="B280" s="107"/>
      <c r="D280" s="100" t="s">
        <v>124</v>
      </c>
      <c r="E280" s="108" t="s">
        <v>1</v>
      </c>
      <c r="F280" s="109" t="s">
        <v>1017</v>
      </c>
      <c r="H280" s="228">
        <v>-4</v>
      </c>
      <c r="I280" s="110"/>
      <c r="J280" s="214"/>
      <c r="L280" s="107"/>
      <c r="M280" s="111"/>
      <c r="N280" s="112"/>
      <c r="O280" s="112"/>
      <c r="P280" s="112"/>
      <c r="Q280" s="112"/>
      <c r="R280" s="112"/>
      <c r="S280" s="112"/>
      <c r="T280" s="113"/>
      <c r="AT280" s="108" t="s">
        <v>124</v>
      </c>
      <c r="AU280" s="108" t="s">
        <v>78</v>
      </c>
      <c r="AV280" s="8" t="s">
        <v>78</v>
      </c>
      <c r="AW280" s="8" t="s">
        <v>31</v>
      </c>
      <c r="AX280" s="8" t="s">
        <v>69</v>
      </c>
      <c r="AY280" s="108" t="s">
        <v>117</v>
      </c>
    </row>
    <row r="281" spans="2:51" s="10" customFormat="1" ht="12">
      <c r="B281" s="121"/>
      <c r="D281" s="100" t="s">
        <v>124</v>
      </c>
      <c r="E281" s="122" t="s">
        <v>1</v>
      </c>
      <c r="F281" s="123" t="s">
        <v>182</v>
      </c>
      <c r="H281" s="234">
        <v>236.93299999999996</v>
      </c>
      <c r="I281" s="124"/>
      <c r="J281" s="216"/>
      <c r="L281" s="121"/>
      <c r="M281" s="125"/>
      <c r="N281" s="126"/>
      <c r="O281" s="126"/>
      <c r="P281" s="126"/>
      <c r="Q281" s="126"/>
      <c r="R281" s="126"/>
      <c r="S281" s="126"/>
      <c r="T281" s="127"/>
      <c r="AT281" s="122" t="s">
        <v>124</v>
      </c>
      <c r="AU281" s="122" t="s">
        <v>78</v>
      </c>
      <c r="AV281" s="10" t="s">
        <v>122</v>
      </c>
      <c r="AW281" s="10" t="s">
        <v>31</v>
      </c>
      <c r="AX281" s="10" t="s">
        <v>76</v>
      </c>
      <c r="AY281" s="122" t="s">
        <v>117</v>
      </c>
    </row>
    <row r="282" spans="2:65" s="1" customFormat="1" ht="16.5" customHeight="1">
      <c r="B282" s="88"/>
      <c r="C282" s="128" t="s">
        <v>425</v>
      </c>
      <c r="D282" s="128" t="s">
        <v>416</v>
      </c>
      <c r="E282" s="129" t="s">
        <v>901</v>
      </c>
      <c r="F282" s="130" t="s">
        <v>902</v>
      </c>
      <c r="G282" s="131" t="s">
        <v>395</v>
      </c>
      <c r="H282" s="258">
        <v>213.24</v>
      </c>
      <c r="I282" s="132"/>
      <c r="J282" s="261">
        <f>ROUND(I282*H282,2)</f>
        <v>0</v>
      </c>
      <c r="K282" s="130" t="s">
        <v>1</v>
      </c>
      <c r="L282" s="133"/>
      <c r="M282" s="134" t="s">
        <v>1</v>
      </c>
      <c r="N282" s="135" t="s">
        <v>40</v>
      </c>
      <c r="O282" s="27"/>
      <c r="P282" s="96">
        <f>O282*H282</f>
        <v>0</v>
      </c>
      <c r="Q282" s="96">
        <v>1</v>
      </c>
      <c r="R282" s="96">
        <f>Q282*H282</f>
        <v>213.24</v>
      </c>
      <c r="S282" s="96">
        <v>0</v>
      </c>
      <c r="T282" s="97">
        <f>S282*H282</f>
        <v>0</v>
      </c>
      <c r="AR282" s="11" t="s">
        <v>222</v>
      </c>
      <c r="AT282" s="11" t="s">
        <v>416</v>
      </c>
      <c r="AU282" s="11" t="s">
        <v>78</v>
      </c>
      <c r="AY282" s="11" t="s">
        <v>117</v>
      </c>
      <c r="BE282" s="98">
        <f>IF(N282="základní",J282,0)</f>
        <v>0</v>
      </c>
      <c r="BF282" s="98">
        <f>IF(N282="snížená",J282,0)</f>
        <v>0</v>
      </c>
      <c r="BG282" s="98">
        <f>IF(N282="zákl. přenesená",J282,0)</f>
        <v>0</v>
      </c>
      <c r="BH282" s="98">
        <f>IF(N282="sníž. přenesená",J282,0)</f>
        <v>0</v>
      </c>
      <c r="BI282" s="98">
        <f>IF(N282="nulová",J282,0)</f>
        <v>0</v>
      </c>
      <c r="BJ282" s="11" t="s">
        <v>76</v>
      </c>
      <c r="BK282" s="98">
        <f>ROUND(I282*H282,2)</f>
        <v>0</v>
      </c>
      <c r="BL282" s="11" t="s">
        <v>122</v>
      </c>
      <c r="BM282" s="11" t="s">
        <v>1018</v>
      </c>
    </row>
    <row r="283" spans="2:51" s="7" customFormat="1" ht="12">
      <c r="B283" s="99"/>
      <c r="D283" s="100" t="s">
        <v>124</v>
      </c>
      <c r="E283" s="101" t="s">
        <v>1</v>
      </c>
      <c r="F283" s="102" t="s">
        <v>420</v>
      </c>
      <c r="H283" s="224" t="s">
        <v>1</v>
      </c>
      <c r="I283" s="103"/>
      <c r="J283" s="213"/>
      <c r="L283" s="99"/>
      <c r="M283" s="104"/>
      <c r="N283" s="105"/>
      <c r="O283" s="105"/>
      <c r="P283" s="105"/>
      <c r="Q283" s="105"/>
      <c r="R283" s="105"/>
      <c r="S283" s="105"/>
      <c r="T283" s="106"/>
      <c r="AT283" s="101" t="s">
        <v>124</v>
      </c>
      <c r="AU283" s="101" t="s">
        <v>78</v>
      </c>
      <c r="AV283" s="7" t="s">
        <v>76</v>
      </c>
      <c r="AW283" s="7" t="s">
        <v>31</v>
      </c>
      <c r="AX283" s="7" t="s">
        <v>69</v>
      </c>
      <c r="AY283" s="101" t="s">
        <v>117</v>
      </c>
    </row>
    <row r="284" spans="2:51" s="7" customFormat="1" ht="12">
      <c r="B284" s="99"/>
      <c r="D284" s="100" t="s">
        <v>124</v>
      </c>
      <c r="E284" s="101" t="s">
        <v>1</v>
      </c>
      <c r="F284" s="102" t="s">
        <v>903</v>
      </c>
      <c r="H284" s="224" t="s">
        <v>1</v>
      </c>
      <c r="I284" s="103"/>
      <c r="J284" s="213"/>
      <c r="L284" s="99"/>
      <c r="M284" s="104"/>
      <c r="N284" s="105"/>
      <c r="O284" s="105"/>
      <c r="P284" s="105"/>
      <c r="Q284" s="105"/>
      <c r="R284" s="105"/>
      <c r="S284" s="105"/>
      <c r="T284" s="106"/>
      <c r="AT284" s="101" t="s">
        <v>124</v>
      </c>
      <c r="AU284" s="101" t="s">
        <v>78</v>
      </c>
      <c r="AV284" s="7" t="s">
        <v>76</v>
      </c>
      <c r="AW284" s="7" t="s">
        <v>31</v>
      </c>
      <c r="AX284" s="7" t="s">
        <v>69</v>
      </c>
      <c r="AY284" s="101" t="s">
        <v>117</v>
      </c>
    </row>
    <row r="285" spans="2:51" s="7" customFormat="1" ht="12">
      <c r="B285" s="99"/>
      <c r="D285" s="100" t="s">
        <v>124</v>
      </c>
      <c r="E285" s="101" t="s">
        <v>1</v>
      </c>
      <c r="F285" s="102" t="s">
        <v>422</v>
      </c>
      <c r="H285" s="224" t="s">
        <v>1</v>
      </c>
      <c r="I285" s="103"/>
      <c r="J285" s="213"/>
      <c r="L285" s="99"/>
      <c r="M285" s="104"/>
      <c r="N285" s="105"/>
      <c r="O285" s="105"/>
      <c r="P285" s="105"/>
      <c r="Q285" s="105"/>
      <c r="R285" s="105"/>
      <c r="S285" s="105"/>
      <c r="T285" s="106"/>
      <c r="AT285" s="101" t="s">
        <v>124</v>
      </c>
      <c r="AU285" s="101" t="s">
        <v>78</v>
      </c>
      <c r="AV285" s="7" t="s">
        <v>76</v>
      </c>
      <c r="AW285" s="7" t="s">
        <v>31</v>
      </c>
      <c r="AX285" s="7" t="s">
        <v>69</v>
      </c>
      <c r="AY285" s="101" t="s">
        <v>117</v>
      </c>
    </row>
    <row r="286" spans="2:51" s="8" customFormat="1" ht="12">
      <c r="B286" s="107"/>
      <c r="D286" s="100" t="s">
        <v>124</v>
      </c>
      <c r="E286" s="108" t="s">
        <v>1</v>
      </c>
      <c r="F286" s="109" t="s">
        <v>1019</v>
      </c>
      <c r="H286" s="228">
        <v>213.24</v>
      </c>
      <c r="I286" s="110"/>
      <c r="J286" s="214"/>
      <c r="L286" s="107"/>
      <c r="M286" s="111"/>
      <c r="N286" s="112"/>
      <c r="O286" s="112"/>
      <c r="P286" s="112"/>
      <c r="Q286" s="112"/>
      <c r="R286" s="112"/>
      <c r="S286" s="112"/>
      <c r="T286" s="113"/>
      <c r="AT286" s="108" t="s">
        <v>124</v>
      </c>
      <c r="AU286" s="108" t="s">
        <v>78</v>
      </c>
      <c r="AV286" s="8" t="s">
        <v>78</v>
      </c>
      <c r="AW286" s="8" t="s">
        <v>31</v>
      </c>
      <c r="AX286" s="8" t="s">
        <v>69</v>
      </c>
      <c r="AY286" s="108" t="s">
        <v>117</v>
      </c>
    </row>
    <row r="287" spans="2:51" s="10" customFormat="1" ht="12">
      <c r="B287" s="121"/>
      <c r="D287" s="100" t="s">
        <v>124</v>
      </c>
      <c r="E287" s="122" t="s">
        <v>1</v>
      </c>
      <c r="F287" s="123" t="s">
        <v>182</v>
      </c>
      <c r="H287" s="234">
        <v>213.24</v>
      </c>
      <c r="I287" s="124"/>
      <c r="J287" s="216"/>
      <c r="L287" s="121"/>
      <c r="M287" s="125"/>
      <c r="N287" s="126"/>
      <c r="O287" s="126"/>
      <c r="P287" s="126"/>
      <c r="Q287" s="126"/>
      <c r="R287" s="126"/>
      <c r="S287" s="126"/>
      <c r="T287" s="127"/>
      <c r="AT287" s="122" t="s">
        <v>124</v>
      </c>
      <c r="AU287" s="122" t="s">
        <v>78</v>
      </c>
      <c r="AV287" s="10" t="s">
        <v>122</v>
      </c>
      <c r="AW287" s="10" t="s">
        <v>31</v>
      </c>
      <c r="AX287" s="10" t="s">
        <v>76</v>
      </c>
      <c r="AY287" s="122" t="s">
        <v>117</v>
      </c>
    </row>
    <row r="288" spans="2:63" s="6" customFormat="1" ht="22.9" customHeight="1">
      <c r="B288" s="75"/>
      <c r="D288" s="76" t="s">
        <v>68</v>
      </c>
      <c r="E288" s="86" t="s">
        <v>78</v>
      </c>
      <c r="F288" s="86" t="s">
        <v>424</v>
      </c>
      <c r="H288" s="217"/>
      <c r="I288" s="78"/>
      <c r="J288" s="238">
        <f>BK288</f>
        <v>0</v>
      </c>
      <c r="L288" s="75"/>
      <c r="M288" s="80"/>
      <c r="N288" s="81"/>
      <c r="O288" s="81"/>
      <c r="P288" s="82">
        <f>SUM(P289:P293)</f>
        <v>0</v>
      </c>
      <c r="Q288" s="81"/>
      <c r="R288" s="82">
        <f>SUM(R289:R293)</f>
        <v>18.4464</v>
      </c>
      <c r="S288" s="81"/>
      <c r="T288" s="83">
        <f>SUM(T289:T293)</f>
        <v>0</v>
      </c>
      <c r="AR288" s="76" t="s">
        <v>76</v>
      </c>
      <c r="AT288" s="84" t="s">
        <v>68</v>
      </c>
      <c r="AU288" s="84" t="s">
        <v>76</v>
      </c>
      <c r="AY288" s="76" t="s">
        <v>117</v>
      </c>
      <c r="BK288" s="85">
        <f>SUM(BK289:BK293)</f>
        <v>0</v>
      </c>
    </row>
    <row r="289" spans="2:65" s="1" customFormat="1" ht="16.5" customHeight="1">
      <c r="B289" s="88"/>
      <c r="C289" s="89" t="s">
        <v>431</v>
      </c>
      <c r="D289" s="89" t="s">
        <v>119</v>
      </c>
      <c r="E289" s="90" t="s">
        <v>426</v>
      </c>
      <c r="F289" s="91" t="s">
        <v>427</v>
      </c>
      <c r="G289" s="92" t="s">
        <v>219</v>
      </c>
      <c r="H289" s="257">
        <v>80</v>
      </c>
      <c r="I289" s="93"/>
      <c r="J289" s="260">
        <f>ROUND(I289*H289,2)</f>
        <v>0</v>
      </c>
      <c r="K289" s="91" t="s">
        <v>186</v>
      </c>
      <c r="L289" s="19"/>
      <c r="M289" s="94" t="s">
        <v>1</v>
      </c>
      <c r="N289" s="95" t="s">
        <v>40</v>
      </c>
      <c r="O289" s="27"/>
      <c r="P289" s="96">
        <f>O289*H289</f>
        <v>0</v>
      </c>
      <c r="Q289" s="96">
        <v>0.23058</v>
      </c>
      <c r="R289" s="96">
        <f>Q289*H289</f>
        <v>18.4464</v>
      </c>
      <c r="S289" s="96">
        <v>0</v>
      </c>
      <c r="T289" s="97">
        <f>S289*H289</f>
        <v>0</v>
      </c>
      <c r="AR289" s="11" t="s">
        <v>122</v>
      </c>
      <c r="AT289" s="11" t="s">
        <v>119</v>
      </c>
      <c r="AU289" s="11" t="s">
        <v>78</v>
      </c>
      <c r="AY289" s="11" t="s">
        <v>117</v>
      </c>
      <c r="BE289" s="98">
        <f>IF(N289="základní",J289,0)</f>
        <v>0</v>
      </c>
      <c r="BF289" s="98">
        <f>IF(N289="snížená",J289,0)</f>
        <v>0</v>
      </c>
      <c r="BG289" s="98">
        <f>IF(N289="zákl. přenesená",J289,0)</f>
        <v>0</v>
      </c>
      <c r="BH289" s="98">
        <f>IF(N289="sníž. přenesená",J289,0)</f>
        <v>0</v>
      </c>
      <c r="BI289" s="98">
        <f>IF(N289="nulová",J289,0)</f>
        <v>0</v>
      </c>
      <c r="BJ289" s="11" t="s">
        <v>76</v>
      </c>
      <c r="BK289" s="98">
        <f>ROUND(I289*H289,2)</f>
        <v>0</v>
      </c>
      <c r="BL289" s="11" t="s">
        <v>122</v>
      </c>
      <c r="BM289" s="11" t="s">
        <v>1020</v>
      </c>
    </row>
    <row r="290" spans="2:51" s="7" customFormat="1" ht="12">
      <c r="B290" s="99"/>
      <c r="D290" s="100" t="s">
        <v>124</v>
      </c>
      <c r="E290" s="101" t="s">
        <v>1</v>
      </c>
      <c r="F290" s="102" t="s">
        <v>429</v>
      </c>
      <c r="H290" s="224" t="s">
        <v>1</v>
      </c>
      <c r="I290" s="103"/>
      <c r="J290" s="213"/>
      <c r="L290" s="99"/>
      <c r="M290" s="104"/>
      <c r="N290" s="105"/>
      <c r="O290" s="105"/>
      <c r="P290" s="105"/>
      <c r="Q290" s="105"/>
      <c r="R290" s="105"/>
      <c r="S290" s="105"/>
      <c r="T290" s="106"/>
      <c r="AT290" s="101" t="s">
        <v>124</v>
      </c>
      <c r="AU290" s="101" t="s">
        <v>78</v>
      </c>
      <c r="AV290" s="7" t="s">
        <v>76</v>
      </c>
      <c r="AW290" s="7" t="s">
        <v>31</v>
      </c>
      <c r="AX290" s="7" t="s">
        <v>69</v>
      </c>
      <c r="AY290" s="101" t="s">
        <v>117</v>
      </c>
    </row>
    <row r="291" spans="2:51" s="8" customFormat="1" ht="12">
      <c r="B291" s="107"/>
      <c r="D291" s="100" t="s">
        <v>124</v>
      </c>
      <c r="E291" s="108" t="s">
        <v>1</v>
      </c>
      <c r="F291" s="109" t="s">
        <v>631</v>
      </c>
      <c r="H291" s="228">
        <v>80</v>
      </c>
      <c r="I291" s="110"/>
      <c r="J291" s="214"/>
      <c r="L291" s="107"/>
      <c r="M291" s="111"/>
      <c r="N291" s="112"/>
      <c r="O291" s="112"/>
      <c r="P291" s="112"/>
      <c r="Q291" s="112"/>
      <c r="R291" s="112"/>
      <c r="S291" s="112"/>
      <c r="T291" s="113"/>
      <c r="AT291" s="108" t="s">
        <v>124</v>
      </c>
      <c r="AU291" s="108" t="s">
        <v>78</v>
      </c>
      <c r="AV291" s="8" t="s">
        <v>78</v>
      </c>
      <c r="AW291" s="8" t="s">
        <v>31</v>
      </c>
      <c r="AX291" s="8" t="s">
        <v>69</v>
      </c>
      <c r="AY291" s="108" t="s">
        <v>117</v>
      </c>
    </row>
    <row r="292" spans="2:51" s="10" customFormat="1" ht="12">
      <c r="B292" s="121"/>
      <c r="D292" s="100" t="s">
        <v>124</v>
      </c>
      <c r="E292" s="122" t="s">
        <v>1</v>
      </c>
      <c r="F292" s="123" t="s">
        <v>182</v>
      </c>
      <c r="H292" s="234">
        <v>80</v>
      </c>
      <c r="I292" s="124"/>
      <c r="J292" s="216"/>
      <c r="L292" s="121"/>
      <c r="M292" s="125"/>
      <c r="N292" s="126"/>
      <c r="O292" s="126"/>
      <c r="P292" s="126"/>
      <c r="Q292" s="126"/>
      <c r="R292" s="126"/>
      <c r="S292" s="126"/>
      <c r="T292" s="127"/>
      <c r="AT292" s="122" t="s">
        <v>124</v>
      </c>
      <c r="AU292" s="122" t="s">
        <v>78</v>
      </c>
      <c r="AV292" s="10" t="s">
        <v>122</v>
      </c>
      <c r="AW292" s="10" t="s">
        <v>31</v>
      </c>
      <c r="AX292" s="10" t="s">
        <v>76</v>
      </c>
      <c r="AY292" s="122" t="s">
        <v>117</v>
      </c>
    </row>
    <row r="293" spans="2:65" s="1" customFormat="1" ht="22.5" customHeight="1">
      <c r="B293" s="88"/>
      <c r="C293" s="89" t="s">
        <v>437</v>
      </c>
      <c r="D293" s="89" t="s">
        <v>119</v>
      </c>
      <c r="E293" s="90" t="s">
        <v>432</v>
      </c>
      <c r="F293" s="91" t="s">
        <v>433</v>
      </c>
      <c r="G293" s="92" t="s">
        <v>434</v>
      </c>
      <c r="H293" s="257">
        <v>8</v>
      </c>
      <c r="I293" s="93"/>
      <c r="J293" s="260">
        <f>ROUND(I293*H293,2)</f>
        <v>0</v>
      </c>
      <c r="K293" s="91" t="s">
        <v>1</v>
      </c>
      <c r="L293" s="19"/>
      <c r="M293" s="94" t="s">
        <v>1</v>
      </c>
      <c r="N293" s="95" t="s">
        <v>40</v>
      </c>
      <c r="O293" s="27"/>
      <c r="P293" s="96">
        <f>O293*H293</f>
        <v>0</v>
      </c>
      <c r="Q293" s="96">
        <v>0</v>
      </c>
      <c r="R293" s="96">
        <f>Q293*H293</f>
        <v>0</v>
      </c>
      <c r="S293" s="96">
        <v>0</v>
      </c>
      <c r="T293" s="97">
        <f>S293*H293</f>
        <v>0</v>
      </c>
      <c r="AR293" s="11" t="s">
        <v>122</v>
      </c>
      <c r="AT293" s="11" t="s">
        <v>119</v>
      </c>
      <c r="AU293" s="11" t="s">
        <v>78</v>
      </c>
      <c r="AY293" s="11" t="s">
        <v>117</v>
      </c>
      <c r="BE293" s="98">
        <f>IF(N293="základní",J293,0)</f>
        <v>0</v>
      </c>
      <c r="BF293" s="98">
        <f>IF(N293="snížená",J293,0)</f>
        <v>0</v>
      </c>
      <c r="BG293" s="98">
        <f>IF(N293="zákl. přenesená",J293,0)</f>
        <v>0</v>
      </c>
      <c r="BH293" s="98">
        <f>IF(N293="sníž. přenesená",J293,0)</f>
        <v>0</v>
      </c>
      <c r="BI293" s="98">
        <f>IF(N293="nulová",J293,0)</f>
        <v>0</v>
      </c>
      <c r="BJ293" s="11" t="s">
        <v>76</v>
      </c>
      <c r="BK293" s="98">
        <f>ROUND(I293*H293,2)</f>
        <v>0</v>
      </c>
      <c r="BL293" s="11" t="s">
        <v>122</v>
      </c>
      <c r="BM293" s="11" t="s">
        <v>1021</v>
      </c>
    </row>
    <row r="294" spans="2:63" s="6" customFormat="1" ht="22.9" customHeight="1">
      <c r="B294" s="75"/>
      <c r="D294" s="76" t="s">
        <v>68</v>
      </c>
      <c r="E294" s="86" t="s">
        <v>122</v>
      </c>
      <c r="F294" s="86" t="s">
        <v>436</v>
      </c>
      <c r="H294" s="217"/>
      <c r="I294" s="78"/>
      <c r="J294" s="238">
        <f>BK294</f>
        <v>0</v>
      </c>
      <c r="L294" s="75"/>
      <c r="M294" s="80"/>
      <c r="N294" s="81"/>
      <c r="O294" s="81"/>
      <c r="P294" s="82">
        <f>SUM(P295:P306)</f>
        <v>0</v>
      </c>
      <c r="Q294" s="81"/>
      <c r="R294" s="82">
        <f>SUM(R295:R306)</f>
        <v>9.94604</v>
      </c>
      <c r="S294" s="81"/>
      <c r="T294" s="83">
        <f>SUM(T295:T306)</f>
        <v>0</v>
      </c>
      <c r="AR294" s="76" t="s">
        <v>76</v>
      </c>
      <c r="AT294" s="84" t="s">
        <v>68</v>
      </c>
      <c r="AU294" s="84" t="s">
        <v>76</v>
      </c>
      <c r="AY294" s="76" t="s">
        <v>117</v>
      </c>
      <c r="BK294" s="85">
        <f>SUM(BK295:BK306)</f>
        <v>0</v>
      </c>
    </row>
    <row r="295" spans="2:65" s="1" customFormat="1" ht="16.5" customHeight="1">
      <c r="B295" s="88"/>
      <c r="C295" s="89" t="s">
        <v>445</v>
      </c>
      <c r="D295" s="89" t="s">
        <v>119</v>
      </c>
      <c r="E295" s="90" t="s">
        <v>438</v>
      </c>
      <c r="F295" s="91" t="s">
        <v>439</v>
      </c>
      <c r="G295" s="92" t="s">
        <v>245</v>
      </c>
      <c r="H295" s="257">
        <v>149.116</v>
      </c>
      <c r="I295" s="93"/>
      <c r="J295" s="260">
        <f>ROUND(I295*H295,2)</f>
        <v>0</v>
      </c>
      <c r="K295" s="91" t="s">
        <v>186</v>
      </c>
      <c r="L295" s="19"/>
      <c r="M295" s="94" t="s">
        <v>1</v>
      </c>
      <c r="N295" s="95" t="s">
        <v>40</v>
      </c>
      <c r="O295" s="27"/>
      <c r="P295" s="96">
        <f>O295*H295</f>
        <v>0</v>
      </c>
      <c r="Q295" s="96">
        <v>0</v>
      </c>
      <c r="R295" s="96">
        <f>Q295*H295</f>
        <v>0</v>
      </c>
      <c r="S295" s="96">
        <v>0</v>
      </c>
      <c r="T295" s="97">
        <f>S295*H295</f>
        <v>0</v>
      </c>
      <c r="AR295" s="11" t="s">
        <v>122</v>
      </c>
      <c r="AT295" s="11" t="s">
        <v>119</v>
      </c>
      <c r="AU295" s="11" t="s">
        <v>78</v>
      </c>
      <c r="AY295" s="11" t="s">
        <v>117</v>
      </c>
      <c r="BE295" s="98">
        <f>IF(N295="základní",J295,0)</f>
        <v>0</v>
      </c>
      <c r="BF295" s="98">
        <f>IF(N295="snížená",J295,0)</f>
        <v>0</v>
      </c>
      <c r="BG295" s="98">
        <f>IF(N295="zákl. přenesená",J295,0)</f>
        <v>0</v>
      </c>
      <c r="BH295" s="98">
        <f>IF(N295="sníž. přenesená",J295,0)</f>
        <v>0</v>
      </c>
      <c r="BI295" s="98">
        <f>IF(N295="nulová",J295,0)</f>
        <v>0</v>
      </c>
      <c r="BJ295" s="11" t="s">
        <v>76</v>
      </c>
      <c r="BK295" s="98">
        <f>ROUND(I295*H295,2)</f>
        <v>0</v>
      </c>
      <c r="BL295" s="11" t="s">
        <v>122</v>
      </c>
      <c r="BM295" s="11" t="s">
        <v>1022</v>
      </c>
    </row>
    <row r="296" spans="2:51" s="7" customFormat="1" ht="12">
      <c r="B296" s="99"/>
      <c r="D296" s="100" t="s">
        <v>124</v>
      </c>
      <c r="E296" s="101" t="s">
        <v>1</v>
      </c>
      <c r="F296" s="102" t="s">
        <v>441</v>
      </c>
      <c r="H296" s="224" t="s">
        <v>1</v>
      </c>
      <c r="I296" s="103"/>
      <c r="J296" s="213"/>
      <c r="L296" s="99"/>
      <c r="M296" s="104"/>
      <c r="N296" s="105"/>
      <c r="O296" s="105"/>
      <c r="P296" s="105"/>
      <c r="Q296" s="105"/>
      <c r="R296" s="105"/>
      <c r="S296" s="105"/>
      <c r="T296" s="106"/>
      <c r="AT296" s="101" t="s">
        <v>124</v>
      </c>
      <c r="AU296" s="101" t="s">
        <v>78</v>
      </c>
      <c r="AV296" s="7" t="s">
        <v>76</v>
      </c>
      <c r="AW296" s="7" t="s">
        <v>31</v>
      </c>
      <c r="AX296" s="7" t="s">
        <v>69</v>
      </c>
      <c r="AY296" s="101" t="s">
        <v>117</v>
      </c>
    </row>
    <row r="297" spans="2:51" s="8" customFormat="1" ht="12">
      <c r="B297" s="107"/>
      <c r="D297" s="100" t="s">
        <v>124</v>
      </c>
      <c r="E297" s="108" t="s">
        <v>1</v>
      </c>
      <c r="F297" s="109" t="s">
        <v>1023</v>
      </c>
      <c r="H297" s="228">
        <v>151.02</v>
      </c>
      <c r="I297" s="110"/>
      <c r="J297" s="214"/>
      <c r="L297" s="107"/>
      <c r="M297" s="111"/>
      <c r="N297" s="112"/>
      <c r="O297" s="112"/>
      <c r="P297" s="112"/>
      <c r="Q297" s="112"/>
      <c r="R297" s="112"/>
      <c r="S297" s="112"/>
      <c r="T297" s="113"/>
      <c r="AT297" s="108" t="s">
        <v>124</v>
      </c>
      <c r="AU297" s="108" t="s">
        <v>78</v>
      </c>
      <c r="AV297" s="8" t="s">
        <v>78</v>
      </c>
      <c r="AW297" s="8" t="s">
        <v>31</v>
      </c>
      <c r="AX297" s="8" t="s">
        <v>69</v>
      </c>
      <c r="AY297" s="108" t="s">
        <v>117</v>
      </c>
    </row>
    <row r="298" spans="2:51" s="9" customFormat="1" ht="12">
      <c r="B298" s="114"/>
      <c r="D298" s="100" t="s">
        <v>124</v>
      </c>
      <c r="E298" s="115" t="s">
        <v>1</v>
      </c>
      <c r="F298" s="116" t="s">
        <v>177</v>
      </c>
      <c r="H298" s="231">
        <v>151.02</v>
      </c>
      <c r="I298" s="117"/>
      <c r="J298" s="215"/>
      <c r="L298" s="114"/>
      <c r="M298" s="118"/>
      <c r="N298" s="119"/>
      <c r="O298" s="119"/>
      <c r="P298" s="119"/>
      <c r="Q298" s="119"/>
      <c r="R298" s="119"/>
      <c r="S298" s="119"/>
      <c r="T298" s="120"/>
      <c r="AT298" s="115" t="s">
        <v>124</v>
      </c>
      <c r="AU298" s="115" t="s">
        <v>78</v>
      </c>
      <c r="AV298" s="9" t="s">
        <v>178</v>
      </c>
      <c r="AW298" s="9" t="s">
        <v>31</v>
      </c>
      <c r="AX298" s="9" t="s">
        <v>69</v>
      </c>
      <c r="AY298" s="115" t="s">
        <v>117</v>
      </c>
    </row>
    <row r="299" spans="2:51" s="8" customFormat="1" ht="12">
      <c r="B299" s="107"/>
      <c r="D299" s="100" t="s">
        <v>124</v>
      </c>
      <c r="E299" s="108" t="s">
        <v>1</v>
      </c>
      <c r="F299" s="109" t="s">
        <v>1024</v>
      </c>
      <c r="H299" s="228">
        <v>-1.904</v>
      </c>
      <c r="I299" s="110"/>
      <c r="J299" s="214"/>
      <c r="L299" s="107"/>
      <c r="M299" s="111"/>
      <c r="N299" s="112"/>
      <c r="O299" s="112"/>
      <c r="P299" s="112"/>
      <c r="Q299" s="112"/>
      <c r="R299" s="112"/>
      <c r="S299" s="112"/>
      <c r="T299" s="113"/>
      <c r="AT299" s="108" t="s">
        <v>124</v>
      </c>
      <c r="AU299" s="108" t="s">
        <v>78</v>
      </c>
      <c r="AV299" s="8" t="s">
        <v>78</v>
      </c>
      <c r="AW299" s="8" t="s">
        <v>31</v>
      </c>
      <c r="AX299" s="8" t="s">
        <v>69</v>
      </c>
      <c r="AY299" s="108" t="s">
        <v>117</v>
      </c>
    </row>
    <row r="300" spans="2:51" s="9" customFormat="1" ht="12">
      <c r="B300" s="114"/>
      <c r="D300" s="100" t="s">
        <v>124</v>
      </c>
      <c r="E300" s="115" t="s">
        <v>1</v>
      </c>
      <c r="F300" s="116" t="s">
        <v>177</v>
      </c>
      <c r="H300" s="231">
        <v>-1.904</v>
      </c>
      <c r="I300" s="117"/>
      <c r="J300" s="215"/>
      <c r="L300" s="114"/>
      <c r="M300" s="118"/>
      <c r="N300" s="119"/>
      <c r="O300" s="119"/>
      <c r="P300" s="119"/>
      <c r="Q300" s="119"/>
      <c r="R300" s="119"/>
      <c r="S300" s="119"/>
      <c r="T300" s="120"/>
      <c r="AT300" s="115" t="s">
        <v>124</v>
      </c>
      <c r="AU300" s="115" t="s">
        <v>78</v>
      </c>
      <c r="AV300" s="9" t="s">
        <v>178</v>
      </c>
      <c r="AW300" s="9" t="s">
        <v>31</v>
      </c>
      <c r="AX300" s="9" t="s">
        <v>69</v>
      </c>
      <c r="AY300" s="115" t="s">
        <v>117</v>
      </c>
    </row>
    <row r="301" spans="2:51" s="10" customFormat="1" ht="12">
      <c r="B301" s="121"/>
      <c r="D301" s="100" t="s">
        <v>124</v>
      </c>
      <c r="E301" s="122" t="s">
        <v>1</v>
      </c>
      <c r="F301" s="123" t="s">
        <v>182</v>
      </c>
      <c r="H301" s="234">
        <v>149.116</v>
      </c>
      <c r="I301" s="124"/>
      <c r="J301" s="216"/>
      <c r="L301" s="121"/>
      <c r="M301" s="125"/>
      <c r="N301" s="126"/>
      <c r="O301" s="126"/>
      <c r="P301" s="126"/>
      <c r="Q301" s="126"/>
      <c r="R301" s="126"/>
      <c r="S301" s="126"/>
      <c r="T301" s="127"/>
      <c r="AT301" s="122" t="s">
        <v>124</v>
      </c>
      <c r="AU301" s="122" t="s">
        <v>78</v>
      </c>
      <c r="AV301" s="10" t="s">
        <v>122</v>
      </c>
      <c r="AW301" s="10" t="s">
        <v>31</v>
      </c>
      <c r="AX301" s="10" t="s">
        <v>76</v>
      </c>
      <c r="AY301" s="122" t="s">
        <v>117</v>
      </c>
    </row>
    <row r="302" spans="2:65" s="1" customFormat="1" ht="16.5" customHeight="1">
      <c r="B302" s="88"/>
      <c r="C302" s="89" t="s">
        <v>451</v>
      </c>
      <c r="D302" s="89" t="s">
        <v>119</v>
      </c>
      <c r="E302" s="90" t="s">
        <v>446</v>
      </c>
      <c r="F302" s="91" t="s">
        <v>447</v>
      </c>
      <c r="G302" s="92" t="s">
        <v>245</v>
      </c>
      <c r="H302" s="257">
        <v>4</v>
      </c>
      <c r="I302" s="93"/>
      <c r="J302" s="260">
        <f>ROUND(I302*H302,2)</f>
        <v>0</v>
      </c>
      <c r="K302" s="91" t="s">
        <v>186</v>
      </c>
      <c r="L302" s="19"/>
      <c r="M302" s="94" t="s">
        <v>1</v>
      </c>
      <c r="N302" s="95" t="s">
        <v>40</v>
      </c>
      <c r="O302" s="27"/>
      <c r="P302" s="96">
        <f>O302*H302</f>
        <v>0</v>
      </c>
      <c r="Q302" s="96">
        <v>2.429</v>
      </c>
      <c r="R302" s="96">
        <f>Q302*H302</f>
        <v>9.716</v>
      </c>
      <c r="S302" s="96">
        <v>0</v>
      </c>
      <c r="T302" s="97">
        <f>S302*H302</f>
        <v>0</v>
      </c>
      <c r="AR302" s="11" t="s">
        <v>122</v>
      </c>
      <c r="AT302" s="11" t="s">
        <v>119</v>
      </c>
      <c r="AU302" s="11" t="s">
        <v>78</v>
      </c>
      <c r="AY302" s="11" t="s">
        <v>117</v>
      </c>
      <c r="BE302" s="98">
        <f>IF(N302="základní",J302,0)</f>
        <v>0</v>
      </c>
      <c r="BF302" s="98">
        <f>IF(N302="snížená",J302,0)</f>
        <v>0</v>
      </c>
      <c r="BG302" s="98">
        <f>IF(N302="zákl. přenesená",J302,0)</f>
        <v>0</v>
      </c>
      <c r="BH302" s="98">
        <f>IF(N302="sníž. přenesená",J302,0)</f>
        <v>0</v>
      </c>
      <c r="BI302" s="98">
        <f>IF(N302="nulová",J302,0)</f>
        <v>0</v>
      </c>
      <c r="BJ302" s="11" t="s">
        <v>76</v>
      </c>
      <c r="BK302" s="98">
        <f>ROUND(I302*H302,2)</f>
        <v>0</v>
      </c>
      <c r="BL302" s="11" t="s">
        <v>122</v>
      </c>
      <c r="BM302" s="11" t="s">
        <v>1025</v>
      </c>
    </row>
    <row r="303" spans="2:51" s="7" customFormat="1" ht="12">
      <c r="B303" s="99"/>
      <c r="D303" s="100" t="s">
        <v>124</v>
      </c>
      <c r="E303" s="101" t="s">
        <v>1</v>
      </c>
      <c r="F303" s="102" t="s">
        <v>449</v>
      </c>
      <c r="H303" s="224" t="s">
        <v>1</v>
      </c>
      <c r="I303" s="103"/>
      <c r="J303" s="213"/>
      <c r="L303" s="99"/>
      <c r="M303" s="104"/>
      <c r="N303" s="105"/>
      <c r="O303" s="105"/>
      <c r="P303" s="105"/>
      <c r="Q303" s="105"/>
      <c r="R303" s="105"/>
      <c r="S303" s="105"/>
      <c r="T303" s="106"/>
      <c r="AT303" s="101" t="s">
        <v>124</v>
      </c>
      <c r="AU303" s="101" t="s">
        <v>78</v>
      </c>
      <c r="AV303" s="7" t="s">
        <v>76</v>
      </c>
      <c r="AW303" s="7" t="s">
        <v>31</v>
      </c>
      <c r="AX303" s="7" t="s">
        <v>69</v>
      </c>
      <c r="AY303" s="101" t="s">
        <v>117</v>
      </c>
    </row>
    <row r="304" spans="2:51" s="8" customFormat="1" ht="12">
      <c r="B304" s="107"/>
      <c r="D304" s="100" t="s">
        <v>124</v>
      </c>
      <c r="E304" s="108" t="s">
        <v>1</v>
      </c>
      <c r="F304" s="109" t="s">
        <v>122</v>
      </c>
      <c r="H304" s="228">
        <v>4</v>
      </c>
      <c r="I304" s="110"/>
      <c r="J304" s="214"/>
      <c r="L304" s="107"/>
      <c r="M304" s="111"/>
      <c r="N304" s="112"/>
      <c r="O304" s="112"/>
      <c r="P304" s="112"/>
      <c r="Q304" s="112"/>
      <c r="R304" s="112"/>
      <c r="S304" s="112"/>
      <c r="T304" s="113"/>
      <c r="AT304" s="108" t="s">
        <v>124</v>
      </c>
      <c r="AU304" s="108" t="s">
        <v>78</v>
      </c>
      <c r="AV304" s="8" t="s">
        <v>78</v>
      </c>
      <c r="AW304" s="8" t="s">
        <v>31</v>
      </c>
      <c r="AX304" s="8" t="s">
        <v>69</v>
      </c>
      <c r="AY304" s="108" t="s">
        <v>117</v>
      </c>
    </row>
    <row r="305" spans="2:51" s="10" customFormat="1" ht="12">
      <c r="B305" s="121"/>
      <c r="D305" s="100" t="s">
        <v>124</v>
      </c>
      <c r="E305" s="122" t="s">
        <v>1</v>
      </c>
      <c r="F305" s="123" t="s">
        <v>182</v>
      </c>
      <c r="H305" s="234">
        <v>4</v>
      </c>
      <c r="I305" s="124"/>
      <c r="J305" s="216"/>
      <c r="L305" s="121"/>
      <c r="M305" s="125"/>
      <c r="N305" s="126"/>
      <c r="O305" s="126"/>
      <c r="P305" s="126"/>
      <c r="Q305" s="126"/>
      <c r="R305" s="126"/>
      <c r="S305" s="126"/>
      <c r="T305" s="127"/>
      <c r="AT305" s="122" t="s">
        <v>124</v>
      </c>
      <c r="AU305" s="122" t="s">
        <v>78</v>
      </c>
      <c r="AV305" s="10" t="s">
        <v>122</v>
      </c>
      <c r="AW305" s="10" t="s">
        <v>31</v>
      </c>
      <c r="AX305" s="10" t="s">
        <v>76</v>
      </c>
      <c r="AY305" s="122" t="s">
        <v>117</v>
      </c>
    </row>
    <row r="306" spans="2:65" s="1" customFormat="1" ht="16.5" customHeight="1">
      <c r="B306" s="88"/>
      <c r="C306" s="89" t="s">
        <v>456</v>
      </c>
      <c r="D306" s="89" t="s">
        <v>119</v>
      </c>
      <c r="E306" s="90" t="s">
        <v>452</v>
      </c>
      <c r="F306" s="91" t="s">
        <v>453</v>
      </c>
      <c r="G306" s="92" t="s">
        <v>185</v>
      </c>
      <c r="H306" s="257">
        <v>36</v>
      </c>
      <c r="I306" s="93"/>
      <c r="J306" s="260">
        <f>ROUND(I306*H306,2)</f>
        <v>0</v>
      </c>
      <c r="K306" s="91" t="s">
        <v>186</v>
      </c>
      <c r="L306" s="19"/>
      <c r="M306" s="94" t="s">
        <v>1</v>
      </c>
      <c r="N306" s="95" t="s">
        <v>40</v>
      </c>
      <c r="O306" s="27"/>
      <c r="P306" s="96">
        <f>O306*H306</f>
        <v>0</v>
      </c>
      <c r="Q306" s="96">
        <v>0.00639</v>
      </c>
      <c r="R306" s="96">
        <f>Q306*H306</f>
        <v>0.23004</v>
      </c>
      <c r="S306" s="96">
        <v>0</v>
      </c>
      <c r="T306" s="97">
        <f>S306*H306</f>
        <v>0</v>
      </c>
      <c r="AR306" s="11" t="s">
        <v>122</v>
      </c>
      <c r="AT306" s="11" t="s">
        <v>119</v>
      </c>
      <c r="AU306" s="11" t="s">
        <v>78</v>
      </c>
      <c r="AY306" s="11" t="s">
        <v>117</v>
      </c>
      <c r="BE306" s="98">
        <f>IF(N306="základní",J306,0)</f>
        <v>0</v>
      </c>
      <c r="BF306" s="98">
        <f>IF(N306="snížená",J306,0)</f>
        <v>0</v>
      </c>
      <c r="BG306" s="98">
        <f>IF(N306="zákl. přenesená",J306,0)</f>
        <v>0</v>
      </c>
      <c r="BH306" s="98">
        <f>IF(N306="sníž. přenesená",J306,0)</f>
        <v>0</v>
      </c>
      <c r="BI306" s="98">
        <f>IF(N306="nulová",J306,0)</f>
        <v>0</v>
      </c>
      <c r="BJ306" s="11" t="s">
        <v>76</v>
      </c>
      <c r="BK306" s="98">
        <f>ROUND(I306*H306,2)</f>
        <v>0</v>
      </c>
      <c r="BL306" s="11" t="s">
        <v>122</v>
      </c>
      <c r="BM306" s="11" t="s">
        <v>1026</v>
      </c>
    </row>
    <row r="307" spans="2:63" s="6" customFormat="1" ht="22.9" customHeight="1">
      <c r="B307" s="75"/>
      <c r="D307" s="76" t="s">
        <v>68</v>
      </c>
      <c r="E307" s="86" t="s">
        <v>199</v>
      </c>
      <c r="F307" s="86" t="s">
        <v>455</v>
      </c>
      <c r="H307" s="217"/>
      <c r="I307" s="78"/>
      <c r="J307" s="238">
        <f>BK307</f>
        <v>0</v>
      </c>
      <c r="L307" s="75"/>
      <c r="M307" s="80"/>
      <c r="N307" s="81"/>
      <c r="O307" s="81"/>
      <c r="P307" s="82">
        <f>SUM(P308:P321)</f>
        <v>0</v>
      </c>
      <c r="Q307" s="81"/>
      <c r="R307" s="82">
        <f>SUM(R308:R321)</f>
        <v>448.59478999999993</v>
      </c>
      <c r="S307" s="81"/>
      <c r="T307" s="83">
        <f>SUM(T308:T321)</f>
        <v>0</v>
      </c>
      <c r="AR307" s="76" t="s">
        <v>76</v>
      </c>
      <c r="AT307" s="84" t="s">
        <v>68</v>
      </c>
      <c r="AU307" s="84" t="s">
        <v>76</v>
      </c>
      <c r="AY307" s="76" t="s">
        <v>117</v>
      </c>
      <c r="BK307" s="85">
        <f>SUM(BK308:BK321)</f>
        <v>0</v>
      </c>
    </row>
    <row r="308" spans="2:65" s="1" customFormat="1" ht="16.5" customHeight="1">
      <c r="B308" s="88"/>
      <c r="C308" s="89" t="s">
        <v>460</v>
      </c>
      <c r="D308" s="89" t="s">
        <v>119</v>
      </c>
      <c r="E308" s="90" t="s">
        <v>457</v>
      </c>
      <c r="F308" s="91" t="s">
        <v>458</v>
      </c>
      <c r="G308" s="92" t="s">
        <v>185</v>
      </c>
      <c r="H308" s="257">
        <v>335.6</v>
      </c>
      <c r="I308" s="93"/>
      <c r="J308" s="260">
        <f aca="true" t="shared" si="0" ref="J308:J313">ROUND(I308*H308,2)</f>
        <v>0</v>
      </c>
      <c r="K308" s="91" t="s">
        <v>186</v>
      </c>
      <c r="L308" s="19"/>
      <c r="M308" s="94" t="s">
        <v>1</v>
      </c>
      <c r="N308" s="95" t="s">
        <v>40</v>
      </c>
      <c r="O308" s="27"/>
      <c r="P308" s="96">
        <f aca="true" t="shared" si="1" ref="P308:P313">O308*H308</f>
        <v>0</v>
      </c>
      <c r="Q308" s="96">
        <v>0.26244</v>
      </c>
      <c r="R308" s="96">
        <f aca="true" t="shared" si="2" ref="R308:R313">Q308*H308</f>
        <v>88.074864</v>
      </c>
      <c r="S308" s="96">
        <v>0</v>
      </c>
      <c r="T308" s="97">
        <f aca="true" t="shared" si="3" ref="T308:T313">S308*H308</f>
        <v>0</v>
      </c>
      <c r="AR308" s="11" t="s">
        <v>122</v>
      </c>
      <c r="AT308" s="11" t="s">
        <v>119</v>
      </c>
      <c r="AU308" s="11" t="s">
        <v>78</v>
      </c>
      <c r="AY308" s="11" t="s">
        <v>117</v>
      </c>
      <c r="BE308" s="98">
        <f aca="true" t="shared" si="4" ref="BE308:BE313">IF(N308="základní",J308,0)</f>
        <v>0</v>
      </c>
      <c r="BF308" s="98">
        <f aca="true" t="shared" si="5" ref="BF308:BF313">IF(N308="snížená",J308,0)</f>
        <v>0</v>
      </c>
      <c r="BG308" s="98">
        <f aca="true" t="shared" si="6" ref="BG308:BG313">IF(N308="zákl. přenesená",J308,0)</f>
        <v>0</v>
      </c>
      <c r="BH308" s="98">
        <f aca="true" t="shared" si="7" ref="BH308:BH313">IF(N308="sníž. přenesená",J308,0)</f>
        <v>0</v>
      </c>
      <c r="BI308" s="98">
        <f aca="true" t="shared" si="8" ref="BI308:BI313">IF(N308="nulová",J308,0)</f>
        <v>0</v>
      </c>
      <c r="BJ308" s="11" t="s">
        <v>76</v>
      </c>
      <c r="BK308" s="98">
        <f aca="true" t="shared" si="9" ref="BK308:BK313">ROUND(I308*H308,2)</f>
        <v>0</v>
      </c>
      <c r="BL308" s="11" t="s">
        <v>122</v>
      </c>
      <c r="BM308" s="11" t="s">
        <v>1027</v>
      </c>
    </row>
    <row r="309" spans="2:65" s="1" customFormat="1" ht="16.5" customHeight="1">
      <c r="B309" s="88"/>
      <c r="C309" s="89" t="s">
        <v>464</v>
      </c>
      <c r="D309" s="89" t="s">
        <v>119</v>
      </c>
      <c r="E309" s="90" t="s">
        <v>461</v>
      </c>
      <c r="F309" s="91" t="s">
        <v>462</v>
      </c>
      <c r="G309" s="92" t="s">
        <v>185</v>
      </c>
      <c r="H309" s="257">
        <v>335.6</v>
      </c>
      <c r="I309" s="93"/>
      <c r="J309" s="260">
        <f t="shared" si="0"/>
        <v>0</v>
      </c>
      <c r="K309" s="91" t="s">
        <v>1</v>
      </c>
      <c r="L309" s="19"/>
      <c r="M309" s="94" t="s">
        <v>1</v>
      </c>
      <c r="N309" s="95" t="s">
        <v>40</v>
      </c>
      <c r="O309" s="27"/>
      <c r="P309" s="96">
        <f t="shared" si="1"/>
        <v>0</v>
      </c>
      <c r="Q309" s="96">
        <v>0.2809</v>
      </c>
      <c r="R309" s="96">
        <f t="shared" si="2"/>
        <v>94.27004</v>
      </c>
      <c r="S309" s="96">
        <v>0</v>
      </c>
      <c r="T309" s="97">
        <f t="shared" si="3"/>
        <v>0</v>
      </c>
      <c r="AR309" s="11" t="s">
        <v>122</v>
      </c>
      <c r="AT309" s="11" t="s">
        <v>119</v>
      </c>
      <c r="AU309" s="11" t="s">
        <v>78</v>
      </c>
      <c r="AY309" s="11" t="s">
        <v>117</v>
      </c>
      <c r="BE309" s="98">
        <f t="shared" si="4"/>
        <v>0</v>
      </c>
      <c r="BF309" s="98">
        <f t="shared" si="5"/>
        <v>0</v>
      </c>
      <c r="BG309" s="98">
        <f t="shared" si="6"/>
        <v>0</v>
      </c>
      <c r="BH309" s="98">
        <f t="shared" si="7"/>
        <v>0</v>
      </c>
      <c r="BI309" s="98">
        <f t="shared" si="8"/>
        <v>0</v>
      </c>
      <c r="BJ309" s="11" t="s">
        <v>76</v>
      </c>
      <c r="BK309" s="98">
        <f t="shared" si="9"/>
        <v>0</v>
      </c>
      <c r="BL309" s="11" t="s">
        <v>122</v>
      </c>
      <c r="BM309" s="11" t="s">
        <v>1028</v>
      </c>
    </row>
    <row r="310" spans="2:65" s="1" customFormat="1" ht="16.5" customHeight="1">
      <c r="B310" s="88"/>
      <c r="C310" s="89" t="s">
        <v>468</v>
      </c>
      <c r="D310" s="89" t="s">
        <v>119</v>
      </c>
      <c r="E310" s="90" t="s">
        <v>465</v>
      </c>
      <c r="F310" s="91" t="s">
        <v>466</v>
      </c>
      <c r="G310" s="92" t="s">
        <v>185</v>
      </c>
      <c r="H310" s="257">
        <v>335.6</v>
      </c>
      <c r="I310" s="93"/>
      <c r="J310" s="260">
        <f t="shared" si="0"/>
        <v>0</v>
      </c>
      <c r="K310" s="91" t="s">
        <v>186</v>
      </c>
      <c r="L310" s="19"/>
      <c r="M310" s="94" t="s">
        <v>1</v>
      </c>
      <c r="N310" s="95" t="s">
        <v>40</v>
      </c>
      <c r="O310" s="27"/>
      <c r="P310" s="96">
        <f t="shared" si="1"/>
        <v>0</v>
      </c>
      <c r="Q310" s="96">
        <v>0.26376</v>
      </c>
      <c r="R310" s="96">
        <f t="shared" si="2"/>
        <v>88.51785600000001</v>
      </c>
      <c r="S310" s="96">
        <v>0</v>
      </c>
      <c r="T310" s="97">
        <f t="shared" si="3"/>
        <v>0</v>
      </c>
      <c r="AR310" s="11" t="s">
        <v>122</v>
      </c>
      <c r="AT310" s="11" t="s">
        <v>119</v>
      </c>
      <c r="AU310" s="11" t="s">
        <v>78</v>
      </c>
      <c r="AY310" s="11" t="s">
        <v>117</v>
      </c>
      <c r="BE310" s="98">
        <f t="shared" si="4"/>
        <v>0</v>
      </c>
      <c r="BF310" s="98">
        <f t="shared" si="5"/>
        <v>0</v>
      </c>
      <c r="BG310" s="98">
        <f t="shared" si="6"/>
        <v>0</v>
      </c>
      <c r="BH310" s="98">
        <f t="shared" si="7"/>
        <v>0</v>
      </c>
      <c r="BI310" s="98">
        <f t="shared" si="8"/>
        <v>0</v>
      </c>
      <c r="BJ310" s="11" t="s">
        <v>76</v>
      </c>
      <c r="BK310" s="98">
        <f t="shared" si="9"/>
        <v>0</v>
      </c>
      <c r="BL310" s="11" t="s">
        <v>122</v>
      </c>
      <c r="BM310" s="11" t="s">
        <v>1029</v>
      </c>
    </row>
    <row r="311" spans="2:65" s="1" customFormat="1" ht="16.5" customHeight="1">
      <c r="B311" s="88"/>
      <c r="C311" s="89" t="s">
        <v>472</v>
      </c>
      <c r="D311" s="89" t="s">
        <v>119</v>
      </c>
      <c r="E311" s="90" t="s">
        <v>469</v>
      </c>
      <c r="F311" s="91" t="s">
        <v>470</v>
      </c>
      <c r="G311" s="92" t="s">
        <v>185</v>
      </c>
      <c r="H311" s="257">
        <v>1325</v>
      </c>
      <c r="I311" s="93"/>
      <c r="J311" s="260">
        <f t="shared" si="0"/>
        <v>0</v>
      </c>
      <c r="K311" s="91" t="s">
        <v>186</v>
      </c>
      <c r="L311" s="19"/>
      <c r="M311" s="94" t="s">
        <v>1</v>
      </c>
      <c r="N311" s="95" t="s">
        <v>40</v>
      </c>
      <c r="O311" s="27"/>
      <c r="P311" s="96">
        <f t="shared" si="1"/>
        <v>0</v>
      </c>
      <c r="Q311" s="96">
        <v>0.12966</v>
      </c>
      <c r="R311" s="96">
        <f t="shared" si="2"/>
        <v>171.7995</v>
      </c>
      <c r="S311" s="96">
        <v>0</v>
      </c>
      <c r="T311" s="97">
        <f t="shared" si="3"/>
        <v>0</v>
      </c>
      <c r="AR311" s="11" t="s">
        <v>122</v>
      </c>
      <c r="AT311" s="11" t="s">
        <v>119</v>
      </c>
      <c r="AU311" s="11" t="s">
        <v>78</v>
      </c>
      <c r="AY311" s="11" t="s">
        <v>117</v>
      </c>
      <c r="BE311" s="98">
        <f t="shared" si="4"/>
        <v>0</v>
      </c>
      <c r="BF311" s="98">
        <f t="shared" si="5"/>
        <v>0</v>
      </c>
      <c r="BG311" s="98">
        <f t="shared" si="6"/>
        <v>0</v>
      </c>
      <c r="BH311" s="98">
        <f t="shared" si="7"/>
        <v>0</v>
      </c>
      <c r="BI311" s="98">
        <f t="shared" si="8"/>
        <v>0</v>
      </c>
      <c r="BJ311" s="11" t="s">
        <v>76</v>
      </c>
      <c r="BK311" s="98">
        <f t="shared" si="9"/>
        <v>0</v>
      </c>
      <c r="BL311" s="11" t="s">
        <v>122</v>
      </c>
      <c r="BM311" s="11" t="s">
        <v>1030</v>
      </c>
    </row>
    <row r="312" spans="2:65" s="1" customFormat="1" ht="16.5" customHeight="1">
      <c r="B312" s="88"/>
      <c r="C312" s="89" t="s">
        <v>476</v>
      </c>
      <c r="D312" s="89" t="s">
        <v>119</v>
      </c>
      <c r="E312" s="90" t="s">
        <v>473</v>
      </c>
      <c r="F312" s="91" t="s">
        <v>474</v>
      </c>
      <c r="G312" s="92" t="s">
        <v>185</v>
      </c>
      <c r="H312" s="257">
        <v>335.6</v>
      </c>
      <c r="I312" s="93"/>
      <c r="J312" s="260">
        <f t="shared" si="0"/>
        <v>0</v>
      </c>
      <c r="K312" s="91" t="s">
        <v>186</v>
      </c>
      <c r="L312" s="19"/>
      <c r="M312" s="94" t="s">
        <v>1</v>
      </c>
      <c r="N312" s="95" t="s">
        <v>40</v>
      </c>
      <c r="O312" s="27"/>
      <c r="P312" s="96">
        <f t="shared" si="1"/>
        <v>0</v>
      </c>
      <c r="Q312" s="96">
        <v>0</v>
      </c>
      <c r="R312" s="96">
        <f t="shared" si="2"/>
        <v>0</v>
      </c>
      <c r="S312" s="96">
        <v>0</v>
      </c>
      <c r="T312" s="97">
        <f t="shared" si="3"/>
        <v>0</v>
      </c>
      <c r="AR312" s="11" t="s">
        <v>122</v>
      </c>
      <c r="AT312" s="11" t="s">
        <v>119</v>
      </c>
      <c r="AU312" s="11" t="s">
        <v>78</v>
      </c>
      <c r="AY312" s="11" t="s">
        <v>117</v>
      </c>
      <c r="BE312" s="98">
        <f t="shared" si="4"/>
        <v>0</v>
      </c>
      <c r="BF312" s="98">
        <f t="shared" si="5"/>
        <v>0</v>
      </c>
      <c r="BG312" s="98">
        <f t="shared" si="6"/>
        <v>0</v>
      </c>
      <c r="BH312" s="98">
        <f t="shared" si="7"/>
        <v>0</v>
      </c>
      <c r="BI312" s="98">
        <f t="shared" si="8"/>
        <v>0</v>
      </c>
      <c r="BJ312" s="11" t="s">
        <v>76</v>
      </c>
      <c r="BK312" s="98">
        <f t="shared" si="9"/>
        <v>0</v>
      </c>
      <c r="BL312" s="11" t="s">
        <v>122</v>
      </c>
      <c r="BM312" s="11" t="s">
        <v>1031</v>
      </c>
    </row>
    <row r="313" spans="2:65" s="1" customFormat="1" ht="16.5" customHeight="1">
      <c r="B313" s="88"/>
      <c r="C313" s="89" t="s">
        <v>481</v>
      </c>
      <c r="D313" s="89" t="s">
        <v>119</v>
      </c>
      <c r="E313" s="90" t="s">
        <v>477</v>
      </c>
      <c r="F313" s="91" t="s">
        <v>478</v>
      </c>
      <c r="G313" s="92" t="s">
        <v>185</v>
      </c>
      <c r="H313" s="257">
        <v>1660.6</v>
      </c>
      <c r="I313" s="93"/>
      <c r="J313" s="260">
        <f t="shared" si="0"/>
        <v>0</v>
      </c>
      <c r="K313" s="91" t="s">
        <v>186</v>
      </c>
      <c r="L313" s="19"/>
      <c r="M313" s="94" t="s">
        <v>1</v>
      </c>
      <c r="N313" s="95" t="s">
        <v>40</v>
      </c>
      <c r="O313" s="27"/>
      <c r="P313" s="96">
        <f t="shared" si="1"/>
        <v>0</v>
      </c>
      <c r="Q313" s="96">
        <v>0</v>
      </c>
      <c r="R313" s="96">
        <f t="shared" si="2"/>
        <v>0</v>
      </c>
      <c r="S313" s="96">
        <v>0</v>
      </c>
      <c r="T313" s="97">
        <f t="shared" si="3"/>
        <v>0</v>
      </c>
      <c r="AR313" s="11" t="s">
        <v>122</v>
      </c>
      <c r="AT313" s="11" t="s">
        <v>119</v>
      </c>
      <c r="AU313" s="11" t="s">
        <v>78</v>
      </c>
      <c r="AY313" s="11" t="s">
        <v>117</v>
      </c>
      <c r="BE313" s="98">
        <f t="shared" si="4"/>
        <v>0</v>
      </c>
      <c r="BF313" s="98">
        <f t="shared" si="5"/>
        <v>0</v>
      </c>
      <c r="BG313" s="98">
        <f t="shared" si="6"/>
        <v>0</v>
      </c>
      <c r="BH313" s="98">
        <f t="shared" si="7"/>
        <v>0</v>
      </c>
      <c r="BI313" s="98">
        <f t="shared" si="8"/>
        <v>0</v>
      </c>
      <c r="BJ313" s="11" t="s">
        <v>76</v>
      </c>
      <c r="BK313" s="98">
        <f t="shared" si="9"/>
        <v>0</v>
      </c>
      <c r="BL313" s="11" t="s">
        <v>122</v>
      </c>
      <c r="BM313" s="11" t="s">
        <v>1032</v>
      </c>
    </row>
    <row r="314" spans="2:51" s="8" customFormat="1" ht="12">
      <c r="B314" s="107"/>
      <c r="D314" s="100" t="s">
        <v>124</v>
      </c>
      <c r="E314" s="108" t="s">
        <v>1</v>
      </c>
      <c r="F314" s="109" t="s">
        <v>1033</v>
      </c>
      <c r="H314" s="228">
        <v>1660.6</v>
      </c>
      <c r="I314" s="110"/>
      <c r="J314" s="214"/>
      <c r="L314" s="107"/>
      <c r="M314" s="111"/>
      <c r="N314" s="112"/>
      <c r="O314" s="112"/>
      <c r="P314" s="112"/>
      <c r="Q314" s="112"/>
      <c r="R314" s="112"/>
      <c r="S314" s="112"/>
      <c r="T314" s="113"/>
      <c r="AT314" s="108" t="s">
        <v>124</v>
      </c>
      <c r="AU314" s="108" t="s">
        <v>78</v>
      </c>
      <c r="AV314" s="8" t="s">
        <v>78</v>
      </c>
      <c r="AW314" s="8" t="s">
        <v>31</v>
      </c>
      <c r="AX314" s="8" t="s">
        <v>69</v>
      </c>
      <c r="AY314" s="108" t="s">
        <v>117</v>
      </c>
    </row>
    <row r="315" spans="2:51" s="10" customFormat="1" ht="12">
      <c r="B315" s="121"/>
      <c r="D315" s="100" t="s">
        <v>124</v>
      </c>
      <c r="E315" s="122" t="s">
        <v>1</v>
      </c>
      <c r="F315" s="123" t="s">
        <v>182</v>
      </c>
      <c r="H315" s="234">
        <v>1660.6</v>
      </c>
      <c r="I315" s="124"/>
      <c r="J315" s="216"/>
      <c r="L315" s="121"/>
      <c r="M315" s="125"/>
      <c r="N315" s="126"/>
      <c r="O315" s="126"/>
      <c r="P315" s="126"/>
      <c r="Q315" s="126"/>
      <c r="R315" s="126"/>
      <c r="S315" s="126"/>
      <c r="T315" s="127"/>
      <c r="AT315" s="122" t="s">
        <v>124</v>
      </c>
      <c r="AU315" s="122" t="s">
        <v>78</v>
      </c>
      <c r="AV315" s="10" t="s">
        <v>122</v>
      </c>
      <c r="AW315" s="10" t="s">
        <v>31</v>
      </c>
      <c r="AX315" s="10" t="s">
        <v>76</v>
      </c>
      <c r="AY315" s="122" t="s">
        <v>117</v>
      </c>
    </row>
    <row r="316" spans="2:65" s="1" customFormat="1" ht="16.5" customHeight="1">
      <c r="B316" s="88"/>
      <c r="C316" s="89" t="s">
        <v>487</v>
      </c>
      <c r="D316" s="89" t="s">
        <v>119</v>
      </c>
      <c r="E316" s="90" t="s">
        <v>1034</v>
      </c>
      <c r="F316" s="91" t="s">
        <v>1035</v>
      </c>
      <c r="G316" s="92" t="s">
        <v>185</v>
      </c>
      <c r="H316" s="257">
        <v>19</v>
      </c>
      <c r="I316" s="93"/>
      <c r="J316" s="260">
        <f>ROUND(I316*H316,2)</f>
        <v>0</v>
      </c>
      <c r="K316" s="91" t="s">
        <v>186</v>
      </c>
      <c r="L316" s="19"/>
      <c r="M316" s="94" t="s">
        <v>1</v>
      </c>
      <c r="N316" s="95" t="s">
        <v>40</v>
      </c>
      <c r="O316" s="27"/>
      <c r="P316" s="96">
        <f>O316*H316</f>
        <v>0</v>
      </c>
      <c r="Q316" s="96">
        <v>0.10362</v>
      </c>
      <c r="R316" s="96">
        <f>Q316*H316</f>
        <v>1.96878</v>
      </c>
      <c r="S316" s="96">
        <v>0</v>
      </c>
      <c r="T316" s="97">
        <f>S316*H316</f>
        <v>0</v>
      </c>
      <c r="AR316" s="11" t="s">
        <v>122</v>
      </c>
      <c r="AT316" s="11" t="s">
        <v>119</v>
      </c>
      <c r="AU316" s="11" t="s">
        <v>78</v>
      </c>
      <c r="AY316" s="11" t="s">
        <v>117</v>
      </c>
      <c r="BE316" s="98">
        <f>IF(N316="základní",J316,0)</f>
        <v>0</v>
      </c>
      <c r="BF316" s="98">
        <f>IF(N316="snížená",J316,0)</f>
        <v>0</v>
      </c>
      <c r="BG316" s="98">
        <f>IF(N316="zákl. přenesená",J316,0)</f>
        <v>0</v>
      </c>
      <c r="BH316" s="98">
        <f>IF(N316="sníž. přenesená",J316,0)</f>
        <v>0</v>
      </c>
      <c r="BI316" s="98">
        <f>IF(N316="nulová",J316,0)</f>
        <v>0</v>
      </c>
      <c r="BJ316" s="11" t="s">
        <v>76</v>
      </c>
      <c r="BK316" s="98">
        <f>ROUND(I316*H316,2)</f>
        <v>0</v>
      </c>
      <c r="BL316" s="11" t="s">
        <v>122</v>
      </c>
      <c r="BM316" s="11" t="s">
        <v>1036</v>
      </c>
    </row>
    <row r="317" spans="2:65" s="1" customFormat="1" ht="16.5" customHeight="1">
      <c r="B317" s="88"/>
      <c r="C317" s="128" t="s">
        <v>492</v>
      </c>
      <c r="D317" s="128" t="s">
        <v>416</v>
      </c>
      <c r="E317" s="129" t="s">
        <v>1037</v>
      </c>
      <c r="F317" s="130" t="s">
        <v>1038</v>
      </c>
      <c r="G317" s="131" t="s">
        <v>185</v>
      </c>
      <c r="H317" s="258">
        <v>19.95</v>
      </c>
      <c r="I317" s="132"/>
      <c r="J317" s="261">
        <f>ROUND(I317*H317,2)</f>
        <v>0</v>
      </c>
      <c r="K317" s="130" t="s">
        <v>186</v>
      </c>
      <c r="L317" s="133"/>
      <c r="M317" s="134" t="s">
        <v>1</v>
      </c>
      <c r="N317" s="135" t="s">
        <v>40</v>
      </c>
      <c r="O317" s="27"/>
      <c r="P317" s="96">
        <f>O317*H317</f>
        <v>0</v>
      </c>
      <c r="Q317" s="96">
        <v>0.165</v>
      </c>
      <c r="R317" s="96">
        <f>Q317*H317</f>
        <v>3.29175</v>
      </c>
      <c r="S317" s="96">
        <v>0</v>
      </c>
      <c r="T317" s="97">
        <f>S317*H317</f>
        <v>0</v>
      </c>
      <c r="AR317" s="11" t="s">
        <v>222</v>
      </c>
      <c r="AT317" s="11" t="s">
        <v>416</v>
      </c>
      <c r="AU317" s="11" t="s">
        <v>78</v>
      </c>
      <c r="AY317" s="11" t="s">
        <v>117</v>
      </c>
      <c r="BE317" s="98">
        <f>IF(N317="základní",J317,0)</f>
        <v>0</v>
      </c>
      <c r="BF317" s="98">
        <f>IF(N317="snížená",J317,0)</f>
        <v>0</v>
      </c>
      <c r="BG317" s="98">
        <f>IF(N317="zákl. přenesená",J317,0)</f>
        <v>0</v>
      </c>
      <c r="BH317" s="98">
        <f>IF(N317="sníž. přenesená",J317,0)</f>
        <v>0</v>
      </c>
      <c r="BI317" s="98">
        <f>IF(N317="nulová",J317,0)</f>
        <v>0</v>
      </c>
      <c r="BJ317" s="11" t="s">
        <v>76</v>
      </c>
      <c r="BK317" s="98">
        <f>ROUND(I317*H317,2)</f>
        <v>0</v>
      </c>
      <c r="BL317" s="11" t="s">
        <v>122</v>
      </c>
      <c r="BM317" s="11" t="s">
        <v>1039</v>
      </c>
    </row>
    <row r="318" spans="2:51" s="8" customFormat="1" ht="12">
      <c r="B318" s="107"/>
      <c r="D318" s="100" t="s">
        <v>124</v>
      </c>
      <c r="F318" s="109" t="s">
        <v>1040</v>
      </c>
      <c r="H318" s="228">
        <v>19.95</v>
      </c>
      <c r="I318" s="110"/>
      <c r="J318" s="214"/>
      <c r="L318" s="107"/>
      <c r="M318" s="111"/>
      <c r="N318" s="112"/>
      <c r="O318" s="112"/>
      <c r="P318" s="112"/>
      <c r="Q318" s="112"/>
      <c r="R318" s="112"/>
      <c r="S318" s="112"/>
      <c r="T318" s="113"/>
      <c r="AT318" s="108" t="s">
        <v>124</v>
      </c>
      <c r="AU318" s="108" t="s">
        <v>78</v>
      </c>
      <c r="AV318" s="8" t="s">
        <v>78</v>
      </c>
      <c r="AW318" s="8" t="s">
        <v>3</v>
      </c>
      <c r="AX318" s="8" t="s">
        <v>76</v>
      </c>
      <c r="AY318" s="108" t="s">
        <v>117</v>
      </c>
    </row>
    <row r="319" spans="2:65" s="1" customFormat="1" ht="16.5" customHeight="1">
      <c r="B319" s="88"/>
      <c r="C319" s="89" t="s">
        <v>496</v>
      </c>
      <c r="D319" s="89" t="s">
        <v>119</v>
      </c>
      <c r="E319" s="90" t="s">
        <v>482</v>
      </c>
      <c r="F319" s="91" t="s">
        <v>1144</v>
      </c>
      <c r="G319" s="92" t="s">
        <v>219</v>
      </c>
      <c r="H319" s="257">
        <v>300</v>
      </c>
      <c r="I319" s="93"/>
      <c r="J319" s="260">
        <f>ROUND(I319*H319,2)</f>
        <v>0</v>
      </c>
      <c r="K319" s="91" t="s">
        <v>186</v>
      </c>
      <c r="L319" s="19"/>
      <c r="M319" s="94" t="s">
        <v>1</v>
      </c>
      <c r="N319" s="95" t="s">
        <v>40</v>
      </c>
      <c r="O319" s="27"/>
      <c r="P319" s="96">
        <f>O319*H319</f>
        <v>0</v>
      </c>
      <c r="Q319" s="96">
        <v>0.00224</v>
      </c>
      <c r="R319" s="96">
        <f>Q319*H319</f>
        <v>0.6719999999999999</v>
      </c>
      <c r="S319" s="96">
        <v>0</v>
      </c>
      <c r="T319" s="97">
        <f>S319*H319</f>
        <v>0</v>
      </c>
      <c r="AR319" s="11" t="s">
        <v>122</v>
      </c>
      <c r="AT319" s="11" t="s">
        <v>119</v>
      </c>
      <c r="AU319" s="11" t="s">
        <v>78</v>
      </c>
      <c r="AY319" s="11" t="s">
        <v>117</v>
      </c>
      <c r="BE319" s="98">
        <f>IF(N319="základní",J319,0)</f>
        <v>0</v>
      </c>
      <c r="BF319" s="98">
        <f>IF(N319="snížená",J319,0)</f>
        <v>0</v>
      </c>
      <c r="BG319" s="98">
        <f>IF(N319="zákl. přenesená",J319,0)</f>
        <v>0</v>
      </c>
      <c r="BH319" s="98">
        <f>IF(N319="sníž. přenesená",J319,0)</f>
        <v>0</v>
      </c>
      <c r="BI319" s="98">
        <f>IF(N319="nulová",J319,0)</f>
        <v>0</v>
      </c>
      <c r="BJ319" s="11" t="s">
        <v>76</v>
      </c>
      <c r="BK319" s="98">
        <f>ROUND(I319*H319,2)</f>
        <v>0</v>
      </c>
      <c r="BL319" s="11" t="s">
        <v>122</v>
      </c>
      <c r="BM319" s="11" t="s">
        <v>1041</v>
      </c>
    </row>
    <row r="320" spans="2:51" s="8" customFormat="1" ht="12">
      <c r="B320" s="107"/>
      <c r="D320" s="100" t="s">
        <v>124</v>
      </c>
      <c r="E320" s="108" t="s">
        <v>1</v>
      </c>
      <c r="F320" s="109">
        <v>300</v>
      </c>
      <c r="H320" s="257">
        <v>300</v>
      </c>
      <c r="I320" s="110"/>
      <c r="J320" s="214"/>
      <c r="L320" s="107"/>
      <c r="M320" s="111"/>
      <c r="N320" s="112"/>
      <c r="O320" s="112"/>
      <c r="P320" s="112"/>
      <c r="Q320" s="112"/>
      <c r="R320" s="112"/>
      <c r="S320" s="112"/>
      <c r="T320" s="113"/>
      <c r="AT320" s="108" t="s">
        <v>124</v>
      </c>
      <c r="AU320" s="108" t="s">
        <v>78</v>
      </c>
      <c r="AV320" s="8" t="s">
        <v>78</v>
      </c>
      <c r="AW320" s="8" t="s">
        <v>31</v>
      </c>
      <c r="AX320" s="8" t="s">
        <v>69</v>
      </c>
      <c r="AY320" s="108" t="s">
        <v>117</v>
      </c>
    </row>
    <row r="321" spans="2:51" s="10" customFormat="1" ht="12">
      <c r="B321" s="121"/>
      <c r="D321" s="100" t="s">
        <v>124</v>
      </c>
      <c r="E321" s="122" t="s">
        <v>1</v>
      </c>
      <c r="F321" s="123" t="s">
        <v>182</v>
      </c>
      <c r="H321" s="257">
        <v>300</v>
      </c>
      <c r="I321" s="124"/>
      <c r="J321" s="216"/>
      <c r="L321" s="121"/>
      <c r="M321" s="125"/>
      <c r="N321" s="126"/>
      <c r="O321" s="126"/>
      <c r="P321" s="126"/>
      <c r="Q321" s="126"/>
      <c r="R321" s="126"/>
      <c r="S321" s="126"/>
      <c r="T321" s="127"/>
      <c r="AT321" s="122" t="s">
        <v>124</v>
      </c>
      <c r="AU321" s="122" t="s">
        <v>78</v>
      </c>
      <c r="AV321" s="10" t="s">
        <v>122</v>
      </c>
      <c r="AW321" s="10" t="s">
        <v>31</v>
      </c>
      <c r="AX321" s="10" t="s">
        <v>76</v>
      </c>
      <c r="AY321" s="122" t="s">
        <v>117</v>
      </c>
    </row>
    <row r="322" spans="2:63" s="6" customFormat="1" ht="22.9" customHeight="1">
      <c r="B322" s="75"/>
      <c r="D322" s="76" t="s">
        <v>68</v>
      </c>
      <c r="E322" s="86" t="s">
        <v>222</v>
      </c>
      <c r="F322" s="86" t="s">
        <v>486</v>
      </c>
      <c r="H322" s="217"/>
      <c r="I322" s="78"/>
      <c r="J322" s="238">
        <f>BK322</f>
        <v>0</v>
      </c>
      <c r="L322" s="75"/>
      <c r="M322" s="80"/>
      <c r="N322" s="81"/>
      <c r="O322" s="81"/>
      <c r="P322" s="82">
        <f>SUM(P323:P396)</f>
        <v>0</v>
      </c>
      <c r="Q322" s="81"/>
      <c r="R322" s="82">
        <f>SUM(R323:R396)</f>
        <v>8.513077359999999</v>
      </c>
      <c r="S322" s="81"/>
      <c r="T322" s="83">
        <f>SUM(T323:T396)</f>
        <v>0</v>
      </c>
      <c r="AR322" s="76" t="s">
        <v>76</v>
      </c>
      <c r="AT322" s="84" t="s">
        <v>68</v>
      </c>
      <c r="AU322" s="84" t="s">
        <v>76</v>
      </c>
      <c r="AY322" s="76" t="s">
        <v>117</v>
      </c>
      <c r="BK322" s="85">
        <f>SUM(BK323:BK396)</f>
        <v>0</v>
      </c>
    </row>
    <row r="323" spans="1:65" s="1" customFormat="1" ht="16.5" customHeight="1">
      <c r="A323" s="281"/>
      <c r="B323" s="88"/>
      <c r="C323" s="89" t="s">
        <v>501</v>
      </c>
      <c r="D323" s="89" t="s">
        <v>119</v>
      </c>
      <c r="E323" s="90" t="s">
        <v>488</v>
      </c>
      <c r="F323" s="91" t="s">
        <v>489</v>
      </c>
      <c r="G323" s="92" t="s">
        <v>219</v>
      </c>
      <c r="H323" s="257">
        <v>262</v>
      </c>
      <c r="I323" s="93"/>
      <c r="J323" s="260">
        <f>ROUND(I323*H323,2)</f>
        <v>0</v>
      </c>
      <c r="K323" s="91" t="s">
        <v>186</v>
      </c>
      <c r="L323" s="19"/>
      <c r="M323" s="94" t="s">
        <v>1</v>
      </c>
      <c r="N323" s="95" t="s">
        <v>40</v>
      </c>
      <c r="O323" s="27"/>
      <c r="P323" s="96">
        <f>O323*H323</f>
        <v>0</v>
      </c>
      <c r="Q323" s="96">
        <v>0</v>
      </c>
      <c r="R323" s="96">
        <f>Q323*H323</f>
        <v>0</v>
      </c>
      <c r="S323" s="96">
        <v>0</v>
      </c>
      <c r="T323" s="97">
        <f>S323*H323</f>
        <v>0</v>
      </c>
      <c r="AR323" s="11" t="s">
        <v>122</v>
      </c>
      <c r="AT323" s="11" t="s">
        <v>119</v>
      </c>
      <c r="AU323" s="11" t="s">
        <v>78</v>
      </c>
      <c r="AY323" s="11" t="s">
        <v>117</v>
      </c>
      <c r="BE323" s="98">
        <f>IF(N323="základní",J323,0)</f>
        <v>0</v>
      </c>
      <c r="BF323" s="98">
        <f>IF(N323="snížená",J323,0)</f>
        <v>0</v>
      </c>
      <c r="BG323" s="98">
        <f>IF(N323="zákl. přenesená",J323,0)</f>
        <v>0</v>
      </c>
      <c r="BH323" s="98">
        <f>IF(N323="sníž. přenesená",J323,0)</f>
        <v>0</v>
      </c>
      <c r="BI323" s="98">
        <f>IF(N323="nulová",J323,0)</f>
        <v>0</v>
      </c>
      <c r="BJ323" s="11" t="s">
        <v>76</v>
      </c>
      <c r="BK323" s="98">
        <f>ROUND(I323*H323,2)</f>
        <v>0</v>
      </c>
      <c r="BL323" s="11" t="s">
        <v>122</v>
      </c>
      <c r="BM323" s="11" t="s">
        <v>1042</v>
      </c>
    </row>
    <row r="324" spans="1:65" s="1" customFormat="1" ht="16.5" customHeight="1">
      <c r="A324" s="281"/>
      <c r="B324" s="88"/>
      <c r="C324" s="128" t="s">
        <v>505</v>
      </c>
      <c r="D324" s="128" t="s">
        <v>416</v>
      </c>
      <c r="E324" s="129" t="s">
        <v>493</v>
      </c>
      <c r="F324" s="130" t="s">
        <v>494</v>
      </c>
      <c r="G324" s="131" t="s">
        <v>219</v>
      </c>
      <c r="H324" s="258">
        <v>262</v>
      </c>
      <c r="I324" s="132"/>
      <c r="J324" s="261">
        <f>ROUND(I324*H324,2)</f>
        <v>0</v>
      </c>
      <c r="K324" s="130" t="s">
        <v>186</v>
      </c>
      <c r="L324" s="133"/>
      <c r="M324" s="134" t="s">
        <v>1</v>
      </c>
      <c r="N324" s="135" t="s">
        <v>40</v>
      </c>
      <c r="O324" s="27"/>
      <c r="P324" s="96">
        <f>O324*H324</f>
        <v>0</v>
      </c>
      <c r="Q324" s="96">
        <v>0.0145</v>
      </c>
      <c r="R324" s="96">
        <f>Q324*H324</f>
        <v>3.7990000000000004</v>
      </c>
      <c r="S324" s="96">
        <v>0</v>
      </c>
      <c r="T324" s="97">
        <f>S324*H324</f>
        <v>0</v>
      </c>
      <c r="AR324" s="11" t="s">
        <v>222</v>
      </c>
      <c r="AT324" s="11" t="s">
        <v>416</v>
      </c>
      <c r="AU324" s="11" t="s">
        <v>78</v>
      </c>
      <c r="AY324" s="11" t="s">
        <v>117</v>
      </c>
      <c r="BE324" s="98">
        <f>IF(N324="základní",J324,0)</f>
        <v>0</v>
      </c>
      <c r="BF324" s="98">
        <f>IF(N324="snížená",J324,0)</f>
        <v>0</v>
      </c>
      <c r="BG324" s="98">
        <f>IF(N324="zákl. přenesená",J324,0)</f>
        <v>0</v>
      </c>
      <c r="BH324" s="98">
        <f>IF(N324="sníž. přenesená",J324,0)</f>
        <v>0</v>
      </c>
      <c r="BI324" s="98">
        <f>IF(N324="nulová",J324,0)</f>
        <v>0</v>
      </c>
      <c r="BJ324" s="11" t="s">
        <v>76</v>
      </c>
      <c r="BK324" s="98">
        <f>ROUND(I324*H324,2)</f>
        <v>0</v>
      </c>
      <c r="BL324" s="11" t="s">
        <v>122</v>
      </c>
      <c r="BM324" s="11" t="s">
        <v>1043</v>
      </c>
    </row>
    <row r="325" spans="1:65" s="1" customFormat="1" ht="16.5" customHeight="1">
      <c r="A325" s="281"/>
      <c r="B325" s="88"/>
      <c r="C325" s="89" t="s">
        <v>510</v>
      </c>
      <c r="D325" s="89" t="s">
        <v>119</v>
      </c>
      <c r="E325" s="90" t="s">
        <v>506</v>
      </c>
      <c r="F325" s="91" t="s">
        <v>507</v>
      </c>
      <c r="G325" s="92" t="s">
        <v>434</v>
      </c>
      <c r="H325" s="257">
        <v>9</v>
      </c>
      <c r="I325" s="93"/>
      <c r="J325" s="260">
        <f>ROUND(I325*H325,2)</f>
        <v>0</v>
      </c>
      <c r="K325" s="91" t="s">
        <v>186</v>
      </c>
      <c r="L325" s="19"/>
      <c r="M325" s="94" t="s">
        <v>1</v>
      </c>
      <c r="N325" s="95" t="s">
        <v>40</v>
      </c>
      <c r="O325" s="27"/>
      <c r="P325" s="96">
        <f>O325*H325</f>
        <v>0</v>
      </c>
      <c r="Q325" s="96">
        <v>0</v>
      </c>
      <c r="R325" s="96">
        <f>Q325*H325</f>
        <v>0</v>
      </c>
      <c r="S325" s="96">
        <v>0</v>
      </c>
      <c r="T325" s="97">
        <f>S325*H325</f>
        <v>0</v>
      </c>
      <c r="AR325" s="11" t="s">
        <v>122</v>
      </c>
      <c r="AT325" s="11" t="s">
        <v>119</v>
      </c>
      <c r="AU325" s="11" t="s">
        <v>78</v>
      </c>
      <c r="AY325" s="11" t="s">
        <v>117</v>
      </c>
      <c r="BE325" s="98">
        <f>IF(N325="základní",J325,0)</f>
        <v>0</v>
      </c>
      <c r="BF325" s="98">
        <f>IF(N325="snížená",J325,0)</f>
        <v>0</v>
      </c>
      <c r="BG325" s="98">
        <f>IF(N325="zákl. přenesená",J325,0)</f>
        <v>0</v>
      </c>
      <c r="BH325" s="98">
        <f>IF(N325="sníž. přenesená",J325,0)</f>
        <v>0</v>
      </c>
      <c r="BI325" s="98">
        <f>IF(N325="nulová",J325,0)</f>
        <v>0</v>
      </c>
      <c r="BJ325" s="11" t="s">
        <v>76</v>
      </c>
      <c r="BK325" s="98">
        <f>ROUND(I325*H325,2)</f>
        <v>0</v>
      </c>
      <c r="BL325" s="11" t="s">
        <v>122</v>
      </c>
      <c r="BM325" s="11" t="s">
        <v>1044</v>
      </c>
    </row>
    <row r="326" spans="1:51" s="8" customFormat="1" ht="12">
      <c r="A326" s="282"/>
      <c r="B326" s="107"/>
      <c r="D326" s="100" t="s">
        <v>124</v>
      </c>
      <c r="E326" s="108" t="s">
        <v>1</v>
      </c>
      <c r="F326" s="109">
        <v>9</v>
      </c>
      <c r="H326" s="228">
        <v>9</v>
      </c>
      <c r="I326" s="110"/>
      <c r="J326" s="214"/>
      <c r="L326" s="107"/>
      <c r="M326" s="111"/>
      <c r="N326" s="112"/>
      <c r="O326" s="112"/>
      <c r="P326" s="112"/>
      <c r="Q326" s="112"/>
      <c r="R326" s="112"/>
      <c r="S326" s="112"/>
      <c r="T326" s="113"/>
      <c r="AT326" s="108" t="s">
        <v>124</v>
      </c>
      <c r="AU326" s="108" t="s">
        <v>78</v>
      </c>
      <c r="AV326" s="8" t="s">
        <v>78</v>
      </c>
      <c r="AW326" s="8" t="s">
        <v>31</v>
      </c>
      <c r="AX326" s="8" t="s">
        <v>69</v>
      </c>
      <c r="AY326" s="108" t="s">
        <v>117</v>
      </c>
    </row>
    <row r="327" spans="1:51" s="10" customFormat="1" ht="12">
      <c r="A327" s="283"/>
      <c r="B327" s="121"/>
      <c r="D327" s="100" t="s">
        <v>124</v>
      </c>
      <c r="E327" s="122" t="s">
        <v>1</v>
      </c>
      <c r="F327" s="123" t="s">
        <v>182</v>
      </c>
      <c r="H327" s="234">
        <v>9</v>
      </c>
      <c r="I327" s="124"/>
      <c r="J327" s="216"/>
      <c r="L327" s="121"/>
      <c r="M327" s="125"/>
      <c r="N327" s="126"/>
      <c r="O327" s="126"/>
      <c r="P327" s="126"/>
      <c r="Q327" s="126"/>
      <c r="R327" s="126"/>
      <c r="S327" s="126"/>
      <c r="T327" s="127"/>
      <c r="AT327" s="122" t="s">
        <v>124</v>
      </c>
      <c r="AU327" s="122" t="s">
        <v>78</v>
      </c>
      <c r="AV327" s="10" t="s">
        <v>122</v>
      </c>
      <c r="AW327" s="10" t="s">
        <v>31</v>
      </c>
      <c r="AX327" s="10" t="s">
        <v>76</v>
      </c>
      <c r="AY327" s="122" t="s">
        <v>117</v>
      </c>
    </row>
    <row r="328" spans="1:65" s="1" customFormat="1" ht="16.5" customHeight="1">
      <c r="A328" s="281"/>
      <c r="B328" s="88"/>
      <c r="C328" s="128" t="s">
        <v>514</v>
      </c>
      <c r="D328" s="128" t="s">
        <v>416</v>
      </c>
      <c r="E328" s="129" t="s">
        <v>515</v>
      </c>
      <c r="F328" s="130" t="s">
        <v>516</v>
      </c>
      <c r="G328" s="131" t="s">
        <v>434</v>
      </c>
      <c r="H328" s="258">
        <v>1</v>
      </c>
      <c r="I328" s="132"/>
      <c r="J328" s="261">
        <f>ROUND(I328*H328,2)</f>
        <v>0</v>
      </c>
      <c r="K328" s="130" t="s">
        <v>186</v>
      </c>
      <c r="L328" s="133"/>
      <c r="M328" s="134" t="s">
        <v>1</v>
      </c>
      <c r="N328" s="135" t="s">
        <v>40</v>
      </c>
      <c r="O328" s="27"/>
      <c r="P328" s="96">
        <f>O328*H328</f>
        <v>0</v>
      </c>
      <c r="Q328" s="96">
        <v>0.0068</v>
      </c>
      <c r="R328" s="96">
        <f>Q328*H328</f>
        <v>0.0068</v>
      </c>
      <c r="S328" s="96">
        <v>0</v>
      </c>
      <c r="T328" s="97">
        <f>S328*H328</f>
        <v>0</v>
      </c>
      <c r="AR328" s="11" t="s">
        <v>222</v>
      </c>
      <c r="AT328" s="11" t="s">
        <v>416</v>
      </c>
      <c r="AU328" s="11" t="s">
        <v>78</v>
      </c>
      <c r="AY328" s="11" t="s">
        <v>117</v>
      </c>
      <c r="BE328" s="98">
        <f>IF(N328="základní",J328,0)</f>
        <v>0</v>
      </c>
      <c r="BF328" s="98">
        <f>IF(N328="snížená",J328,0)</f>
        <v>0</v>
      </c>
      <c r="BG328" s="98">
        <f>IF(N328="zákl. přenesená",J328,0)</f>
        <v>0</v>
      </c>
      <c r="BH328" s="98">
        <f>IF(N328="sníž. přenesená",J328,0)</f>
        <v>0</v>
      </c>
      <c r="BI328" s="98">
        <f>IF(N328="nulová",J328,0)</f>
        <v>0</v>
      </c>
      <c r="BJ328" s="11" t="s">
        <v>76</v>
      </c>
      <c r="BK328" s="98">
        <f>ROUND(I328*H328,2)</f>
        <v>0</v>
      </c>
      <c r="BL328" s="11" t="s">
        <v>122</v>
      </c>
      <c r="BM328" s="11" t="s">
        <v>1045</v>
      </c>
    </row>
    <row r="329" spans="1:65" s="1" customFormat="1" ht="16.5" customHeight="1">
      <c r="A329" s="281"/>
      <c r="B329" s="88"/>
      <c r="C329" s="128" t="s">
        <v>518</v>
      </c>
      <c r="D329" s="128" t="s">
        <v>416</v>
      </c>
      <c r="E329" s="129" t="s">
        <v>1046</v>
      </c>
      <c r="F329" s="130" t="s">
        <v>1047</v>
      </c>
      <c r="G329" s="131" t="s">
        <v>434</v>
      </c>
      <c r="H329" s="258">
        <v>6</v>
      </c>
      <c r="I329" s="132"/>
      <c r="J329" s="261">
        <f>ROUND(I329*H329,2)</f>
        <v>0</v>
      </c>
      <c r="K329" s="130" t="s">
        <v>186</v>
      </c>
      <c r="L329" s="133"/>
      <c r="M329" s="134" t="s">
        <v>1</v>
      </c>
      <c r="N329" s="135" t="s">
        <v>40</v>
      </c>
      <c r="O329" s="27"/>
      <c r="P329" s="96">
        <f>O329*H329</f>
        <v>0</v>
      </c>
      <c r="Q329" s="96">
        <v>0.0065</v>
      </c>
      <c r="R329" s="96">
        <f>Q329*H329</f>
        <v>0.039</v>
      </c>
      <c r="S329" s="96">
        <v>0</v>
      </c>
      <c r="T329" s="97">
        <f>S329*H329</f>
        <v>0</v>
      </c>
      <c r="AR329" s="11" t="s">
        <v>222</v>
      </c>
      <c r="AT329" s="11" t="s">
        <v>416</v>
      </c>
      <c r="AU329" s="11" t="s">
        <v>78</v>
      </c>
      <c r="AY329" s="11" t="s">
        <v>117</v>
      </c>
      <c r="BE329" s="98">
        <f>IF(N329="základní",J329,0)</f>
        <v>0</v>
      </c>
      <c r="BF329" s="98">
        <f>IF(N329="snížená",J329,0)</f>
        <v>0</v>
      </c>
      <c r="BG329" s="98">
        <f>IF(N329="zákl. přenesená",J329,0)</f>
        <v>0</v>
      </c>
      <c r="BH329" s="98">
        <f>IF(N329="sníž. přenesená",J329,0)</f>
        <v>0</v>
      </c>
      <c r="BI329" s="98">
        <f>IF(N329="nulová",J329,0)</f>
        <v>0</v>
      </c>
      <c r="BJ329" s="11" t="s">
        <v>76</v>
      </c>
      <c r="BK329" s="98">
        <f>ROUND(I329*H329,2)</f>
        <v>0</v>
      </c>
      <c r="BL329" s="11" t="s">
        <v>122</v>
      </c>
      <c r="BM329" s="11" t="s">
        <v>1048</v>
      </c>
    </row>
    <row r="330" spans="1:65" s="1" customFormat="1" ht="16.5" customHeight="1">
      <c r="A330" s="281"/>
      <c r="B330" s="88"/>
      <c r="C330" s="128" t="s">
        <v>522</v>
      </c>
      <c r="D330" s="128" t="s">
        <v>416</v>
      </c>
      <c r="E330" s="129" t="s">
        <v>1049</v>
      </c>
      <c r="F330" s="130" t="s">
        <v>1050</v>
      </c>
      <c r="G330" s="131" t="s">
        <v>434</v>
      </c>
      <c r="H330" s="258">
        <v>1</v>
      </c>
      <c r="I330" s="132"/>
      <c r="J330" s="261">
        <f>ROUND(I330*H330,2)</f>
        <v>0</v>
      </c>
      <c r="K330" s="130" t="s">
        <v>186</v>
      </c>
      <c r="L330" s="133"/>
      <c r="M330" s="134" t="s">
        <v>1</v>
      </c>
      <c r="N330" s="135" t="s">
        <v>40</v>
      </c>
      <c r="O330" s="27"/>
      <c r="P330" s="96">
        <f>O330*H330</f>
        <v>0</v>
      </c>
      <c r="Q330" s="96">
        <v>0.0067</v>
      </c>
      <c r="R330" s="96">
        <f>Q330*H330</f>
        <v>0.0067</v>
      </c>
      <c r="S330" s="96">
        <v>0</v>
      </c>
      <c r="T330" s="97">
        <f>S330*H330</f>
        <v>0</v>
      </c>
      <c r="AR330" s="11" t="s">
        <v>222</v>
      </c>
      <c r="AT330" s="11" t="s">
        <v>416</v>
      </c>
      <c r="AU330" s="11" t="s">
        <v>78</v>
      </c>
      <c r="AY330" s="11" t="s">
        <v>117</v>
      </c>
      <c r="BE330" s="98">
        <f>IF(N330="základní",J330,0)</f>
        <v>0</v>
      </c>
      <c r="BF330" s="98">
        <f>IF(N330="snížená",J330,0)</f>
        <v>0</v>
      </c>
      <c r="BG330" s="98">
        <f>IF(N330="zákl. přenesená",J330,0)</f>
        <v>0</v>
      </c>
      <c r="BH330" s="98">
        <f>IF(N330="sníž. přenesená",J330,0)</f>
        <v>0</v>
      </c>
      <c r="BI330" s="98">
        <f>IF(N330="nulová",J330,0)</f>
        <v>0</v>
      </c>
      <c r="BJ330" s="11" t="s">
        <v>76</v>
      </c>
      <c r="BK330" s="98">
        <f>ROUND(I330*H330,2)</f>
        <v>0</v>
      </c>
      <c r="BL330" s="11" t="s">
        <v>122</v>
      </c>
      <c r="BM330" s="11" t="s">
        <v>1051</v>
      </c>
    </row>
    <row r="331" spans="1:65" s="1" customFormat="1" ht="16.5" customHeight="1">
      <c r="A331" s="281"/>
      <c r="B331" s="88"/>
      <c r="C331" s="128" t="s">
        <v>527</v>
      </c>
      <c r="D331" s="128" t="s">
        <v>416</v>
      </c>
      <c r="E331" s="129" t="s">
        <v>1052</v>
      </c>
      <c r="F331" s="130" t="s">
        <v>1053</v>
      </c>
      <c r="G331" s="131" t="s">
        <v>434</v>
      </c>
      <c r="H331" s="258">
        <v>1</v>
      </c>
      <c r="I331" s="132"/>
      <c r="J331" s="261">
        <f>ROUND(I331*H331,2)</f>
        <v>0</v>
      </c>
      <c r="K331" s="130" t="s">
        <v>186</v>
      </c>
      <c r="L331" s="133"/>
      <c r="M331" s="134" t="s">
        <v>1</v>
      </c>
      <c r="N331" s="135" t="s">
        <v>40</v>
      </c>
      <c r="O331" s="27"/>
      <c r="P331" s="96">
        <f>O331*H331</f>
        <v>0</v>
      </c>
      <c r="Q331" s="96">
        <v>0.0088</v>
      </c>
      <c r="R331" s="96">
        <f>Q331*H331</f>
        <v>0.0088</v>
      </c>
      <c r="S331" s="96">
        <v>0</v>
      </c>
      <c r="T331" s="97">
        <f>S331*H331</f>
        <v>0</v>
      </c>
      <c r="AR331" s="11" t="s">
        <v>222</v>
      </c>
      <c r="AT331" s="11" t="s">
        <v>416</v>
      </c>
      <c r="AU331" s="11" t="s">
        <v>78</v>
      </c>
      <c r="AY331" s="11" t="s">
        <v>117</v>
      </c>
      <c r="BE331" s="98">
        <f>IF(N331="základní",J331,0)</f>
        <v>0</v>
      </c>
      <c r="BF331" s="98">
        <f>IF(N331="snížená",J331,0)</f>
        <v>0</v>
      </c>
      <c r="BG331" s="98">
        <f>IF(N331="zákl. přenesená",J331,0)</f>
        <v>0</v>
      </c>
      <c r="BH331" s="98">
        <f>IF(N331="sníž. přenesená",J331,0)</f>
        <v>0</v>
      </c>
      <c r="BI331" s="98">
        <f>IF(N331="nulová",J331,0)</f>
        <v>0</v>
      </c>
      <c r="BJ331" s="11" t="s">
        <v>76</v>
      </c>
      <c r="BK331" s="98">
        <f>ROUND(I331*H331,2)</f>
        <v>0</v>
      </c>
      <c r="BL331" s="11" t="s">
        <v>122</v>
      </c>
      <c r="BM331" s="11" t="s">
        <v>1054</v>
      </c>
    </row>
    <row r="332" spans="1:65" s="1" customFormat="1" ht="16.5" customHeight="1">
      <c r="A332" s="281"/>
      <c r="B332" s="88"/>
      <c r="C332" s="89" t="s">
        <v>531</v>
      </c>
      <c r="D332" s="89" t="s">
        <v>119</v>
      </c>
      <c r="E332" s="90" t="s">
        <v>523</v>
      </c>
      <c r="F332" s="91" t="s">
        <v>524</v>
      </c>
      <c r="G332" s="92" t="s">
        <v>434</v>
      </c>
      <c r="H332" s="257">
        <v>5</v>
      </c>
      <c r="I332" s="93"/>
      <c r="J332" s="260">
        <f>ROUND(I332*H332,2)</f>
        <v>0</v>
      </c>
      <c r="K332" s="91" t="s">
        <v>186</v>
      </c>
      <c r="L332" s="19"/>
      <c r="M332" s="94" t="s">
        <v>1</v>
      </c>
      <c r="N332" s="95" t="s">
        <v>40</v>
      </c>
      <c r="O332" s="27"/>
      <c r="P332" s="96">
        <f>O332*H332</f>
        <v>0</v>
      </c>
      <c r="Q332" s="96">
        <v>0.00167</v>
      </c>
      <c r="R332" s="96">
        <f>Q332*H332</f>
        <v>0.00835</v>
      </c>
      <c r="S332" s="96">
        <v>0</v>
      </c>
      <c r="T332" s="97">
        <f>S332*H332</f>
        <v>0</v>
      </c>
      <c r="AR332" s="11" t="s">
        <v>122</v>
      </c>
      <c r="AT332" s="11" t="s">
        <v>119</v>
      </c>
      <c r="AU332" s="11" t="s">
        <v>78</v>
      </c>
      <c r="AY332" s="11" t="s">
        <v>117</v>
      </c>
      <c r="BE332" s="98">
        <f>IF(N332="základní",J332,0)</f>
        <v>0</v>
      </c>
      <c r="BF332" s="98">
        <f>IF(N332="snížená",J332,0)</f>
        <v>0</v>
      </c>
      <c r="BG332" s="98">
        <f>IF(N332="zákl. přenesená",J332,0)</f>
        <v>0</v>
      </c>
      <c r="BH332" s="98">
        <f>IF(N332="sníž. přenesená",J332,0)</f>
        <v>0</v>
      </c>
      <c r="BI332" s="98">
        <f>IF(N332="nulová",J332,0)</f>
        <v>0</v>
      </c>
      <c r="BJ332" s="11" t="s">
        <v>76</v>
      </c>
      <c r="BK332" s="98">
        <f>ROUND(I332*H332,2)</f>
        <v>0</v>
      </c>
      <c r="BL332" s="11" t="s">
        <v>122</v>
      </c>
      <c r="BM332" s="11" t="s">
        <v>1055</v>
      </c>
    </row>
    <row r="333" spans="1:51" s="8" customFormat="1" ht="12">
      <c r="A333" s="282"/>
      <c r="B333" s="107"/>
      <c r="D333" s="100" t="s">
        <v>124</v>
      </c>
      <c r="E333" s="108" t="s">
        <v>1</v>
      </c>
      <c r="F333" s="109">
        <v>5</v>
      </c>
      <c r="H333" s="228">
        <v>5</v>
      </c>
      <c r="I333" s="110"/>
      <c r="J333" s="214"/>
      <c r="L333" s="107"/>
      <c r="M333" s="111"/>
      <c r="N333" s="112"/>
      <c r="O333" s="112"/>
      <c r="P333" s="112"/>
      <c r="Q333" s="112"/>
      <c r="R333" s="112"/>
      <c r="S333" s="112"/>
      <c r="T333" s="113"/>
      <c r="AT333" s="108" t="s">
        <v>124</v>
      </c>
      <c r="AU333" s="108" t="s">
        <v>78</v>
      </c>
      <c r="AV333" s="8" t="s">
        <v>78</v>
      </c>
      <c r="AW333" s="8" t="s">
        <v>31</v>
      </c>
      <c r="AX333" s="8" t="s">
        <v>69</v>
      </c>
      <c r="AY333" s="108" t="s">
        <v>117</v>
      </c>
    </row>
    <row r="334" spans="1:51" s="10" customFormat="1" ht="12">
      <c r="A334" s="283"/>
      <c r="B334" s="121"/>
      <c r="D334" s="100" t="s">
        <v>124</v>
      </c>
      <c r="E334" s="122" t="s">
        <v>1</v>
      </c>
      <c r="F334" s="123" t="s">
        <v>182</v>
      </c>
      <c r="H334" s="234">
        <v>5</v>
      </c>
      <c r="I334" s="124"/>
      <c r="J334" s="216"/>
      <c r="L334" s="121"/>
      <c r="M334" s="125"/>
      <c r="N334" s="126"/>
      <c r="O334" s="126"/>
      <c r="P334" s="126"/>
      <c r="Q334" s="126"/>
      <c r="R334" s="126"/>
      <c r="S334" s="126"/>
      <c r="T334" s="127"/>
      <c r="AT334" s="122" t="s">
        <v>124</v>
      </c>
      <c r="AU334" s="122" t="s">
        <v>78</v>
      </c>
      <c r="AV334" s="10" t="s">
        <v>122</v>
      </c>
      <c r="AW334" s="10" t="s">
        <v>31</v>
      </c>
      <c r="AX334" s="10" t="s">
        <v>76</v>
      </c>
      <c r="AY334" s="122" t="s">
        <v>117</v>
      </c>
    </row>
    <row r="335" spans="1:65" s="1" customFormat="1" ht="16.5" customHeight="1">
      <c r="A335" s="281"/>
      <c r="B335" s="88"/>
      <c r="C335" s="128" t="s">
        <v>535</v>
      </c>
      <c r="D335" s="128" t="s">
        <v>416</v>
      </c>
      <c r="E335" s="129" t="s">
        <v>540</v>
      </c>
      <c r="F335" s="130" t="s">
        <v>541</v>
      </c>
      <c r="G335" s="131" t="s">
        <v>434</v>
      </c>
      <c r="H335" s="258">
        <v>1</v>
      </c>
      <c r="I335" s="132"/>
      <c r="J335" s="261">
        <f aca="true" t="shared" si="10" ref="J335:J345">ROUND(I335*H335,2)</f>
        <v>0</v>
      </c>
      <c r="K335" s="130" t="s">
        <v>186</v>
      </c>
      <c r="L335" s="133"/>
      <c r="M335" s="134" t="s">
        <v>1</v>
      </c>
      <c r="N335" s="135" t="s">
        <v>40</v>
      </c>
      <c r="O335" s="27"/>
      <c r="P335" s="96">
        <f aca="true" t="shared" si="11" ref="P335:P345">O335*H335</f>
        <v>0</v>
      </c>
      <c r="Q335" s="96">
        <v>0.0069</v>
      </c>
      <c r="R335" s="96">
        <f aca="true" t="shared" si="12" ref="R335:R345">Q335*H335</f>
        <v>0.0069</v>
      </c>
      <c r="S335" s="96">
        <v>0</v>
      </c>
      <c r="T335" s="97">
        <f aca="true" t="shared" si="13" ref="T335:T345">S335*H335</f>
        <v>0</v>
      </c>
      <c r="AR335" s="11" t="s">
        <v>222</v>
      </c>
      <c r="AT335" s="11" t="s">
        <v>416</v>
      </c>
      <c r="AU335" s="11" t="s">
        <v>78</v>
      </c>
      <c r="AY335" s="11" t="s">
        <v>117</v>
      </c>
      <c r="BE335" s="98">
        <f aca="true" t="shared" si="14" ref="BE335:BE345">IF(N335="základní",J335,0)</f>
        <v>0</v>
      </c>
      <c r="BF335" s="98">
        <f aca="true" t="shared" si="15" ref="BF335:BF345">IF(N335="snížená",J335,0)</f>
        <v>0</v>
      </c>
      <c r="BG335" s="98">
        <f aca="true" t="shared" si="16" ref="BG335:BG345">IF(N335="zákl. přenesená",J335,0)</f>
        <v>0</v>
      </c>
      <c r="BH335" s="98">
        <f aca="true" t="shared" si="17" ref="BH335:BH345">IF(N335="sníž. přenesená",J335,0)</f>
        <v>0</v>
      </c>
      <c r="BI335" s="98">
        <f aca="true" t="shared" si="18" ref="BI335:BI345">IF(N335="nulová",J335,0)</f>
        <v>0</v>
      </c>
      <c r="BJ335" s="11" t="s">
        <v>76</v>
      </c>
      <c r="BK335" s="98">
        <f aca="true" t="shared" si="19" ref="BK335:BK345">ROUND(I335*H335,2)</f>
        <v>0</v>
      </c>
      <c r="BL335" s="11" t="s">
        <v>122</v>
      </c>
      <c r="BM335" s="11" t="s">
        <v>1056</v>
      </c>
    </row>
    <row r="336" spans="1:65" s="1" customFormat="1" ht="16.5" customHeight="1">
      <c r="A336" s="281"/>
      <c r="B336" s="88"/>
      <c r="C336" s="128" t="s">
        <v>539</v>
      </c>
      <c r="D336" s="128" t="s">
        <v>416</v>
      </c>
      <c r="E336" s="129" t="s">
        <v>544</v>
      </c>
      <c r="F336" s="130" t="s">
        <v>545</v>
      </c>
      <c r="G336" s="131" t="s">
        <v>434</v>
      </c>
      <c r="H336" s="258">
        <v>1</v>
      </c>
      <c r="I336" s="132"/>
      <c r="J336" s="261">
        <f t="shared" si="10"/>
        <v>0</v>
      </c>
      <c r="K336" s="130" t="s">
        <v>186</v>
      </c>
      <c r="L336" s="133"/>
      <c r="M336" s="134" t="s">
        <v>1</v>
      </c>
      <c r="N336" s="135" t="s">
        <v>40</v>
      </c>
      <c r="O336" s="27"/>
      <c r="P336" s="96">
        <f t="shared" si="11"/>
        <v>0</v>
      </c>
      <c r="Q336" s="96">
        <v>0.0077</v>
      </c>
      <c r="R336" s="96">
        <f t="shared" si="12"/>
        <v>0.0077</v>
      </c>
      <c r="S336" s="96">
        <v>0</v>
      </c>
      <c r="T336" s="97">
        <f t="shared" si="13"/>
        <v>0</v>
      </c>
      <c r="AR336" s="11" t="s">
        <v>222</v>
      </c>
      <c r="AT336" s="11" t="s">
        <v>416</v>
      </c>
      <c r="AU336" s="11" t="s">
        <v>78</v>
      </c>
      <c r="AY336" s="11" t="s">
        <v>117</v>
      </c>
      <c r="BE336" s="98">
        <f t="shared" si="14"/>
        <v>0</v>
      </c>
      <c r="BF336" s="98">
        <f t="shared" si="15"/>
        <v>0</v>
      </c>
      <c r="BG336" s="98">
        <f t="shared" si="16"/>
        <v>0</v>
      </c>
      <c r="BH336" s="98">
        <f t="shared" si="17"/>
        <v>0</v>
      </c>
      <c r="BI336" s="98">
        <f t="shared" si="18"/>
        <v>0</v>
      </c>
      <c r="BJ336" s="11" t="s">
        <v>76</v>
      </c>
      <c r="BK336" s="98">
        <f t="shared" si="19"/>
        <v>0</v>
      </c>
      <c r="BL336" s="11" t="s">
        <v>122</v>
      </c>
      <c r="BM336" s="11" t="s">
        <v>1057</v>
      </c>
    </row>
    <row r="337" spans="1:65" s="1" customFormat="1" ht="16.5" customHeight="1">
      <c r="A337" s="281"/>
      <c r="B337" s="88"/>
      <c r="C337" s="128" t="s">
        <v>543</v>
      </c>
      <c r="D337" s="128" t="s">
        <v>416</v>
      </c>
      <c r="E337" s="129" t="s">
        <v>528</v>
      </c>
      <c r="F337" s="130" t="s">
        <v>529</v>
      </c>
      <c r="G337" s="131" t="s">
        <v>434</v>
      </c>
      <c r="H337" s="258">
        <v>1</v>
      </c>
      <c r="I337" s="132"/>
      <c r="J337" s="261">
        <f t="shared" si="10"/>
        <v>0</v>
      </c>
      <c r="K337" s="130" t="s">
        <v>1</v>
      </c>
      <c r="L337" s="133"/>
      <c r="M337" s="134" t="s">
        <v>1</v>
      </c>
      <c r="N337" s="135" t="s">
        <v>40</v>
      </c>
      <c r="O337" s="27"/>
      <c r="P337" s="96">
        <f t="shared" si="11"/>
        <v>0</v>
      </c>
      <c r="Q337" s="96">
        <v>0.0122</v>
      </c>
      <c r="R337" s="96">
        <f t="shared" si="12"/>
        <v>0.0122</v>
      </c>
      <c r="S337" s="96">
        <v>0</v>
      </c>
      <c r="T337" s="97">
        <f t="shared" si="13"/>
        <v>0</v>
      </c>
      <c r="AR337" s="11" t="s">
        <v>222</v>
      </c>
      <c r="AT337" s="11" t="s">
        <v>416</v>
      </c>
      <c r="AU337" s="11" t="s">
        <v>78</v>
      </c>
      <c r="AY337" s="11" t="s">
        <v>117</v>
      </c>
      <c r="BE337" s="98">
        <f t="shared" si="14"/>
        <v>0</v>
      </c>
      <c r="BF337" s="98">
        <f t="shared" si="15"/>
        <v>0</v>
      </c>
      <c r="BG337" s="98">
        <f t="shared" si="16"/>
        <v>0</v>
      </c>
      <c r="BH337" s="98">
        <f t="shared" si="17"/>
        <v>0</v>
      </c>
      <c r="BI337" s="98">
        <f t="shared" si="18"/>
        <v>0</v>
      </c>
      <c r="BJ337" s="11" t="s">
        <v>76</v>
      </c>
      <c r="BK337" s="98">
        <f t="shared" si="19"/>
        <v>0</v>
      </c>
      <c r="BL337" s="11" t="s">
        <v>122</v>
      </c>
      <c r="BM337" s="11" t="s">
        <v>1058</v>
      </c>
    </row>
    <row r="338" spans="1:65" s="1" customFormat="1" ht="16.5" customHeight="1">
      <c r="A338" s="281"/>
      <c r="B338" s="88"/>
      <c r="C338" s="128" t="s">
        <v>547</v>
      </c>
      <c r="D338" s="128" t="s">
        <v>416</v>
      </c>
      <c r="E338" s="129" t="s">
        <v>532</v>
      </c>
      <c r="F338" s="130" t="s">
        <v>533</v>
      </c>
      <c r="G338" s="131" t="s">
        <v>434</v>
      </c>
      <c r="H338" s="258">
        <v>1</v>
      </c>
      <c r="I338" s="132"/>
      <c r="J338" s="261">
        <f t="shared" si="10"/>
        <v>0</v>
      </c>
      <c r="K338" s="130" t="s">
        <v>186</v>
      </c>
      <c r="L338" s="133"/>
      <c r="M338" s="134" t="s">
        <v>1</v>
      </c>
      <c r="N338" s="135" t="s">
        <v>40</v>
      </c>
      <c r="O338" s="27"/>
      <c r="P338" s="96">
        <f t="shared" si="11"/>
        <v>0</v>
      </c>
      <c r="Q338" s="96">
        <v>0.0111</v>
      </c>
      <c r="R338" s="96">
        <f t="shared" si="12"/>
        <v>0.0111</v>
      </c>
      <c r="S338" s="96">
        <v>0</v>
      </c>
      <c r="T338" s="97">
        <f t="shared" si="13"/>
        <v>0</v>
      </c>
      <c r="AR338" s="11" t="s">
        <v>222</v>
      </c>
      <c r="AT338" s="11" t="s">
        <v>416</v>
      </c>
      <c r="AU338" s="11" t="s">
        <v>78</v>
      </c>
      <c r="AY338" s="11" t="s">
        <v>117</v>
      </c>
      <c r="BE338" s="98">
        <f t="shared" si="14"/>
        <v>0</v>
      </c>
      <c r="BF338" s="98">
        <f t="shared" si="15"/>
        <v>0</v>
      </c>
      <c r="BG338" s="98">
        <f t="shared" si="16"/>
        <v>0</v>
      </c>
      <c r="BH338" s="98">
        <f t="shared" si="17"/>
        <v>0</v>
      </c>
      <c r="BI338" s="98">
        <f t="shared" si="18"/>
        <v>0</v>
      </c>
      <c r="BJ338" s="11" t="s">
        <v>76</v>
      </c>
      <c r="BK338" s="98">
        <f t="shared" si="19"/>
        <v>0</v>
      </c>
      <c r="BL338" s="11" t="s">
        <v>122</v>
      </c>
      <c r="BM338" s="11" t="s">
        <v>1059</v>
      </c>
    </row>
    <row r="339" spans="1:65" s="1" customFormat="1" ht="16.5" customHeight="1">
      <c r="A339" s="281"/>
      <c r="B339" s="88"/>
      <c r="C339" s="128" t="s">
        <v>551</v>
      </c>
      <c r="D339" s="128" t="s">
        <v>416</v>
      </c>
      <c r="E339" s="129" t="s">
        <v>536</v>
      </c>
      <c r="F339" s="130" t="s">
        <v>537</v>
      </c>
      <c r="G339" s="131" t="s">
        <v>434</v>
      </c>
      <c r="H339" s="258">
        <v>1</v>
      </c>
      <c r="I339" s="132"/>
      <c r="J339" s="261">
        <f t="shared" si="10"/>
        <v>0</v>
      </c>
      <c r="K339" s="130" t="s">
        <v>186</v>
      </c>
      <c r="L339" s="133"/>
      <c r="M339" s="134" t="s">
        <v>1</v>
      </c>
      <c r="N339" s="135" t="s">
        <v>40</v>
      </c>
      <c r="O339" s="27"/>
      <c r="P339" s="96">
        <f t="shared" si="11"/>
        <v>0</v>
      </c>
      <c r="Q339" s="96">
        <v>0.02338</v>
      </c>
      <c r="R339" s="96">
        <f t="shared" si="12"/>
        <v>0.02338</v>
      </c>
      <c r="S339" s="96">
        <v>0</v>
      </c>
      <c r="T339" s="97">
        <f t="shared" si="13"/>
        <v>0</v>
      </c>
      <c r="AR339" s="11" t="s">
        <v>222</v>
      </c>
      <c r="AT339" s="11" t="s">
        <v>416</v>
      </c>
      <c r="AU339" s="11" t="s">
        <v>78</v>
      </c>
      <c r="AY339" s="11" t="s">
        <v>117</v>
      </c>
      <c r="BE339" s="98">
        <f t="shared" si="14"/>
        <v>0</v>
      </c>
      <c r="BF339" s="98">
        <f t="shared" si="15"/>
        <v>0</v>
      </c>
      <c r="BG339" s="98">
        <f t="shared" si="16"/>
        <v>0</v>
      </c>
      <c r="BH339" s="98">
        <f t="shared" si="17"/>
        <v>0</v>
      </c>
      <c r="BI339" s="98">
        <f t="shared" si="18"/>
        <v>0</v>
      </c>
      <c r="BJ339" s="11" t="s">
        <v>76</v>
      </c>
      <c r="BK339" s="98">
        <f t="shared" si="19"/>
        <v>0</v>
      </c>
      <c r="BL339" s="11" t="s">
        <v>122</v>
      </c>
      <c r="BM339" s="11" t="s">
        <v>1060</v>
      </c>
    </row>
    <row r="340" spans="1:65" s="1" customFormat="1" ht="16.5" customHeight="1">
      <c r="A340" s="281"/>
      <c r="B340" s="88"/>
      <c r="C340" s="89" t="s">
        <v>555</v>
      </c>
      <c r="D340" s="89" t="s">
        <v>119</v>
      </c>
      <c r="E340" s="90" t="s">
        <v>548</v>
      </c>
      <c r="F340" s="91" t="s">
        <v>549</v>
      </c>
      <c r="G340" s="92" t="s">
        <v>434</v>
      </c>
      <c r="H340" s="257">
        <v>1</v>
      </c>
      <c r="I340" s="93"/>
      <c r="J340" s="260">
        <f t="shared" si="10"/>
        <v>0</v>
      </c>
      <c r="K340" s="91" t="s">
        <v>186</v>
      </c>
      <c r="L340" s="19"/>
      <c r="M340" s="94" t="s">
        <v>1</v>
      </c>
      <c r="N340" s="95" t="s">
        <v>40</v>
      </c>
      <c r="O340" s="27"/>
      <c r="P340" s="96">
        <f t="shared" si="11"/>
        <v>0</v>
      </c>
      <c r="Q340" s="96">
        <v>0.00171</v>
      </c>
      <c r="R340" s="96">
        <f t="shared" si="12"/>
        <v>0.00171</v>
      </c>
      <c r="S340" s="96">
        <v>0</v>
      </c>
      <c r="T340" s="97">
        <f t="shared" si="13"/>
        <v>0</v>
      </c>
      <c r="AR340" s="11" t="s">
        <v>122</v>
      </c>
      <c r="AT340" s="11" t="s">
        <v>119</v>
      </c>
      <c r="AU340" s="11" t="s">
        <v>78</v>
      </c>
      <c r="AY340" s="11" t="s">
        <v>117</v>
      </c>
      <c r="BE340" s="98">
        <f t="shared" si="14"/>
        <v>0</v>
      </c>
      <c r="BF340" s="98">
        <f t="shared" si="15"/>
        <v>0</v>
      </c>
      <c r="BG340" s="98">
        <f t="shared" si="16"/>
        <v>0</v>
      </c>
      <c r="BH340" s="98">
        <f t="shared" si="17"/>
        <v>0</v>
      </c>
      <c r="BI340" s="98">
        <f t="shared" si="18"/>
        <v>0</v>
      </c>
      <c r="BJ340" s="11" t="s">
        <v>76</v>
      </c>
      <c r="BK340" s="98">
        <f t="shared" si="19"/>
        <v>0</v>
      </c>
      <c r="BL340" s="11" t="s">
        <v>122</v>
      </c>
      <c r="BM340" s="11" t="s">
        <v>1061</v>
      </c>
    </row>
    <row r="341" spans="1:65" s="1" customFormat="1" ht="16.5" customHeight="1">
      <c r="A341" s="281"/>
      <c r="B341" s="88"/>
      <c r="C341" s="128" t="s">
        <v>559</v>
      </c>
      <c r="D341" s="128" t="s">
        <v>416</v>
      </c>
      <c r="E341" s="129" t="s">
        <v>552</v>
      </c>
      <c r="F341" s="130" t="s">
        <v>553</v>
      </c>
      <c r="G341" s="131" t="s">
        <v>434</v>
      </c>
      <c r="H341" s="258">
        <v>1</v>
      </c>
      <c r="I341" s="132"/>
      <c r="J341" s="261">
        <f t="shared" si="10"/>
        <v>0</v>
      </c>
      <c r="K341" s="130" t="s">
        <v>186</v>
      </c>
      <c r="L341" s="133"/>
      <c r="M341" s="134" t="s">
        <v>1</v>
      </c>
      <c r="N341" s="135" t="s">
        <v>40</v>
      </c>
      <c r="O341" s="27"/>
      <c r="P341" s="96">
        <f t="shared" si="11"/>
        <v>0</v>
      </c>
      <c r="Q341" s="96">
        <v>0.0153</v>
      </c>
      <c r="R341" s="96">
        <f t="shared" si="12"/>
        <v>0.0153</v>
      </c>
      <c r="S341" s="96">
        <v>0</v>
      </c>
      <c r="T341" s="97">
        <f t="shared" si="13"/>
        <v>0</v>
      </c>
      <c r="AR341" s="11" t="s">
        <v>222</v>
      </c>
      <c r="AT341" s="11" t="s">
        <v>416</v>
      </c>
      <c r="AU341" s="11" t="s">
        <v>78</v>
      </c>
      <c r="AY341" s="11" t="s">
        <v>117</v>
      </c>
      <c r="BE341" s="98">
        <f t="shared" si="14"/>
        <v>0</v>
      </c>
      <c r="BF341" s="98">
        <f t="shared" si="15"/>
        <v>0</v>
      </c>
      <c r="BG341" s="98">
        <f t="shared" si="16"/>
        <v>0</v>
      </c>
      <c r="BH341" s="98">
        <f t="shared" si="17"/>
        <v>0</v>
      </c>
      <c r="BI341" s="98">
        <f t="shared" si="18"/>
        <v>0</v>
      </c>
      <c r="BJ341" s="11" t="s">
        <v>76</v>
      </c>
      <c r="BK341" s="98">
        <f t="shared" si="19"/>
        <v>0</v>
      </c>
      <c r="BL341" s="11" t="s">
        <v>122</v>
      </c>
      <c r="BM341" s="11" t="s">
        <v>1062</v>
      </c>
    </row>
    <row r="342" spans="1:65" s="1" customFormat="1" ht="16.5" customHeight="1">
      <c r="A342" s="281"/>
      <c r="B342" s="88"/>
      <c r="C342" s="89" t="s">
        <v>563</v>
      </c>
      <c r="D342" s="89" t="s">
        <v>119</v>
      </c>
      <c r="E342" s="90" t="s">
        <v>564</v>
      </c>
      <c r="F342" s="91" t="s">
        <v>565</v>
      </c>
      <c r="G342" s="92" t="s">
        <v>434</v>
      </c>
      <c r="H342" s="257">
        <v>1</v>
      </c>
      <c r="I342" s="93"/>
      <c r="J342" s="260">
        <f t="shared" si="10"/>
        <v>0</v>
      </c>
      <c r="K342" s="91" t="s">
        <v>186</v>
      </c>
      <c r="L342" s="19"/>
      <c r="M342" s="94" t="s">
        <v>1</v>
      </c>
      <c r="N342" s="95" t="s">
        <v>40</v>
      </c>
      <c r="O342" s="27"/>
      <c r="P342" s="96">
        <f t="shared" si="11"/>
        <v>0</v>
      </c>
      <c r="Q342" s="96">
        <v>0.00167</v>
      </c>
      <c r="R342" s="96">
        <f t="shared" si="12"/>
        <v>0.00167</v>
      </c>
      <c r="S342" s="96">
        <v>0</v>
      </c>
      <c r="T342" s="97">
        <f t="shared" si="13"/>
        <v>0</v>
      </c>
      <c r="AR342" s="11" t="s">
        <v>122</v>
      </c>
      <c r="AT342" s="11" t="s">
        <v>119</v>
      </c>
      <c r="AU342" s="11" t="s">
        <v>78</v>
      </c>
      <c r="AY342" s="11" t="s">
        <v>117</v>
      </c>
      <c r="BE342" s="98">
        <f t="shared" si="14"/>
        <v>0</v>
      </c>
      <c r="BF342" s="98">
        <f t="shared" si="15"/>
        <v>0</v>
      </c>
      <c r="BG342" s="98">
        <f t="shared" si="16"/>
        <v>0</v>
      </c>
      <c r="BH342" s="98">
        <f t="shared" si="17"/>
        <v>0</v>
      </c>
      <c r="BI342" s="98">
        <f t="shared" si="18"/>
        <v>0</v>
      </c>
      <c r="BJ342" s="11" t="s">
        <v>76</v>
      </c>
      <c r="BK342" s="98">
        <f t="shared" si="19"/>
        <v>0</v>
      </c>
      <c r="BL342" s="11" t="s">
        <v>122</v>
      </c>
      <c r="BM342" s="11" t="s">
        <v>1063</v>
      </c>
    </row>
    <row r="343" spans="1:65" s="1" customFormat="1" ht="16.5" customHeight="1">
      <c r="A343" s="281"/>
      <c r="B343" s="88"/>
      <c r="C343" s="128" t="s">
        <v>568</v>
      </c>
      <c r="D343" s="128" t="s">
        <v>416</v>
      </c>
      <c r="E343" s="129" t="s">
        <v>1064</v>
      </c>
      <c r="F343" s="130" t="s">
        <v>1065</v>
      </c>
      <c r="G343" s="131" t="s">
        <v>434</v>
      </c>
      <c r="H343" s="258">
        <v>1</v>
      </c>
      <c r="I343" s="132"/>
      <c r="J343" s="261">
        <f t="shared" si="10"/>
        <v>0</v>
      </c>
      <c r="K343" s="130" t="s">
        <v>1</v>
      </c>
      <c r="L343" s="133"/>
      <c r="M343" s="134" t="s">
        <v>1</v>
      </c>
      <c r="N343" s="135" t="s">
        <v>40</v>
      </c>
      <c r="O343" s="27"/>
      <c r="P343" s="96">
        <f t="shared" si="11"/>
        <v>0</v>
      </c>
      <c r="Q343" s="96">
        <v>0.0128</v>
      </c>
      <c r="R343" s="96">
        <f t="shared" si="12"/>
        <v>0.0128</v>
      </c>
      <c r="S343" s="96">
        <v>0</v>
      </c>
      <c r="T343" s="97">
        <f t="shared" si="13"/>
        <v>0</v>
      </c>
      <c r="AR343" s="11" t="s">
        <v>222</v>
      </c>
      <c r="AT343" s="11" t="s">
        <v>416</v>
      </c>
      <c r="AU343" s="11" t="s">
        <v>78</v>
      </c>
      <c r="AY343" s="11" t="s">
        <v>117</v>
      </c>
      <c r="BE343" s="98">
        <f t="shared" si="14"/>
        <v>0</v>
      </c>
      <c r="BF343" s="98">
        <f t="shared" si="15"/>
        <v>0</v>
      </c>
      <c r="BG343" s="98">
        <f t="shared" si="16"/>
        <v>0</v>
      </c>
      <c r="BH343" s="98">
        <f t="shared" si="17"/>
        <v>0</v>
      </c>
      <c r="BI343" s="98">
        <f t="shared" si="18"/>
        <v>0</v>
      </c>
      <c r="BJ343" s="11" t="s">
        <v>76</v>
      </c>
      <c r="BK343" s="98">
        <f t="shared" si="19"/>
        <v>0</v>
      </c>
      <c r="BL343" s="11" t="s">
        <v>122</v>
      </c>
      <c r="BM343" s="11" t="s">
        <v>1066</v>
      </c>
    </row>
    <row r="344" spans="1:65" s="1" customFormat="1" ht="16.5" customHeight="1">
      <c r="A344" s="281"/>
      <c r="B344" s="88"/>
      <c r="C344" s="89" t="s">
        <v>572</v>
      </c>
      <c r="D344" s="89" t="s">
        <v>119</v>
      </c>
      <c r="E344" s="90" t="s">
        <v>593</v>
      </c>
      <c r="F344" s="91" t="s">
        <v>594</v>
      </c>
      <c r="G344" s="92" t="s">
        <v>219</v>
      </c>
      <c r="H344" s="257">
        <v>40.5</v>
      </c>
      <c r="I344" s="93"/>
      <c r="J344" s="260">
        <f t="shared" si="10"/>
        <v>0</v>
      </c>
      <c r="K344" s="91" t="s">
        <v>186</v>
      </c>
      <c r="L344" s="19"/>
      <c r="M344" s="94" t="s">
        <v>1</v>
      </c>
      <c r="N344" s="95" t="s">
        <v>40</v>
      </c>
      <c r="O344" s="27"/>
      <c r="P344" s="96">
        <f t="shared" si="11"/>
        <v>0</v>
      </c>
      <c r="Q344" s="96">
        <v>0</v>
      </c>
      <c r="R344" s="96">
        <f t="shared" si="12"/>
        <v>0</v>
      </c>
      <c r="S344" s="96">
        <v>0</v>
      </c>
      <c r="T344" s="97">
        <f t="shared" si="13"/>
        <v>0</v>
      </c>
      <c r="AR344" s="11" t="s">
        <v>122</v>
      </c>
      <c r="AT344" s="11" t="s">
        <v>119</v>
      </c>
      <c r="AU344" s="11" t="s">
        <v>78</v>
      </c>
      <c r="AY344" s="11" t="s">
        <v>117</v>
      </c>
      <c r="BE344" s="98">
        <f t="shared" si="14"/>
        <v>0</v>
      </c>
      <c r="BF344" s="98">
        <f t="shared" si="15"/>
        <v>0</v>
      </c>
      <c r="BG344" s="98">
        <f t="shared" si="16"/>
        <v>0</v>
      </c>
      <c r="BH344" s="98">
        <f t="shared" si="17"/>
        <v>0</v>
      </c>
      <c r="BI344" s="98">
        <f t="shared" si="18"/>
        <v>0</v>
      </c>
      <c r="BJ344" s="11" t="s">
        <v>76</v>
      </c>
      <c r="BK344" s="98">
        <f t="shared" si="19"/>
        <v>0</v>
      </c>
      <c r="BL344" s="11" t="s">
        <v>122</v>
      </c>
      <c r="BM344" s="11" t="s">
        <v>1067</v>
      </c>
    </row>
    <row r="345" spans="1:65" s="1" customFormat="1" ht="16.5" customHeight="1">
      <c r="A345" s="281"/>
      <c r="B345" s="88"/>
      <c r="C345" s="128" t="s">
        <v>576</v>
      </c>
      <c r="D345" s="128" t="s">
        <v>416</v>
      </c>
      <c r="E345" s="129" t="s">
        <v>597</v>
      </c>
      <c r="F345" s="130" t="s">
        <v>598</v>
      </c>
      <c r="G345" s="131" t="s">
        <v>219</v>
      </c>
      <c r="H345" s="258">
        <v>41.108</v>
      </c>
      <c r="I345" s="132"/>
      <c r="J345" s="261">
        <f t="shared" si="10"/>
        <v>0</v>
      </c>
      <c r="K345" s="130" t="s">
        <v>186</v>
      </c>
      <c r="L345" s="133"/>
      <c r="M345" s="134" t="s">
        <v>1</v>
      </c>
      <c r="N345" s="135" t="s">
        <v>40</v>
      </c>
      <c r="O345" s="27"/>
      <c r="P345" s="96">
        <f t="shared" si="11"/>
        <v>0</v>
      </c>
      <c r="Q345" s="96">
        <v>0.00067</v>
      </c>
      <c r="R345" s="96">
        <f t="shared" si="12"/>
        <v>0.02754236</v>
      </c>
      <c r="S345" s="96">
        <v>0</v>
      </c>
      <c r="T345" s="97">
        <f t="shared" si="13"/>
        <v>0</v>
      </c>
      <c r="AR345" s="11" t="s">
        <v>222</v>
      </c>
      <c r="AT345" s="11" t="s">
        <v>416</v>
      </c>
      <c r="AU345" s="11" t="s">
        <v>78</v>
      </c>
      <c r="AY345" s="11" t="s">
        <v>117</v>
      </c>
      <c r="BE345" s="98">
        <f t="shared" si="14"/>
        <v>0</v>
      </c>
      <c r="BF345" s="98">
        <f t="shared" si="15"/>
        <v>0</v>
      </c>
      <c r="BG345" s="98">
        <f t="shared" si="16"/>
        <v>0</v>
      </c>
      <c r="BH345" s="98">
        <f t="shared" si="17"/>
        <v>0</v>
      </c>
      <c r="BI345" s="98">
        <f t="shared" si="18"/>
        <v>0</v>
      </c>
      <c r="BJ345" s="11" t="s">
        <v>76</v>
      </c>
      <c r="BK345" s="98">
        <f t="shared" si="19"/>
        <v>0</v>
      </c>
      <c r="BL345" s="11" t="s">
        <v>122</v>
      </c>
      <c r="BM345" s="11" t="s">
        <v>1068</v>
      </c>
    </row>
    <row r="346" spans="1:51" s="8" customFormat="1" ht="12">
      <c r="A346" s="282"/>
      <c r="B346" s="107"/>
      <c r="D346" s="100" t="s">
        <v>124</v>
      </c>
      <c r="F346" s="109" t="s">
        <v>1069</v>
      </c>
      <c r="H346" s="228">
        <v>41.108</v>
      </c>
      <c r="I346" s="110"/>
      <c r="J346" s="214"/>
      <c r="L346" s="107"/>
      <c r="M346" s="111"/>
      <c r="N346" s="112"/>
      <c r="O346" s="112"/>
      <c r="P346" s="112"/>
      <c r="Q346" s="112"/>
      <c r="R346" s="112"/>
      <c r="S346" s="112"/>
      <c r="T346" s="113"/>
      <c r="AT346" s="108" t="s">
        <v>124</v>
      </c>
      <c r="AU346" s="108" t="s">
        <v>78</v>
      </c>
      <c r="AV346" s="8" t="s">
        <v>78</v>
      </c>
      <c r="AW346" s="8" t="s">
        <v>3</v>
      </c>
      <c r="AX346" s="8" t="s">
        <v>76</v>
      </c>
      <c r="AY346" s="108" t="s">
        <v>117</v>
      </c>
    </row>
    <row r="347" spans="1:65" s="1" customFormat="1" ht="16.5" customHeight="1">
      <c r="A347" s="281"/>
      <c r="B347" s="88"/>
      <c r="C347" s="89" t="s">
        <v>580</v>
      </c>
      <c r="D347" s="89" t="s">
        <v>119</v>
      </c>
      <c r="E347" s="90" t="s">
        <v>602</v>
      </c>
      <c r="F347" s="91" t="s">
        <v>603</v>
      </c>
      <c r="G347" s="92" t="s">
        <v>434</v>
      </c>
      <c r="H347" s="257">
        <v>15</v>
      </c>
      <c r="I347" s="93"/>
      <c r="J347" s="260">
        <f>ROUND(I347*H347,2)</f>
        <v>0</v>
      </c>
      <c r="K347" s="91" t="s">
        <v>186</v>
      </c>
      <c r="L347" s="19"/>
      <c r="M347" s="94" t="s">
        <v>1</v>
      </c>
      <c r="N347" s="95" t="s">
        <v>40</v>
      </c>
      <c r="O347" s="27"/>
      <c r="P347" s="96">
        <f>O347*H347</f>
        <v>0</v>
      </c>
      <c r="Q347" s="96">
        <v>0.00072</v>
      </c>
      <c r="R347" s="96">
        <f>Q347*H347</f>
        <v>0.0108</v>
      </c>
      <c r="S347" s="96">
        <v>0</v>
      </c>
      <c r="T347" s="97">
        <f>S347*H347</f>
        <v>0</v>
      </c>
      <c r="AR347" s="11" t="s">
        <v>122</v>
      </c>
      <c r="AT347" s="11" t="s">
        <v>119</v>
      </c>
      <c r="AU347" s="11" t="s">
        <v>78</v>
      </c>
      <c r="AY347" s="11" t="s">
        <v>117</v>
      </c>
      <c r="BE347" s="98">
        <f>IF(N347="základní",J347,0)</f>
        <v>0</v>
      </c>
      <c r="BF347" s="98">
        <f>IF(N347="snížená",J347,0)</f>
        <v>0</v>
      </c>
      <c r="BG347" s="98">
        <f>IF(N347="zákl. přenesená",J347,0)</f>
        <v>0</v>
      </c>
      <c r="BH347" s="98">
        <f>IF(N347="sníž. přenesená",J347,0)</f>
        <v>0</v>
      </c>
      <c r="BI347" s="98">
        <f>IF(N347="nulová",J347,0)</f>
        <v>0</v>
      </c>
      <c r="BJ347" s="11" t="s">
        <v>76</v>
      </c>
      <c r="BK347" s="98">
        <f>ROUND(I347*H347,2)</f>
        <v>0</v>
      </c>
      <c r="BL347" s="11" t="s">
        <v>122</v>
      </c>
      <c r="BM347" s="11" t="s">
        <v>1070</v>
      </c>
    </row>
    <row r="348" spans="1:51" s="8" customFormat="1" ht="12">
      <c r="A348" s="282"/>
      <c r="B348" s="107"/>
      <c r="D348" s="100" t="s">
        <v>124</v>
      </c>
      <c r="E348" s="108" t="s">
        <v>1</v>
      </c>
      <c r="F348" s="109" t="s">
        <v>392</v>
      </c>
      <c r="H348" s="228">
        <v>15</v>
      </c>
      <c r="I348" s="110"/>
      <c r="J348" s="214"/>
      <c r="L348" s="107"/>
      <c r="M348" s="111"/>
      <c r="N348" s="112"/>
      <c r="O348" s="112"/>
      <c r="P348" s="112"/>
      <c r="Q348" s="112"/>
      <c r="R348" s="112"/>
      <c r="S348" s="112"/>
      <c r="T348" s="113"/>
      <c r="AT348" s="108" t="s">
        <v>124</v>
      </c>
      <c r="AU348" s="108" t="s">
        <v>78</v>
      </c>
      <c r="AV348" s="8" t="s">
        <v>78</v>
      </c>
      <c r="AW348" s="8" t="s">
        <v>31</v>
      </c>
      <c r="AX348" s="8" t="s">
        <v>69</v>
      </c>
      <c r="AY348" s="108" t="s">
        <v>117</v>
      </c>
    </row>
    <row r="349" spans="1:51" s="10" customFormat="1" ht="12">
      <c r="A349" s="283"/>
      <c r="B349" s="121"/>
      <c r="D349" s="100" t="s">
        <v>124</v>
      </c>
      <c r="E349" s="122" t="s">
        <v>1</v>
      </c>
      <c r="F349" s="123" t="s">
        <v>182</v>
      </c>
      <c r="H349" s="234">
        <v>15</v>
      </c>
      <c r="I349" s="124"/>
      <c r="J349" s="216"/>
      <c r="L349" s="121"/>
      <c r="M349" s="125"/>
      <c r="N349" s="126"/>
      <c r="O349" s="126"/>
      <c r="P349" s="126"/>
      <c r="Q349" s="126"/>
      <c r="R349" s="126"/>
      <c r="S349" s="126"/>
      <c r="T349" s="127"/>
      <c r="AT349" s="122" t="s">
        <v>124</v>
      </c>
      <c r="AU349" s="122" t="s">
        <v>78</v>
      </c>
      <c r="AV349" s="10" t="s">
        <v>122</v>
      </c>
      <c r="AW349" s="10" t="s">
        <v>31</v>
      </c>
      <c r="AX349" s="10" t="s">
        <v>76</v>
      </c>
      <c r="AY349" s="122" t="s">
        <v>117</v>
      </c>
    </row>
    <row r="350" spans="1:65" s="1" customFormat="1" ht="16.5" customHeight="1">
      <c r="A350" s="281"/>
      <c r="B350" s="88"/>
      <c r="C350" s="128" t="s">
        <v>584</v>
      </c>
      <c r="D350" s="128" t="s">
        <v>416</v>
      </c>
      <c r="E350" s="129" t="s">
        <v>607</v>
      </c>
      <c r="F350" s="130" t="s">
        <v>904</v>
      </c>
      <c r="G350" s="131" t="s">
        <v>434</v>
      </c>
      <c r="H350" s="258">
        <v>15</v>
      </c>
      <c r="I350" s="142"/>
      <c r="J350" s="261">
        <f>ROUND(I350*H350,2)</f>
        <v>0</v>
      </c>
      <c r="K350" s="130" t="s">
        <v>1</v>
      </c>
      <c r="L350" s="133"/>
      <c r="M350" s="134" t="s">
        <v>1</v>
      </c>
      <c r="N350" s="135" t="s">
        <v>40</v>
      </c>
      <c r="O350" s="27"/>
      <c r="P350" s="96">
        <f>O350*H350</f>
        <v>0</v>
      </c>
      <c r="Q350" s="96">
        <v>0.011</v>
      </c>
      <c r="R350" s="96">
        <f>Q350*H350</f>
        <v>0.16499999999999998</v>
      </c>
      <c r="S350" s="96">
        <v>0</v>
      </c>
      <c r="T350" s="97">
        <f>S350*H350</f>
        <v>0</v>
      </c>
      <c r="AR350" s="11" t="s">
        <v>222</v>
      </c>
      <c r="AT350" s="11" t="s">
        <v>416</v>
      </c>
      <c r="AU350" s="11" t="s">
        <v>78</v>
      </c>
      <c r="AY350" s="11" t="s">
        <v>117</v>
      </c>
      <c r="BE350" s="98">
        <f>IF(N350="základní",J350,0)</f>
        <v>0</v>
      </c>
      <c r="BF350" s="98">
        <f>IF(N350="snížená",J350,0)</f>
        <v>0</v>
      </c>
      <c r="BG350" s="98">
        <f>IF(N350="zákl. přenesená",J350,0)</f>
        <v>0</v>
      </c>
      <c r="BH350" s="98">
        <f>IF(N350="sníž. přenesená",J350,0)</f>
        <v>0</v>
      </c>
      <c r="BI350" s="98">
        <f>IF(N350="nulová",J350,0)</f>
        <v>0</v>
      </c>
      <c r="BJ350" s="11" t="s">
        <v>76</v>
      </c>
      <c r="BK350" s="98">
        <f>ROUND(I350*H350,2)</f>
        <v>0</v>
      </c>
      <c r="BL350" s="11" t="s">
        <v>122</v>
      </c>
      <c r="BM350" s="11" t="s">
        <v>1071</v>
      </c>
    </row>
    <row r="351" spans="1:65" s="1" customFormat="1" ht="16.5" customHeight="1">
      <c r="A351" s="281"/>
      <c r="B351" s="88"/>
      <c r="C351" s="128" t="s">
        <v>588</v>
      </c>
      <c r="D351" s="128" t="s">
        <v>416</v>
      </c>
      <c r="E351" s="129" t="s">
        <v>611</v>
      </c>
      <c r="F351" s="130" t="s">
        <v>612</v>
      </c>
      <c r="G351" s="131" t="s">
        <v>434</v>
      </c>
      <c r="H351" s="258">
        <v>15</v>
      </c>
      <c r="I351" s="142"/>
      <c r="J351" s="261">
        <f>ROUND(I351*H351,2)</f>
        <v>0</v>
      </c>
      <c r="K351" s="130" t="s">
        <v>1</v>
      </c>
      <c r="L351" s="133"/>
      <c r="M351" s="134" t="s">
        <v>1</v>
      </c>
      <c r="N351" s="135" t="s">
        <v>40</v>
      </c>
      <c r="O351" s="27"/>
      <c r="P351" s="96">
        <f>O351*H351</f>
        <v>0</v>
      </c>
      <c r="Q351" s="96">
        <v>0.005</v>
      </c>
      <c r="R351" s="96">
        <f>Q351*H351</f>
        <v>0.075</v>
      </c>
      <c r="S351" s="96">
        <v>0</v>
      </c>
      <c r="T351" s="97">
        <f>S351*H351</f>
        <v>0</v>
      </c>
      <c r="AR351" s="11" t="s">
        <v>222</v>
      </c>
      <c r="AT351" s="11" t="s">
        <v>416</v>
      </c>
      <c r="AU351" s="11" t="s">
        <v>78</v>
      </c>
      <c r="AY351" s="11" t="s">
        <v>117</v>
      </c>
      <c r="BE351" s="98">
        <f>IF(N351="základní",J351,0)</f>
        <v>0</v>
      </c>
      <c r="BF351" s="98">
        <f>IF(N351="snížená",J351,0)</f>
        <v>0</v>
      </c>
      <c r="BG351" s="98">
        <f>IF(N351="zákl. přenesená",J351,0)</f>
        <v>0</v>
      </c>
      <c r="BH351" s="98">
        <f>IF(N351="sníž. přenesená",J351,0)</f>
        <v>0</v>
      </c>
      <c r="BI351" s="98">
        <f>IF(N351="nulová",J351,0)</f>
        <v>0</v>
      </c>
      <c r="BJ351" s="11" t="s">
        <v>76</v>
      </c>
      <c r="BK351" s="98">
        <f>ROUND(I351*H351,2)</f>
        <v>0</v>
      </c>
      <c r="BL351" s="11" t="s">
        <v>122</v>
      </c>
      <c r="BM351" s="11" t="s">
        <v>1072</v>
      </c>
    </row>
    <row r="352" spans="1:65" s="1" customFormat="1" ht="16.5" customHeight="1">
      <c r="A352" s="281"/>
      <c r="B352" s="88"/>
      <c r="C352" s="89" t="s">
        <v>592</v>
      </c>
      <c r="D352" s="89" t="s">
        <v>119</v>
      </c>
      <c r="E352" s="90" t="s">
        <v>1073</v>
      </c>
      <c r="F352" s="91" t="s">
        <v>1074</v>
      </c>
      <c r="G352" s="92" t="s">
        <v>434</v>
      </c>
      <c r="H352" s="257">
        <v>0</v>
      </c>
      <c r="I352" s="93"/>
      <c r="J352" s="260">
        <f>ROUND(I352*H352,2)</f>
        <v>0</v>
      </c>
      <c r="K352" s="91" t="s">
        <v>1</v>
      </c>
      <c r="L352" s="19"/>
      <c r="M352" s="94" t="s">
        <v>1</v>
      </c>
      <c r="N352" s="95" t="s">
        <v>40</v>
      </c>
      <c r="O352" s="27"/>
      <c r="P352" s="96">
        <f>O352*H352</f>
        <v>0</v>
      </c>
      <c r="Q352" s="96">
        <v>0.00072</v>
      </c>
      <c r="R352" s="96">
        <f>Q352*H352</f>
        <v>0</v>
      </c>
      <c r="S352" s="96">
        <v>0</v>
      </c>
      <c r="T352" s="97">
        <f>S352*H352</f>
        <v>0</v>
      </c>
      <c r="AR352" s="11" t="s">
        <v>122</v>
      </c>
      <c r="AT352" s="11" t="s">
        <v>119</v>
      </c>
      <c r="AU352" s="11" t="s">
        <v>78</v>
      </c>
      <c r="AY352" s="11" t="s">
        <v>117</v>
      </c>
      <c r="BE352" s="98">
        <f>IF(N352="základní",J352,0)</f>
        <v>0</v>
      </c>
      <c r="BF352" s="98">
        <f>IF(N352="snížená",J352,0)</f>
        <v>0</v>
      </c>
      <c r="BG352" s="98">
        <f>IF(N352="zákl. přenesená",J352,0)</f>
        <v>0</v>
      </c>
      <c r="BH352" s="98">
        <f>IF(N352="sníž. přenesená",J352,0)</f>
        <v>0</v>
      </c>
      <c r="BI352" s="98">
        <f>IF(N352="nulová",J352,0)</f>
        <v>0</v>
      </c>
      <c r="BJ352" s="11" t="s">
        <v>76</v>
      </c>
      <c r="BK352" s="98">
        <f>ROUND(I352*H352,2)</f>
        <v>0</v>
      </c>
      <c r="BL352" s="11" t="s">
        <v>122</v>
      </c>
      <c r="BM352" s="11" t="s">
        <v>1075</v>
      </c>
    </row>
    <row r="353" spans="1:65" s="1" customFormat="1" ht="22.5" customHeight="1">
      <c r="A353" s="281"/>
      <c r="B353" s="88"/>
      <c r="C353" s="128" t="s">
        <v>596</v>
      </c>
      <c r="D353" s="128" t="s">
        <v>416</v>
      </c>
      <c r="E353" s="129" t="s">
        <v>1076</v>
      </c>
      <c r="F353" s="130" t="s">
        <v>1077</v>
      </c>
      <c r="G353" s="131" t="s">
        <v>434</v>
      </c>
      <c r="H353" s="258">
        <v>0</v>
      </c>
      <c r="I353" s="142"/>
      <c r="J353" s="261">
        <f>ROUND(I353*H353,2)</f>
        <v>0</v>
      </c>
      <c r="K353" s="130" t="s">
        <v>1</v>
      </c>
      <c r="L353" s="133"/>
      <c r="M353" s="134" t="s">
        <v>1</v>
      </c>
      <c r="N353" s="135" t="s">
        <v>40</v>
      </c>
      <c r="O353" s="27"/>
      <c r="P353" s="96">
        <f>O353*H353</f>
        <v>0</v>
      </c>
      <c r="Q353" s="96">
        <v>0.011</v>
      </c>
      <c r="R353" s="96">
        <f>Q353*H353</f>
        <v>0</v>
      </c>
      <c r="S353" s="96">
        <v>0</v>
      </c>
      <c r="T353" s="97">
        <f>S353*H353</f>
        <v>0</v>
      </c>
      <c r="AR353" s="11" t="s">
        <v>222</v>
      </c>
      <c r="AT353" s="11" t="s">
        <v>416</v>
      </c>
      <c r="AU353" s="11" t="s">
        <v>78</v>
      </c>
      <c r="AY353" s="11" t="s">
        <v>117</v>
      </c>
      <c r="BE353" s="98">
        <f>IF(N353="základní",J353,0)</f>
        <v>0</v>
      </c>
      <c r="BF353" s="98">
        <f>IF(N353="snížená",J353,0)</f>
        <v>0</v>
      </c>
      <c r="BG353" s="98">
        <f>IF(N353="zákl. přenesená",J353,0)</f>
        <v>0</v>
      </c>
      <c r="BH353" s="98">
        <f>IF(N353="sníž. přenesená",J353,0)</f>
        <v>0</v>
      </c>
      <c r="BI353" s="98">
        <f>IF(N353="nulová",J353,0)</f>
        <v>0</v>
      </c>
      <c r="BJ353" s="11" t="s">
        <v>76</v>
      </c>
      <c r="BK353" s="98">
        <f>ROUND(I353*H353,2)</f>
        <v>0</v>
      </c>
      <c r="BL353" s="11" t="s">
        <v>122</v>
      </c>
      <c r="BM353" s="11" t="s">
        <v>1078</v>
      </c>
    </row>
    <row r="354" spans="1:65" s="1" customFormat="1" ht="16.5" customHeight="1">
      <c r="A354" s="281"/>
      <c r="B354" s="88"/>
      <c r="C354" s="89" t="s">
        <v>601</v>
      </c>
      <c r="D354" s="89" t="s">
        <v>119</v>
      </c>
      <c r="E354" s="90" t="s">
        <v>615</v>
      </c>
      <c r="F354" s="91" t="s">
        <v>616</v>
      </c>
      <c r="G354" s="92" t="s">
        <v>434</v>
      </c>
      <c r="H354" s="257">
        <v>4</v>
      </c>
      <c r="I354" s="93"/>
      <c r="J354" s="260">
        <f>ROUND(I354*H354,2)</f>
        <v>0</v>
      </c>
      <c r="K354" s="91" t="s">
        <v>186</v>
      </c>
      <c r="L354" s="19"/>
      <c r="M354" s="94" t="s">
        <v>1</v>
      </c>
      <c r="N354" s="95" t="s">
        <v>40</v>
      </c>
      <c r="O354" s="27"/>
      <c r="P354" s="96">
        <f>O354*H354</f>
        <v>0</v>
      </c>
      <c r="Q354" s="96">
        <v>0.00162</v>
      </c>
      <c r="R354" s="96">
        <f>Q354*H354</f>
        <v>0.00648</v>
      </c>
      <c r="S354" s="96">
        <v>0</v>
      </c>
      <c r="T354" s="97">
        <f>S354*H354</f>
        <v>0</v>
      </c>
      <c r="AR354" s="11" t="s">
        <v>122</v>
      </c>
      <c r="AT354" s="11" t="s">
        <v>119</v>
      </c>
      <c r="AU354" s="11" t="s">
        <v>78</v>
      </c>
      <c r="AY354" s="11" t="s">
        <v>117</v>
      </c>
      <c r="BE354" s="98">
        <f>IF(N354="základní",J354,0)</f>
        <v>0</v>
      </c>
      <c r="BF354" s="98">
        <f>IF(N354="snížená",J354,0)</f>
        <v>0</v>
      </c>
      <c r="BG354" s="98">
        <f>IF(N354="zákl. přenesená",J354,0)</f>
        <v>0</v>
      </c>
      <c r="BH354" s="98">
        <f>IF(N354="sníž. přenesená",J354,0)</f>
        <v>0</v>
      </c>
      <c r="BI354" s="98">
        <f>IF(N354="nulová",J354,0)</f>
        <v>0</v>
      </c>
      <c r="BJ354" s="11" t="s">
        <v>76</v>
      </c>
      <c r="BK354" s="98">
        <f>ROUND(I354*H354,2)</f>
        <v>0</v>
      </c>
      <c r="BL354" s="11" t="s">
        <v>122</v>
      </c>
      <c r="BM354" s="11" t="s">
        <v>1079</v>
      </c>
    </row>
    <row r="355" spans="1:51" s="8" customFormat="1" ht="12">
      <c r="A355" s="282"/>
      <c r="B355" s="107"/>
      <c r="D355" s="100" t="s">
        <v>124</v>
      </c>
      <c r="E355" s="108" t="s">
        <v>1</v>
      </c>
      <c r="F355" s="109" t="s">
        <v>199</v>
      </c>
      <c r="H355" s="228">
        <v>4</v>
      </c>
      <c r="I355" s="110"/>
      <c r="J355" s="214"/>
      <c r="L355" s="107"/>
      <c r="M355" s="111"/>
      <c r="N355" s="112"/>
      <c r="O355" s="112"/>
      <c r="P355" s="112"/>
      <c r="Q355" s="112"/>
      <c r="R355" s="112"/>
      <c r="S355" s="112"/>
      <c r="T355" s="113"/>
      <c r="AT355" s="108" t="s">
        <v>124</v>
      </c>
      <c r="AU355" s="108" t="s">
        <v>78</v>
      </c>
      <c r="AV355" s="8" t="s">
        <v>78</v>
      </c>
      <c r="AW355" s="8" t="s">
        <v>31</v>
      </c>
      <c r="AX355" s="8" t="s">
        <v>69</v>
      </c>
      <c r="AY355" s="108" t="s">
        <v>117</v>
      </c>
    </row>
    <row r="356" spans="1:51" s="10" customFormat="1" ht="12">
      <c r="A356" s="283"/>
      <c r="B356" s="121"/>
      <c r="D356" s="100" t="s">
        <v>124</v>
      </c>
      <c r="E356" s="122" t="s">
        <v>1</v>
      </c>
      <c r="F356" s="123" t="s">
        <v>182</v>
      </c>
      <c r="H356" s="234">
        <v>4</v>
      </c>
      <c r="I356" s="124"/>
      <c r="J356" s="216"/>
      <c r="L356" s="121"/>
      <c r="M356" s="125"/>
      <c r="N356" s="126"/>
      <c r="O356" s="126"/>
      <c r="P356" s="126"/>
      <c r="Q356" s="126"/>
      <c r="R356" s="126"/>
      <c r="S356" s="126"/>
      <c r="T356" s="127"/>
      <c r="AT356" s="122" t="s">
        <v>124</v>
      </c>
      <c r="AU356" s="122" t="s">
        <v>78</v>
      </c>
      <c r="AV356" s="10" t="s">
        <v>122</v>
      </c>
      <c r="AW356" s="10" t="s">
        <v>31</v>
      </c>
      <c r="AX356" s="10" t="s">
        <v>76</v>
      </c>
      <c r="AY356" s="122" t="s">
        <v>117</v>
      </c>
    </row>
    <row r="357" spans="1:65" s="1" customFormat="1" ht="16.5" customHeight="1">
      <c r="A357" s="281"/>
      <c r="B357" s="88"/>
      <c r="C357" s="128" t="s">
        <v>606</v>
      </c>
      <c r="D357" s="128" t="s">
        <v>416</v>
      </c>
      <c r="E357" s="129" t="s">
        <v>620</v>
      </c>
      <c r="F357" s="130" t="s">
        <v>1080</v>
      </c>
      <c r="G357" s="131" t="s">
        <v>434</v>
      </c>
      <c r="H357" s="258">
        <v>4</v>
      </c>
      <c r="I357" s="142"/>
      <c r="J357" s="261">
        <f aca="true" t="shared" si="20" ref="J357:J363">ROUND(I357*H357,2)</f>
        <v>0</v>
      </c>
      <c r="K357" s="130" t="s">
        <v>186</v>
      </c>
      <c r="L357" s="133"/>
      <c r="M357" s="134" t="s">
        <v>1</v>
      </c>
      <c r="N357" s="135" t="s">
        <v>40</v>
      </c>
      <c r="O357" s="27"/>
      <c r="P357" s="96">
        <f aca="true" t="shared" si="21" ref="P357:P363">O357*H357</f>
        <v>0</v>
      </c>
      <c r="Q357" s="96">
        <v>0.018</v>
      </c>
      <c r="R357" s="96">
        <f aca="true" t="shared" si="22" ref="R357:R363">Q357*H357</f>
        <v>0.072</v>
      </c>
      <c r="S357" s="96">
        <v>0</v>
      </c>
      <c r="T357" s="97">
        <f aca="true" t="shared" si="23" ref="T357:T363">S357*H357</f>
        <v>0</v>
      </c>
      <c r="AR357" s="11" t="s">
        <v>222</v>
      </c>
      <c r="AT357" s="11" t="s">
        <v>416</v>
      </c>
      <c r="AU357" s="11" t="s">
        <v>78</v>
      </c>
      <c r="AY357" s="11" t="s">
        <v>117</v>
      </c>
      <c r="BE357" s="98">
        <f aca="true" t="shared" si="24" ref="BE357:BE363">IF(N357="základní",J357,0)</f>
        <v>0</v>
      </c>
      <c r="BF357" s="98">
        <f aca="true" t="shared" si="25" ref="BF357:BF363">IF(N357="snížená",J357,0)</f>
        <v>0</v>
      </c>
      <c r="BG357" s="98">
        <f aca="true" t="shared" si="26" ref="BG357:BG363">IF(N357="zákl. přenesená",J357,0)</f>
        <v>0</v>
      </c>
      <c r="BH357" s="98">
        <f aca="true" t="shared" si="27" ref="BH357:BH363">IF(N357="sníž. přenesená",J357,0)</f>
        <v>0</v>
      </c>
      <c r="BI357" s="98">
        <f aca="true" t="shared" si="28" ref="BI357:BI363">IF(N357="nulová",J357,0)</f>
        <v>0</v>
      </c>
      <c r="BJ357" s="11" t="s">
        <v>76</v>
      </c>
      <c r="BK357" s="98">
        <f aca="true" t="shared" si="29" ref="BK357:BK363">ROUND(I357*H357,2)</f>
        <v>0</v>
      </c>
      <c r="BL357" s="11" t="s">
        <v>122</v>
      </c>
      <c r="BM357" s="11" t="s">
        <v>1081</v>
      </c>
    </row>
    <row r="358" spans="1:65" s="1" customFormat="1" ht="16.5" customHeight="1">
      <c r="A358" s="281"/>
      <c r="B358" s="88"/>
      <c r="C358" s="128" t="s">
        <v>610</v>
      </c>
      <c r="D358" s="128" t="s">
        <v>416</v>
      </c>
      <c r="E358" s="129" t="s">
        <v>624</v>
      </c>
      <c r="F358" s="130" t="s">
        <v>625</v>
      </c>
      <c r="G358" s="131" t="s">
        <v>434</v>
      </c>
      <c r="H358" s="258">
        <v>4</v>
      </c>
      <c r="I358" s="142"/>
      <c r="J358" s="261">
        <f t="shared" si="20"/>
        <v>0</v>
      </c>
      <c r="K358" s="130" t="s">
        <v>1</v>
      </c>
      <c r="L358" s="133"/>
      <c r="M358" s="134" t="s">
        <v>1</v>
      </c>
      <c r="N358" s="135" t="s">
        <v>40</v>
      </c>
      <c r="O358" s="27"/>
      <c r="P358" s="96">
        <f t="shared" si="21"/>
        <v>0</v>
      </c>
      <c r="Q358" s="96">
        <v>0.0035</v>
      </c>
      <c r="R358" s="96">
        <f t="shared" si="22"/>
        <v>0.014</v>
      </c>
      <c r="S358" s="96">
        <v>0</v>
      </c>
      <c r="T358" s="97">
        <f t="shared" si="23"/>
        <v>0</v>
      </c>
      <c r="AR358" s="11" t="s">
        <v>222</v>
      </c>
      <c r="AT358" s="11" t="s">
        <v>416</v>
      </c>
      <c r="AU358" s="11" t="s">
        <v>78</v>
      </c>
      <c r="AY358" s="11" t="s">
        <v>117</v>
      </c>
      <c r="BE358" s="98">
        <f t="shared" si="24"/>
        <v>0</v>
      </c>
      <c r="BF358" s="98">
        <f t="shared" si="25"/>
        <v>0</v>
      </c>
      <c r="BG358" s="98">
        <f t="shared" si="26"/>
        <v>0</v>
      </c>
      <c r="BH358" s="98">
        <f t="shared" si="27"/>
        <v>0</v>
      </c>
      <c r="BI358" s="98">
        <f t="shared" si="28"/>
        <v>0</v>
      </c>
      <c r="BJ358" s="11" t="s">
        <v>76</v>
      </c>
      <c r="BK358" s="98">
        <f t="shared" si="29"/>
        <v>0</v>
      </c>
      <c r="BL358" s="11" t="s">
        <v>122</v>
      </c>
      <c r="BM358" s="11" t="s">
        <v>1082</v>
      </c>
    </row>
    <row r="359" spans="1:65" s="1" customFormat="1" ht="16.5" customHeight="1">
      <c r="A359" s="281"/>
      <c r="B359" s="88"/>
      <c r="C359" s="89" t="s">
        <v>614</v>
      </c>
      <c r="D359" s="89" t="s">
        <v>119</v>
      </c>
      <c r="E359" s="90" t="s">
        <v>628</v>
      </c>
      <c r="F359" s="91" t="s">
        <v>629</v>
      </c>
      <c r="G359" s="92" t="s">
        <v>434</v>
      </c>
      <c r="H359" s="257">
        <v>0</v>
      </c>
      <c r="I359" s="93"/>
      <c r="J359" s="260">
        <f t="shared" si="20"/>
        <v>0</v>
      </c>
      <c r="K359" s="91" t="s">
        <v>186</v>
      </c>
      <c r="L359" s="19"/>
      <c r="M359" s="94" t="s">
        <v>1</v>
      </c>
      <c r="N359" s="95" t="s">
        <v>40</v>
      </c>
      <c r="O359" s="27"/>
      <c r="P359" s="96">
        <f t="shared" si="21"/>
        <v>0</v>
      </c>
      <c r="Q359" s="96">
        <v>0.00162</v>
      </c>
      <c r="R359" s="96">
        <f t="shared" si="22"/>
        <v>0</v>
      </c>
      <c r="S359" s="96">
        <v>0</v>
      </c>
      <c r="T359" s="97">
        <f t="shared" si="23"/>
        <v>0</v>
      </c>
      <c r="AR359" s="11" t="s">
        <v>122</v>
      </c>
      <c r="AT359" s="11" t="s">
        <v>119</v>
      </c>
      <c r="AU359" s="11" t="s">
        <v>78</v>
      </c>
      <c r="AY359" s="11" t="s">
        <v>117</v>
      </c>
      <c r="BE359" s="98">
        <f t="shared" si="24"/>
        <v>0</v>
      </c>
      <c r="BF359" s="98">
        <f t="shared" si="25"/>
        <v>0</v>
      </c>
      <c r="BG359" s="98">
        <f t="shared" si="26"/>
        <v>0</v>
      </c>
      <c r="BH359" s="98">
        <f t="shared" si="27"/>
        <v>0</v>
      </c>
      <c r="BI359" s="98">
        <f t="shared" si="28"/>
        <v>0</v>
      </c>
      <c r="BJ359" s="11" t="s">
        <v>76</v>
      </c>
      <c r="BK359" s="98">
        <f t="shared" si="29"/>
        <v>0</v>
      </c>
      <c r="BL359" s="11" t="s">
        <v>122</v>
      </c>
      <c r="BM359" s="11" t="s">
        <v>1083</v>
      </c>
    </row>
    <row r="360" spans="1:65" s="1" customFormat="1" ht="22.5" customHeight="1">
      <c r="A360" s="281"/>
      <c r="B360" s="88"/>
      <c r="C360" s="128" t="s">
        <v>619</v>
      </c>
      <c r="D360" s="128" t="s">
        <v>416</v>
      </c>
      <c r="E360" s="129" t="s">
        <v>632</v>
      </c>
      <c r="F360" s="130" t="s">
        <v>905</v>
      </c>
      <c r="G360" s="131" t="s">
        <v>434</v>
      </c>
      <c r="H360" s="258">
        <v>0</v>
      </c>
      <c r="I360" s="142"/>
      <c r="J360" s="261">
        <f t="shared" si="20"/>
        <v>0</v>
      </c>
      <c r="K360" s="130" t="s">
        <v>1</v>
      </c>
      <c r="L360" s="133"/>
      <c r="M360" s="134" t="s">
        <v>1</v>
      </c>
      <c r="N360" s="135" t="s">
        <v>40</v>
      </c>
      <c r="O360" s="27"/>
      <c r="P360" s="96">
        <f t="shared" si="21"/>
        <v>0</v>
      </c>
      <c r="Q360" s="96">
        <v>0.018</v>
      </c>
      <c r="R360" s="96">
        <f t="shared" si="22"/>
        <v>0</v>
      </c>
      <c r="S360" s="96">
        <v>0</v>
      </c>
      <c r="T360" s="97">
        <f t="shared" si="23"/>
        <v>0</v>
      </c>
      <c r="AR360" s="11" t="s">
        <v>222</v>
      </c>
      <c r="AT360" s="11" t="s">
        <v>416</v>
      </c>
      <c r="AU360" s="11" t="s">
        <v>78</v>
      </c>
      <c r="AY360" s="11" t="s">
        <v>117</v>
      </c>
      <c r="BE360" s="98">
        <f t="shared" si="24"/>
        <v>0</v>
      </c>
      <c r="BF360" s="98">
        <f t="shared" si="25"/>
        <v>0</v>
      </c>
      <c r="BG360" s="98">
        <f t="shared" si="26"/>
        <v>0</v>
      </c>
      <c r="BH360" s="98">
        <f t="shared" si="27"/>
        <v>0</v>
      </c>
      <c r="BI360" s="98">
        <f t="shared" si="28"/>
        <v>0</v>
      </c>
      <c r="BJ360" s="11" t="s">
        <v>76</v>
      </c>
      <c r="BK360" s="98">
        <f t="shared" si="29"/>
        <v>0</v>
      </c>
      <c r="BL360" s="11" t="s">
        <v>122</v>
      </c>
      <c r="BM360" s="11" t="s">
        <v>1084</v>
      </c>
    </row>
    <row r="361" spans="1:65" s="1" customFormat="1" ht="16.5" customHeight="1">
      <c r="A361" s="281"/>
      <c r="B361" s="88"/>
      <c r="C361" s="89" t="s">
        <v>623</v>
      </c>
      <c r="D361" s="89" t="s">
        <v>119</v>
      </c>
      <c r="E361" s="90" t="s">
        <v>636</v>
      </c>
      <c r="F361" s="91" t="s">
        <v>637</v>
      </c>
      <c r="G361" s="92" t="s">
        <v>434</v>
      </c>
      <c r="H361" s="257">
        <v>1</v>
      </c>
      <c r="I361" s="93"/>
      <c r="J361" s="260">
        <f t="shared" si="20"/>
        <v>0</v>
      </c>
      <c r="K361" s="91" t="s">
        <v>186</v>
      </c>
      <c r="L361" s="19"/>
      <c r="M361" s="94" t="s">
        <v>1</v>
      </c>
      <c r="N361" s="95" t="s">
        <v>40</v>
      </c>
      <c r="O361" s="27"/>
      <c r="P361" s="96">
        <f t="shared" si="21"/>
        <v>0</v>
      </c>
      <c r="Q361" s="96">
        <v>0.00034</v>
      </c>
      <c r="R361" s="96">
        <f t="shared" si="22"/>
        <v>0.00034</v>
      </c>
      <c r="S361" s="96">
        <v>0</v>
      </c>
      <c r="T361" s="97">
        <f t="shared" si="23"/>
        <v>0</v>
      </c>
      <c r="AR361" s="11" t="s">
        <v>122</v>
      </c>
      <c r="AT361" s="11" t="s">
        <v>119</v>
      </c>
      <c r="AU361" s="11" t="s">
        <v>78</v>
      </c>
      <c r="AY361" s="11" t="s">
        <v>117</v>
      </c>
      <c r="BE361" s="98">
        <f t="shared" si="24"/>
        <v>0</v>
      </c>
      <c r="BF361" s="98">
        <f t="shared" si="25"/>
        <v>0</v>
      </c>
      <c r="BG361" s="98">
        <f t="shared" si="26"/>
        <v>0</v>
      </c>
      <c r="BH361" s="98">
        <f t="shared" si="27"/>
        <v>0</v>
      </c>
      <c r="BI361" s="98">
        <f t="shared" si="28"/>
        <v>0</v>
      </c>
      <c r="BJ361" s="11" t="s">
        <v>76</v>
      </c>
      <c r="BK361" s="98">
        <f t="shared" si="29"/>
        <v>0</v>
      </c>
      <c r="BL361" s="11" t="s">
        <v>122</v>
      </c>
      <c r="BM361" s="11" t="s">
        <v>1085</v>
      </c>
    </row>
    <row r="362" spans="1:65" s="1" customFormat="1" ht="22.5" customHeight="1">
      <c r="A362" s="281"/>
      <c r="B362" s="88"/>
      <c r="C362" s="128" t="s">
        <v>627</v>
      </c>
      <c r="D362" s="128" t="s">
        <v>416</v>
      </c>
      <c r="E362" s="129" t="s">
        <v>640</v>
      </c>
      <c r="F362" s="130" t="s">
        <v>641</v>
      </c>
      <c r="G362" s="131" t="s">
        <v>434</v>
      </c>
      <c r="H362" s="258">
        <v>1</v>
      </c>
      <c r="I362" s="142"/>
      <c r="J362" s="261">
        <f t="shared" si="20"/>
        <v>0</v>
      </c>
      <c r="K362" s="130" t="s">
        <v>186</v>
      </c>
      <c r="L362" s="133"/>
      <c r="M362" s="134" t="s">
        <v>1</v>
      </c>
      <c r="N362" s="135" t="s">
        <v>40</v>
      </c>
      <c r="O362" s="27"/>
      <c r="P362" s="96">
        <f t="shared" si="21"/>
        <v>0</v>
      </c>
      <c r="Q362" s="96">
        <v>0.0375</v>
      </c>
      <c r="R362" s="96">
        <f t="shared" si="22"/>
        <v>0.0375</v>
      </c>
      <c r="S362" s="96">
        <v>0</v>
      </c>
      <c r="T362" s="97">
        <f t="shared" si="23"/>
        <v>0</v>
      </c>
      <c r="AR362" s="11" t="s">
        <v>222</v>
      </c>
      <c r="AT362" s="11" t="s">
        <v>416</v>
      </c>
      <c r="AU362" s="11" t="s">
        <v>78</v>
      </c>
      <c r="AY362" s="11" t="s">
        <v>117</v>
      </c>
      <c r="BE362" s="98">
        <f t="shared" si="24"/>
        <v>0</v>
      </c>
      <c r="BF362" s="98">
        <f t="shared" si="25"/>
        <v>0</v>
      </c>
      <c r="BG362" s="98">
        <f t="shared" si="26"/>
        <v>0</v>
      </c>
      <c r="BH362" s="98">
        <f t="shared" si="27"/>
        <v>0</v>
      </c>
      <c r="BI362" s="98">
        <f t="shared" si="28"/>
        <v>0</v>
      </c>
      <c r="BJ362" s="11" t="s">
        <v>76</v>
      </c>
      <c r="BK362" s="98">
        <f t="shared" si="29"/>
        <v>0</v>
      </c>
      <c r="BL362" s="11" t="s">
        <v>122</v>
      </c>
      <c r="BM362" s="11" t="s">
        <v>1086</v>
      </c>
    </row>
    <row r="363" spans="1:65" s="1" customFormat="1" ht="16.5" customHeight="1">
      <c r="A363" s="281"/>
      <c r="B363" s="88"/>
      <c r="C363" s="89" t="s">
        <v>631</v>
      </c>
      <c r="D363" s="89" t="s">
        <v>119</v>
      </c>
      <c r="E363" s="90" t="s">
        <v>644</v>
      </c>
      <c r="F363" s="91" t="s">
        <v>645</v>
      </c>
      <c r="G363" s="92" t="s">
        <v>434</v>
      </c>
      <c r="H363" s="257">
        <v>15</v>
      </c>
      <c r="I363" s="93"/>
      <c r="J363" s="260">
        <f t="shared" si="20"/>
        <v>0</v>
      </c>
      <c r="K363" s="91" t="s">
        <v>186</v>
      </c>
      <c r="L363" s="19"/>
      <c r="M363" s="94" t="s">
        <v>1</v>
      </c>
      <c r="N363" s="95" t="s">
        <v>40</v>
      </c>
      <c r="O363" s="27"/>
      <c r="P363" s="96">
        <f t="shared" si="21"/>
        <v>0</v>
      </c>
      <c r="Q363" s="96">
        <v>0</v>
      </c>
      <c r="R363" s="96">
        <f t="shared" si="22"/>
        <v>0</v>
      </c>
      <c r="S363" s="96">
        <v>0</v>
      </c>
      <c r="T363" s="97">
        <f t="shared" si="23"/>
        <v>0</v>
      </c>
      <c r="AR363" s="11" t="s">
        <v>122</v>
      </c>
      <c r="AT363" s="11" t="s">
        <v>119</v>
      </c>
      <c r="AU363" s="11" t="s">
        <v>78</v>
      </c>
      <c r="AY363" s="11" t="s">
        <v>117</v>
      </c>
      <c r="BE363" s="98">
        <f t="shared" si="24"/>
        <v>0</v>
      </c>
      <c r="BF363" s="98">
        <f t="shared" si="25"/>
        <v>0</v>
      </c>
      <c r="BG363" s="98">
        <f t="shared" si="26"/>
        <v>0</v>
      </c>
      <c r="BH363" s="98">
        <f t="shared" si="27"/>
        <v>0</v>
      </c>
      <c r="BI363" s="98">
        <f t="shared" si="28"/>
        <v>0</v>
      </c>
      <c r="BJ363" s="11" t="s">
        <v>76</v>
      </c>
      <c r="BK363" s="98">
        <f t="shared" si="29"/>
        <v>0</v>
      </c>
      <c r="BL363" s="11" t="s">
        <v>122</v>
      </c>
      <c r="BM363" s="11" t="s">
        <v>1087</v>
      </c>
    </row>
    <row r="364" spans="1:51" s="8" customFormat="1" ht="12">
      <c r="A364" s="282"/>
      <c r="B364" s="107"/>
      <c r="D364" s="100" t="s">
        <v>124</v>
      </c>
      <c r="E364" s="108" t="s">
        <v>1</v>
      </c>
      <c r="F364" s="109">
        <v>15</v>
      </c>
      <c r="H364" s="228">
        <v>15</v>
      </c>
      <c r="I364" s="110"/>
      <c r="J364" s="214"/>
      <c r="L364" s="107"/>
      <c r="M364" s="111"/>
      <c r="N364" s="112"/>
      <c r="O364" s="112"/>
      <c r="P364" s="112"/>
      <c r="Q364" s="112"/>
      <c r="R364" s="112"/>
      <c r="S364" s="112"/>
      <c r="T364" s="113"/>
      <c r="AT364" s="108" t="s">
        <v>124</v>
      </c>
      <c r="AU364" s="108" t="s">
        <v>78</v>
      </c>
      <c r="AV364" s="8" t="s">
        <v>78</v>
      </c>
      <c r="AW364" s="8" t="s">
        <v>31</v>
      </c>
      <c r="AX364" s="8" t="s">
        <v>69</v>
      </c>
      <c r="AY364" s="108" t="s">
        <v>117</v>
      </c>
    </row>
    <row r="365" spans="1:51" s="10" customFormat="1" ht="12">
      <c r="A365" s="283"/>
      <c r="B365" s="121"/>
      <c r="D365" s="100" t="s">
        <v>124</v>
      </c>
      <c r="E365" s="122" t="s">
        <v>1</v>
      </c>
      <c r="F365" s="123" t="s">
        <v>182</v>
      </c>
      <c r="H365" s="234">
        <v>15</v>
      </c>
      <c r="I365" s="124"/>
      <c r="J365" s="216"/>
      <c r="L365" s="121"/>
      <c r="M365" s="125"/>
      <c r="N365" s="126"/>
      <c r="O365" s="126"/>
      <c r="P365" s="126"/>
      <c r="Q365" s="126"/>
      <c r="R365" s="126"/>
      <c r="S365" s="126"/>
      <c r="T365" s="127"/>
      <c r="AT365" s="122" t="s">
        <v>124</v>
      </c>
      <c r="AU365" s="122" t="s">
        <v>78</v>
      </c>
      <c r="AV365" s="10" t="s">
        <v>122</v>
      </c>
      <c r="AW365" s="10" t="s">
        <v>31</v>
      </c>
      <c r="AX365" s="10" t="s">
        <v>76</v>
      </c>
      <c r="AY365" s="122" t="s">
        <v>117</v>
      </c>
    </row>
    <row r="366" spans="1:65" s="1" customFormat="1" ht="22.5" customHeight="1">
      <c r="A366" s="281"/>
      <c r="B366" s="88"/>
      <c r="C366" s="128" t="s">
        <v>635</v>
      </c>
      <c r="D366" s="128" t="s">
        <v>416</v>
      </c>
      <c r="E366" s="129" t="s">
        <v>649</v>
      </c>
      <c r="F366" s="130" t="s">
        <v>906</v>
      </c>
      <c r="G366" s="131" t="s">
        <v>434</v>
      </c>
      <c r="H366" s="258">
        <v>15</v>
      </c>
      <c r="I366" s="142"/>
      <c r="J366" s="261">
        <f>ROUND(I366*H366,2)</f>
        <v>0</v>
      </c>
      <c r="K366" s="130" t="s">
        <v>186</v>
      </c>
      <c r="L366" s="133"/>
      <c r="M366" s="134" t="s">
        <v>1</v>
      </c>
      <c r="N366" s="135" t="s">
        <v>40</v>
      </c>
      <c r="O366" s="27"/>
      <c r="P366" s="96">
        <f>O366*H366</f>
        <v>0</v>
      </c>
      <c r="Q366" s="96">
        <v>0.0019</v>
      </c>
      <c r="R366" s="96">
        <f>Q366*H366</f>
        <v>0.0285</v>
      </c>
      <c r="S366" s="96">
        <v>0</v>
      </c>
      <c r="T366" s="97">
        <f>S366*H366</f>
        <v>0</v>
      </c>
      <c r="AR366" s="11" t="s">
        <v>222</v>
      </c>
      <c r="AT366" s="11" t="s">
        <v>416</v>
      </c>
      <c r="AU366" s="11" t="s">
        <v>78</v>
      </c>
      <c r="AY366" s="11" t="s">
        <v>117</v>
      </c>
      <c r="BE366" s="98">
        <f>IF(N366="základní",J366,0)</f>
        <v>0</v>
      </c>
      <c r="BF366" s="98">
        <f>IF(N366="snížená",J366,0)</f>
        <v>0</v>
      </c>
      <c r="BG366" s="98">
        <f>IF(N366="zákl. přenesená",J366,0)</f>
        <v>0</v>
      </c>
      <c r="BH366" s="98">
        <f>IF(N366="sníž. přenesená",J366,0)</f>
        <v>0</v>
      </c>
      <c r="BI366" s="98">
        <f>IF(N366="nulová",J366,0)</f>
        <v>0</v>
      </c>
      <c r="BJ366" s="11" t="s">
        <v>76</v>
      </c>
      <c r="BK366" s="98">
        <f>ROUND(I366*H366,2)</f>
        <v>0</v>
      </c>
      <c r="BL366" s="11" t="s">
        <v>122</v>
      </c>
      <c r="BM366" s="11" t="s">
        <v>1088</v>
      </c>
    </row>
    <row r="367" spans="1:65" s="1" customFormat="1" ht="16.5" customHeight="1">
      <c r="A367" s="281"/>
      <c r="B367" s="88"/>
      <c r="C367" s="89" t="s">
        <v>639</v>
      </c>
      <c r="D367" s="89" t="s">
        <v>119</v>
      </c>
      <c r="E367" s="90" t="s">
        <v>681</v>
      </c>
      <c r="F367" s="91" t="s">
        <v>682</v>
      </c>
      <c r="G367" s="92" t="s">
        <v>219</v>
      </c>
      <c r="H367" s="257">
        <v>40.5</v>
      </c>
      <c r="I367" s="93"/>
      <c r="J367" s="260">
        <f>ROUND(I367*H367,2)</f>
        <v>0</v>
      </c>
      <c r="K367" s="91" t="s">
        <v>186</v>
      </c>
      <c r="L367" s="19"/>
      <c r="M367" s="94" t="s">
        <v>1</v>
      </c>
      <c r="N367" s="95" t="s">
        <v>40</v>
      </c>
      <c r="O367" s="27"/>
      <c r="P367" s="96">
        <f>O367*H367</f>
        <v>0</v>
      </c>
      <c r="Q367" s="96">
        <v>0</v>
      </c>
      <c r="R367" s="96">
        <f>Q367*H367</f>
        <v>0</v>
      </c>
      <c r="S367" s="96">
        <v>0</v>
      </c>
      <c r="T367" s="97">
        <f>S367*H367</f>
        <v>0</v>
      </c>
      <c r="AR367" s="11" t="s">
        <v>122</v>
      </c>
      <c r="AT367" s="11" t="s">
        <v>119</v>
      </c>
      <c r="AU367" s="11" t="s">
        <v>78</v>
      </c>
      <c r="AY367" s="11" t="s">
        <v>117</v>
      </c>
      <c r="BE367" s="98">
        <f>IF(N367="základní",J367,0)</f>
        <v>0</v>
      </c>
      <c r="BF367" s="98">
        <f>IF(N367="snížená",J367,0)</f>
        <v>0</v>
      </c>
      <c r="BG367" s="98">
        <f>IF(N367="zákl. přenesená",J367,0)</f>
        <v>0</v>
      </c>
      <c r="BH367" s="98">
        <f>IF(N367="sníž. přenesená",J367,0)</f>
        <v>0</v>
      </c>
      <c r="BI367" s="98">
        <f>IF(N367="nulová",J367,0)</f>
        <v>0</v>
      </c>
      <c r="BJ367" s="11" t="s">
        <v>76</v>
      </c>
      <c r="BK367" s="98">
        <f>ROUND(I367*H367,2)</f>
        <v>0</v>
      </c>
      <c r="BL367" s="11" t="s">
        <v>122</v>
      </c>
      <c r="BM367" s="11" t="s">
        <v>1089</v>
      </c>
    </row>
    <row r="368" spans="1:65" s="1" customFormat="1" ht="16.5" customHeight="1">
      <c r="A368" s="281"/>
      <c r="B368" s="88"/>
      <c r="C368" s="89" t="s">
        <v>643</v>
      </c>
      <c r="D368" s="89" t="s">
        <v>119</v>
      </c>
      <c r="E368" s="90" t="s">
        <v>685</v>
      </c>
      <c r="F368" s="91" t="s">
        <v>686</v>
      </c>
      <c r="G368" s="92" t="s">
        <v>219</v>
      </c>
      <c r="H368" s="257">
        <v>262</v>
      </c>
      <c r="I368" s="93"/>
      <c r="J368" s="260">
        <f>ROUND(I368*H368,2)</f>
        <v>0</v>
      </c>
      <c r="K368" s="91" t="s">
        <v>186</v>
      </c>
      <c r="L368" s="19"/>
      <c r="M368" s="94" t="s">
        <v>1</v>
      </c>
      <c r="N368" s="95" t="s">
        <v>40</v>
      </c>
      <c r="O368" s="27"/>
      <c r="P368" s="96">
        <f>O368*H368</f>
        <v>0</v>
      </c>
      <c r="Q368" s="96">
        <v>0</v>
      </c>
      <c r="R368" s="96">
        <f>Q368*H368</f>
        <v>0</v>
      </c>
      <c r="S368" s="96">
        <v>0</v>
      </c>
      <c r="T368" s="97">
        <f>S368*H368</f>
        <v>0</v>
      </c>
      <c r="AR368" s="11" t="s">
        <v>122</v>
      </c>
      <c r="AT368" s="11" t="s">
        <v>119</v>
      </c>
      <c r="AU368" s="11" t="s">
        <v>78</v>
      </c>
      <c r="AY368" s="11" t="s">
        <v>117</v>
      </c>
      <c r="BE368" s="98">
        <f>IF(N368="základní",J368,0)</f>
        <v>0</v>
      </c>
      <c r="BF368" s="98">
        <f>IF(N368="snížená",J368,0)</f>
        <v>0</v>
      </c>
      <c r="BG368" s="98">
        <f>IF(N368="zákl. přenesená",J368,0)</f>
        <v>0</v>
      </c>
      <c r="BH368" s="98">
        <f>IF(N368="sníž. přenesená",J368,0)</f>
        <v>0</v>
      </c>
      <c r="BI368" s="98">
        <f>IF(N368="nulová",J368,0)</f>
        <v>0</v>
      </c>
      <c r="BJ368" s="11" t="s">
        <v>76</v>
      </c>
      <c r="BK368" s="98">
        <f>ROUND(I368*H368,2)</f>
        <v>0</v>
      </c>
      <c r="BL368" s="11" t="s">
        <v>122</v>
      </c>
      <c r="BM368" s="11" t="s">
        <v>1090</v>
      </c>
    </row>
    <row r="369" spans="1:51" s="8" customFormat="1" ht="12">
      <c r="A369" s="282"/>
      <c r="B369" s="107"/>
      <c r="D369" s="100" t="s">
        <v>124</v>
      </c>
      <c r="E369" s="108" t="s">
        <v>1</v>
      </c>
      <c r="F369" s="109">
        <v>262</v>
      </c>
      <c r="H369" s="228">
        <v>262</v>
      </c>
      <c r="I369" s="110"/>
      <c r="J369" s="214"/>
      <c r="L369" s="107"/>
      <c r="M369" s="111"/>
      <c r="N369" s="112"/>
      <c r="O369" s="112"/>
      <c r="P369" s="112"/>
      <c r="Q369" s="112"/>
      <c r="R369" s="112"/>
      <c r="S369" s="112"/>
      <c r="T369" s="113"/>
      <c r="AT369" s="108" t="s">
        <v>124</v>
      </c>
      <c r="AU369" s="108" t="s">
        <v>78</v>
      </c>
      <c r="AV369" s="8" t="s">
        <v>78</v>
      </c>
      <c r="AW369" s="8" t="s">
        <v>31</v>
      </c>
      <c r="AX369" s="8" t="s">
        <v>69</v>
      </c>
      <c r="AY369" s="108" t="s">
        <v>117</v>
      </c>
    </row>
    <row r="370" spans="1:51" s="10" customFormat="1" ht="12">
      <c r="A370" s="283"/>
      <c r="B370" s="121"/>
      <c r="D370" s="100" t="s">
        <v>124</v>
      </c>
      <c r="E370" s="122" t="s">
        <v>1</v>
      </c>
      <c r="F370" s="123" t="s">
        <v>182</v>
      </c>
      <c r="H370" s="234">
        <v>262</v>
      </c>
      <c r="I370" s="124"/>
      <c r="J370" s="216"/>
      <c r="L370" s="121"/>
      <c r="M370" s="125"/>
      <c r="N370" s="126"/>
      <c r="O370" s="126"/>
      <c r="P370" s="126"/>
      <c r="Q370" s="126"/>
      <c r="R370" s="126"/>
      <c r="S370" s="126"/>
      <c r="T370" s="127"/>
      <c r="AT370" s="122" t="s">
        <v>124</v>
      </c>
      <c r="AU370" s="122" t="s">
        <v>78</v>
      </c>
      <c r="AV370" s="10" t="s">
        <v>122</v>
      </c>
      <c r="AW370" s="10" t="s">
        <v>31</v>
      </c>
      <c r="AX370" s="10" t="s">
        <v>76</v>
      </c>
      <c r="AY370" s="122" t="s">
        <v>117</v>
      </c>
    </row>
    <row r="371" spans="1:65" s="1" customFormat="1" ht="16.5" customHeight="1">
      <c r="A371" s="281"/>
      <c r="B371" s="88"/>
      <c r="C371" s="89" t="s">
        <v>648</v>
      </c>
      <c r="D371" s="89" t="s">
        <v>119</v>
      </c>
      <c r="E371" s="90" t="s">
        <v>694</v>
      </c>
      <c r="F371" s="91" t="s">
        <v>695</v>
      </c>
      <c r="G371" s="92" t="s">
        <v>219</v>
      </c>
      <c r="H371" s="257">
        <v>262</v>
      </c>
      <c r="I371" s="93"/>
      <c r="J371" s="260">
        <f>ROUND(I371*H371,2)</f>
        <v>0</v>
      </c>
      <c r="K371" s="91" t="s">
        <v>186</v>
      </c>
      <c r="L371" s="19"/>
      <c r="M371" s="94" t="s">
        <v>1</v>
      </c>
      <c r="N371" s="95" t="s">
        <v>40</v>
      </c>
      <c r="O371" s="27"/>
      <c r="P371" s="96">
        <f>O371*H371</f>
        <v>0</v>
      </c>
      <c r="Q371" s="96">
        <v>0</v>
      </c>
      <c r="R371" s="96">
        <f>Q371*H371</f>
        <v>0</v>
      </c>
      <c r="S371" s="96">
        <v>0</v>
      </c>
      <c r="T371" s="97">
        <f>S371*H371</f>
        <v>0</v>
      </c>
      <c r="AR371" s="11" t="s">
        <v>122</v>
      </c>
      <c r="AT371" s="11" t="s">
        <v>119</v>
      </c>
      <c r="AU371" s="11" t="s">
        <v>78</v>
      </c>
      <c r="AY371" s="11" t="s">
        <v>117</v>
      </c>
      <c r="BE371" s="98">
        <f>IF(N371="základní",J371,0)</f>
        <v>0</v>
      </c>
      <c r="BF371" s="98">
        <f>IF(N371="snížená",J371,0)</f>
        <v>0</v>
      </c>
      <c r="BG371" s="98">
        <f>IF(N371="zákl. přenesená",J371,0)</f>
        <v>0</v>
      </c>
      <c r="BH371" s="98">
        <f>IF(N371="sníž. přenesená",J371,0)</f>
        <v>0</v>
      </c>
      <c r="BI371" s="98">
        <f>IF(N371="nulová",J371,0)</f>
        <v>0</v>
      </c>
      <c r="BJ371" s="11" t="s">
        <v>76</v>
      </c>
      <c r="BK371" s="98">
        <f>ROUND(I371*H371,2)</f>
        <v>0</v>
      </c>
      <c r="BL371" s="11" t="s">
        <v>122</v>
      </c>
      <c r="BM371" s="11" t="s">
        <v>1091</v>
      </c>
    </row>
    <row r="372" spans="1:65" s="1" customFormat="1" ht="16.5" customHeight="1">
      <c r="A372" s="281"/>
      <c r="B372" s="88"/>
      <c r="C372" s="89" t="s">
        <v>652</v>
      </c>
      <c r="D372" s="89" t="s">
        <v>119</v>
      </c>
      <c r="E372" s="90" t="s">
        <v>699</v>
      </c>
      <c r="F372" s="91" t="s">
        <v>700</v>
      </c>
      <c r="G372" s="92" t="s">
        <v>701</v>
      </c>
      <c r="H372" s="257">
        <v>262</v>
      </c>
      <c r="I372" s="93"/>
      <c r="J372" s="260">
        <f>ROUND(I372*H372,2)</f>
        <v>0</v>
      </c>
      <c r="K372" s="91" t="s">
        <v>1</v>
      </c>
      <c r="L372" s="19"/>
      <c r="M372" s="94" t="s">
        <v>1</v>
      </c>
      <c r="N372" s="95" t="s">
        <v>40</v>
      </c>
      <c r="O372" s="27"/>
      <c r="P372" s="96">
        <f>O372*H372</f>
        <v>0</v>
      </c>
      <c r="Q372" s="96">
        <v>0</v>
      </c>
      <c r="R372" s="96">
        <f>Q372*H372</f>
        <v>0</v>
      </c>
      <c r="S372" s="96">
        <v>0</v>
      </c>
      <c r="T372" s="97">
        <f>S372*H372</f>
        <v>0</v>
      </c>
      <c r="AR372" s="11" t="s">
        <v>122</v>
      </c>
      <c r="AT372" s="11" t="s">
        <v>119</v>
      </c>
      <c r="AU372" s="11" t="s">
        <v>78</v>
      </c>
      <c r="AY372" s="11" t="s">
        <v>117</v>
      </c>
      <c r="BE372" s="98">
        <f>IF(N372="základní",J372,0)</f>
        <v>0</v>
      </c>
      <c r="BF372" s="98">
        <f>IF(N372="snížená",J372,0)</f>
        <v>0</v>
      </c>
      <c r="BG372" s="98">
        <f>IF(N372="zákl. přenesená",J372,0)</f>
        <v>0</v>
      </c>
      <c r="BH372" s="98">
        <f>IF(N372="sníž. přenesená",J372,0)</f>
        <v>0</v>
      </c>
      <c r="BI372" s="98">
        <f>IF(N372="nulová",J372,0)</f>
        <v>0</v>
      </c>
      <c r="BJ372" s="11" t="s">
        <v>76</v>
      </c>
      <c r="BK372" s="98">
        <f>ROUND(I372*H372,2)</f>
        <v>0</v>
      </c>
      <c r="BL372" s="11" t="s">
        <v>122</v>
      </c>
      <c r="BM372" s="11" t="s">
        <v>1092</v>
      </c>
    </row>
    <row r="373" spans="1:51" s="8" customFormat="1" ht="12">
      <c r="A373" s="282"/>
      <c r="B373" s="107"/>
      <c r="D373" s="100" t="s">
        <v>124</v>
      </c>
      <c r="E373" s="108" t="s">
        <v>1</v>
      </c>
      <c r="F373" s="109">
        <v>262</v>
      </c>
      <c r="H373" s="228">
        <v>262</v>
      </c>
      <c r="I373" s="110"/>
      <c r="J373" s="214"/>
      <c r="L373" s="107"/>
      <c r="M373" s="111"/>
      <c r="N373" s="112"/>
      <c r="O373" s="112"/>
      <c r="P373" s="112"/>
      <c r="Q373" s="112"/>
      <c r="R373" s="112"/>
      <c r="S373" s="112"/>
      <c r="T373" s="113"/>
      <c r="AT373" s="108" t="s">
        <v>124</v>
      </c>
      <c r="AU373" s="108" t="s">
        <v>78</v>
      </c>
      <c r="AV373" s="8" t="s">
        <v>78</v>
      </c>
      <c r="AW373" s="8" t="s">
        <v>31</v>
      </c>
      <c r="AX373" s="8" t="s">
        <v>69</v>
      </c>
      <c r="AY373" s="108" t="s">
        <v>117</v>
      </c>
    </row>
    <row r="374" spans="1:51" s="10" customFormat="1" ht="12">
      <c r="A374" s="283"/>
      <c r="B374" s="121"/>
      <c r="D374" s="100" t="s">
        <v>124</v>
      </c>
      <c r="E374" s="122" t="s">
        <v>1</v>
      </c>
      <c r="F374" s="123" t="s">
        <v>182</v>
      </c>
      <c r="H374" s="234">
        <v>262</v>
      </c>
      <c r="I374" s="124"/>
      <c r="J374" s="216"/>
      <c r="L374" s="121"/>
      <c r="M374" s="125"/>
      <c r="N374" s="126"/>
      <c r="O374" s="126"/>
      <c r="P374" s="126"/>
      <c r="Q374" s="126"/>
      <c r="R374" s="126"/>
      <c r="S374" s="126"/>
      <c r="T374" s="127"/>
      <c r="AT374" s="122" t="s">
        <v>124</v>
      </c>
      <c r="AU374" s="122" t="s">
        <v>78</v>
      </c>
      <c r="AV374" s="10" t="s">
        <v>122</v>
      </c>
      <c r="AW374" s="10" t="s">
        <v>31</v>
      </c>
      <c r="AX374" s="10" t="s">
        <v>76</v>
      </c>
      <c r="AY374" s="122" t="s">
        <v>117</v>
      </c>
    </row>
    <row r="375" spans="1:65" s="1" customFormat="1" ht="16.5" customHeight="1">
      <c r="A375" s="281"/>
      <c r="B375" s="88"/>
      <c r="C375" s="89" t="s">
        <v>656</v>
      </c>
      <c r="D375" s="89" t="s">
        <v>119</v>
      </c>
      <c r="E375" s="90" t="s">
        <v>720</v>
      </c>
      <c r="F375" s="91" t="s">
        <v>721</v>
      </c>
      <c r="G375" s="92" t="s">
        <v>434</v>
      </c>
      <c r="H375" s="257">
        <v>0</v>
      </c>
      <c r="I375" s="93"/>
      <c r="J375" s="260">
        <f>ROUND(I375*H375,2)</f>
        <v>0</v>
      </c>
      <c r="K375" s="91" t="s">
        <v>1</v>
      </c>
      <c r="L375" s="19"/>
      <c r="M375" s="94" t="s">
        <v>1</v>
      </c>
      <c r="N375" s="95" t="s">
        <v>40</v>
      </c>
      <c r="O375" s="27"/>
      <c r="P375" s="96">
        <f>O375*H375</f>
        <v>0</v>
      </c>
      <c r="Q375" s="96">
        <v>0</v>
      </c>
      <c r="R375" s="96">
        <f>Q375*H375</f>
        <v>0</v>
      </c>
      <c r="S375" s="96">
        <v>0</v>
      </c>
      <c r="T375" s="97">
        <f>S375*H375</f>
        <v>0</v>
      </c>
      <c r="AR375" s="11" t="s">
        <v>263</v>
      </c>
      <c r="AT375" s="11" t="s">
        <v>119</v>
      </c>
      <c r="AU375" s="11" t="s">
        <v>78</v>
      </c>
      <c r="AY375" s="11" t="s">
        <v>117</v>
      </c>
      <c r="BE375" s="98">
        <f>IF(N375="základní",J375,0)</f>
        <v>0</v>
      </c>
      <c r="BF375" s="98">
        <f>IF(N375="snížená",J375,0)</f>
        <v>0</v>
      </c>
      <c r="BG375" s="98">
        <f>IF(N375="zákl. přenesená",J375,0)</f>
        <v>0</v>
      </c>
      <c r="BH375" s="98">
        <f>IF(N375="sníž. přenesená",J375,0)</f>
        <v>0</v>
      </c>
      <c r="BI375" s="98">
        <f>IF(N375="nulová",J375,0)</f>
        <v>0</v>
      </c>
      <c r="BJ375" s="11" t="s">
        <v>76</v>
      </c>
      <c r="BK375" s="98">
        <f>ROUND(I375*H375,2)</f>
        <v>0</v>
      </c>
      <c r="BL375" s="11" t="s">
        <v>263</v>
      </c>
      <c r="BM375" s="11" t="s">
        <v>1093</v>
      </c>
    </row>
    <row r="376" spans="1:65" s="1" customFormat="1" ht="16.5" customHeight="1">
      <c r="A376" s="281"/>
      <c r="B376" s="88"/>
      <c r="C376" s="89" t="s">
        <v>660</v>
      </c>
      <c r="D376" s="89" t="s">
        <v>119</v>
      </c>
      <c r="E376" s="90" t="s">
        <v>728</v>
      </c>
      <c r="F376" s="91" t="s">
        <v>729</v>
      </c>
      <c r="G376" s="92" t="s">
        <v>434</v>
      </c>
      <c r="H376" s="257">
        <v>15</v>
      </c>
      <c r="I376" s="93"/>
      <c r="J376" s="260">
        <f>ROUND(I376*H376,2)</f>
        <v>0</v>
      </c>
      <c r="K376" s="91" t="s">
        <v>1</v>
      </c>
      <c r="L376" s="19"/>
      <c r="M376" s="94" t="s">
        <v>1</v>
      </c>
      <c r="N376" s="95" t="s">
        <v>40</v>
      </c>
      <c r="O376" s="27"/>
      <c r="P376" s="96">
        <f>O376*H376</f>
        <v>0</v>
      </c>
      <c r="Q376" s="96">
        <v>0.02769</v>
      </c>
      <c r="R376" s="96">
        <f>Q376*H376</f>
        <v>0.41535</v>
      </c>
      <c r="S376" s="96">
        <v>0</v>
      </c>
      <c r="T376" s="97">
        <f>S376*H376</f>
        <v>0</v>
      </c>
      <c r="AR376" s="11" t="s">
        <v>263</v>
      </c>
      <c r="AT376" s="11" t="s">
        <v>119</v>
      </c>
      <c r="AU376" s="11" t="s">
        <v>78</v>
      </c>
      <c r="AY376" s="11" t="s">
        <v>117</v>
      </c>
      <c r="BE376" s="98">
        <f>IF(N376="základní",J376,0)</f>
        <v>0</v>
      </c>
      <c r="BF376" s="98">
        <f>IF(N376="snížená",J376,0)</f>
        <v>0</v>
      </c>
      <c r="BG376" s="98">
        <f>IF(N376="zákl. přenesená",J376,0)</f>
        <v>0</v>
      </c>
      <c r="BH376" s="98">
        <f>IF(N376="sníž. přenesená",J376,0)</f>
        <v>0</v>
      </c>
      <c r="BI376" s="98">
        <f>IF(N376="nulová",J376,0)</f>
        <v>0</v>
      </c>
      <c r="BJ376" s="11" t="s">
        <v>76</v>
      </c>
      <c r="BK376" s="98">
        <f>ROUND(I376*H376,2)</f>
        <v>0</v>
      </c>
      <c r="BL376" s="11" t="s">
        <v>263</v>
      </c>
      <c r="BM376" s="11" t="s">
        <v>1094</v>
      </c>
    </row>
    <row r="377" spans="1:51" s="8" customFormat="1" ht="12">
      <c r="A377" s="282"/>
      <c r="B377" s="107"/>
      <c r="D377" s="100" t="s">
        <v>124</v>
      </c>
      <c r="E377" s="108" t="s">
        <v>1</v>
      </c>
      <c r="F377" s="109">
        <v>15</v>
      </c>
      <c r="H377" s="228">
        <v>15</v>
      </c>
      <c r="I377" s="110"/>
      <c r="J377" s="214"/>
      <c r="L377" s="107"/>
      <c r="M377" s="111"/>
      <c r="N377" s="112"/>
      <c r="O377" s="112"/>
      <c r="P377" s="112"/>
      <c r="Q377" s="112"/>
      <c r="R377" s="112"/>
      <c r="S377" s="112"/>
      <c r="T377" s="113"/>
      <c r="AT377" s="108" t="s">
        <v>124</v>
      </c>
      <c r="AU377" s="108" t="s">
        <v>78</v>
      </c>
      <c r="AV377" s="8" t="s">
        <v>78</v>
      </c>
      <c r="AW377" s="8" t="s">
        <v>31</v>
      </c>
      <c r="AX377" s="8" t="s">
        <v>69</v>
      </c>
      <c r="AY377" s="108" t="s">
        <v>117</v>
      </c>
    </row>
    <row r="378" spans="1:51" s="10" customFormat="1" ht="12">
      <c r="A378" s="283"/>
      <c r="B378" s="121"/>
      <c r="D378" s="100" t="s">
        <v>124</v>
      </c>
      <c r="E378" s="122" t="s">
        <v>1</v>
      </c>
      <c r="F378" s="123" t="s">
        <v>182</v>
      </c>
      <c r="H378" s="234">
        <v>15</v>
      </c>
      <c r="I378" s="124"/>
      <c r="J378" s="216"/>
      <c r="L378" s="121"/>
      <c r="M378" s="125"/>
      <c r="N378" s="126"/>
      <c r="O378" s="126"/>
      <c r="P378" s="126"/>
      <c r="Q378" s="126"/>
      <c r="R378" s="126"/>
      <c r="S378" s="126"/>
      <c r="T378" s="127"/>
      <c r="AT378" s="122" t="s">
        <v>124</v>
      </c>
      <c r="AU378" s="122" t="s">
        <v>78</v>
      </c>
      <c r="AV378" s="10" t="s">
        <v>122</v>
      </c>
      <c r="AW378" s="10" t="s">
        <v>31</v>
      </c>
      <c r="AX378" s="10" t="s">
        <v>76</v>
      </c>
      <c r="AY378" s="122" t="s">
        <v>117</v>
      </c>
    </row>
    <row r="379" spans="1:65" s="1" customFormat="1" ht="16.5" customHeight="1">
      <c r="A379" s="281"/>
      <c r="B379" s="88"/>
      <c r="C379" s="89" t="s">
        <v>664</v>
      </c>
      <c r="D379" s="89" t="s">
        <v>119</v>
      </c>
      <c r="E379" s="90" t="s">
        <v>732</v>
      </c>
      <c r="F379" s="91" t="s">
        <v>733</v>
      </c>
      <c r="G379" s="92" t="s">
        <v>434</v>
      </c>
      <c r="H379" s="257">
        <v>15</v>
      </c>
      <c r="I379" s="93"/>
      <c r="J379" s="260">
        <f>ROUND(I379*H379,2)</f>
        <v>0</v>
      </c>
      <c r="K379" s="91" t="s">
        <v>1</v>
      </c>
      <c r="L379" s="19"/>
      <c r="M379" s="94" t="s">
        <v>1</v>
      </c>
      <c r="N379" s="95" t="s">
        <v>40</v>
      </c>
      <c r="O379" s="27"/>
      <c r="P379" s="96">
        <f>O379*H379</f>
        <v>0</v>
      </c>
      <c r="Q379" s="96">
        <v>0.02769</v>
      </c>
      <c r="R379" s="96">
        <f>Q379*H379</f>
        <v>0.41535</v>
      </c>
      <c r="S379" s="96">
        <v>0</v>
      </c>
      <c r="T379" s="97">
        <f>S379*H379</f>
        <v>0</v>
      </c>
      <c r="AR379" s="11" t="s">
        <v>263</v>
      </c>
      <c r="AT379" s="11" t="s">
        <v>119</v>
      </c>
      <c r="AU379" s="11" t="s">
        <v>78</v>
      </c>
      <c r="AY379" s="11" t="s">
        <v>117</v>
      </c>
      <c r="BE379" s="98">
        <f>IF(N379="základní",J379,0)</f>
        <v>0</v>
      </c>
      <c r="BF379" s="98">
        <f>IF(N379="snížená",J379,0)</f>
        <v>0</v>
      </c>
      <c r="BG379" s="98">
        <f>IF(N379="zákl. přenesená",J379,0)</f>
        <v>0</v>
      </c>
      <c r="BH379" s="98">
        <f>IF(N379="sníž. přenesená",J379,0)</f>
        <v>0</v>
      </c>
      <c r="BI379" s="98">
        <f>IF(N379="nulová",J379,0)</f>
        <v>0</v>
      </c>
      <c r="BJ379" s="11" t="s">
        <v>76</v>
      </c>
      <c r="BK379" s="98">
        <f>ROUND(I379*H379,2)</f>
        <v>0</v>
      </c>
      <c r="BL379" s="11" t="s">
        <v>263</v>
      </c>
      <c r="BM379" s="11" t="s">
        <v>1095</v>
      </c>
    </row>
    <row r="380" spans="1:51" s="8" customFormat="1" ht="12">
      <c r="A380" s="282"/>
      <c r="B380" s="107"/>
      <c r="D380" s="100" t="s">
        <v>124</v>
      </c>
      <c r="E380" s="108" t="s">
        <v>1</v>
      </c>
      <c r="F380" s="109">
        <v>15</v>
      </c>
      <c r="H380" s="228">
        <v>15</v>
      </c>
      <c r="I380" s="110"/>
      <c r="J380" s="214"/>
      <c r="L380" s="107"/>
      <c r="M380" s="111"/>
      <c r="N380" s="112"/>
      <c r="O380" s="112"/>
      <c r="P380" s="112"/>
      <c r="Q380" s="112"/>
      <c r="R380" s="112"/>
      <c r="S380" s="112"/>
      <c r="T380" s="113"/>
      <c r="AT380" s="108" t="s">
        <v>124</v>
      </c>
      <c r="AU380" s="108" t="s">
        <v>78</v>
      </c>
      <c r="AV380" s="8" t="s">
        <v>78</v>
      </c>
      <c r="AW380" s="8" t="s">
        <v>31</v>
      </c>
      <c r="AX380" s="8" t="s">
        <v>69</v>
      </c>
      <c r="AY380" s="108" t="s">
        <v>117</v>
      </c>
    </row>
    <row r="381" spans="1:51" s="10" customFormat="1" ht="12">
      <c r="A381" s="283"/>
      <c r="B381" s="121"/>
      <c r="D381" s="100" t="s">
        <v>124</v>
      </c>
      <c r="E381" s="122" t="s">
        <v>1</v>
      </c>
      <c r="F381" s="123" t="s">
        <v>182</v>
      </c>
      <c r="H381" s="234">
        <v>15</v>
      </c>
      <c r="I381" s="124"/>
      <c r="J381" s="216"/>
      <c r="L381" s="121"/>
      <c r="M381" s="125"/>
      <c r="N381" s="126"/>
      <c r="O381" s="126"/>
      <c r="P381" s="126"/>
      <c r="Q381" s="126"/>
      <c r="R381" s="126"/>
      <c r="S381" s="126"/>
      <c r="T381" s="127"/>
      <c r="AT381" s="122" t="s">
        <v>124</v>
      </c>
      <c r="AU381" s="122" t="s">
        <v>78</v>
      </c>
      <c r="AV381" s="10" t="s">
        <v>122</v>
      </c>
      <c r="AW381" s="10" t="s">
        <v>31</v>
      </c>
      <c r="AX381" s="10" t="s">
        <v>76</v>
      </c>
      <c r="AY381" s="122" t="s">
        <v>117</v>
      </c>
    </row>
    <row r="382" spans="1:65" s="1" customFormat="1" ht="16.5" customHeight="1">
      <c r="A382" s="281"/>
      <c r="B382" s="88"/>
      <c r="C382" s="89" t="s">
        <v>668</v>
      </c>
      <c r="D382" s="89" t="s">
        <v>119</v>
      </c>
      <c r="E382" s="90" t="s">
        <v>736</v>
      </c>
      <c r="F382" s="91" t="s">
        <v>737</v>
      </c>
      <c r="G382" s="92" t="s">
        <v>434</v>
      </c>
      <c r="H382" s="257">
        <v>15</v>
      </c>
      <c r="I382" s="93"/>
      <c r="J382" s="260">
        <f>ROUND(I382*H382,2)</f>
        <v>0</v>
      </c>
      <c r="K382" s="91" t="s">
        <v>1</v>
      </c>
      <c r="L382" s="19"/>
      <c r="M382" s="94" t="s">
        <v>1</v>
      </c>
      <c r="N382" s="95" t="s">
        <v>40</v>
      </c>
      <c r="O382" s="27"/>
      <c r="P382" s="96">
        <f>O382*H382</f>
        <v>0</v>
      </c>
      <c r="Q382" s="96">
        <v>0.02769</v>
      </c>
      <c r="R382" s="96">
        <f>Q382*H382</f>
        <v>0.41535</v>
      </c>
      <c r="S382" s="96">
        <v>0</v>
      </c>
      <c r="T382" s="97">
        <f>S382*H382</f>
        <v>0</v>
      </c>
      <c r="AR382" s="11" t="s">
        <v>263</v>
      </c>
      <c r="AT382" s="11" t="s">
        <v>119</v>
      </c>
      <c r="AU382" s="11" t="s">
        <v>78</v>
      </c>
      <c r="AY382" s="11" t="s">
        <v>117</v>
      </c>
      <c r="BE382" s="98">
        <f>IF(N382="základní",J382,0)</f>
        <v>0</v>
      </c>
      <c r="BF382" s="98">
        <f>IF(N382="snížená",J382,0)</f>
        <v>0</v>
      </c>
      <c r="BG382" s="98">
        <f>IF(N382="zákl. přenesená",J382,0)</f>
        <v>0</v>
      </c>
      <c r="BH382" s="98">
        <f>IF(N382="sníž. přenesená",J382,0)</f>
        <v>0</v>
      </c>
      <c r="BI382" s="98">
        <f>IF(N382="nulová",J382,0)</f>
        <v>0</v>
      </c>
      <c r="BJ382" s="11" t="s">
        <v>76</v>
      </c>
      <c r="BK382" s="98">
        <f>ROUND(I382*H382,2)</f>
        <v>0</v>
      </c>
      <c r="BL382" s="11" t="s">
        <v>263</v>
      </c>
      <c r="BM382" s="11" t="s">
        <v>1096</v>
      </c>
    </row>
    <row r="383" spans="1:51" s="8" customFormat="1" ht="12">
      <c r="A383" s="282"/>
      <c r="B383" s="107"/>
      <c r="D383" s="100" t="s">
        <v>124</v>
      </c>
      <c r="E383" s="108" t="s">
        <v>1</v>
      </c>
      <c r="F383" s="109">
        <v>15</v>
      </c>
      <c r="H383" s="228">
        <v>15</v>
      </c>
      <c r="I383" s="110"/>
      <c r="J383" s="214"/>
      <c r="L383" s="107"/>
      <c r="M383" s="111"/>
      <c r="N383" s="112"/>
      <c r="O383" s="112"/>
      <c r="P383" s="112"/>
      <c r="Q383" s="112"/>
      <c r="R383" s="112"/>
      <c r="S383" s="112"/>
      <c r="T383" s="113"/>
      <c r="AT383" s="108" t="s">
        <v>124</v>
      </c>
      <c r="AU383" s="108" t="s">
        <v>78</v>
      </c>
      <c r="AV383" s="8" t="s">
        <v>78</v>
      </c>
      <c r="AW383" s="8" t="s">
        <v>31</v>
      </c>
      <c r="AX383" s="8" t="s">
        <v>69</v>
      </c>
      <c r="AY383" s="108" t="s">
        <v>117</v>
      </c>
    </row>
    <row r="384" spans="1:51" s="10" customFormat="1" ht="12">
      <c r="A384" s="283"/>
      <c r="B384" s="121"/>
      <c r="D384" s="100" t="s">
        <v>124</v>
      </c>
      <c r="E384" s="122" t="s">
        <v>1</v>
      </c>
      <c r="F384" s="123" t="s">
        <v>182</v>
      </c>
      <c r="H384" s="234">
        <v>15</v>
      </c>
      <c r="I384" s="124"/>
      <c r="J384" s="216"/>
      <c r="L384" s="121"/>
      <c r="M384" s="125"/>
      <c r="N384" s="126"/>
      <c r="O384" s="126"/>
      <c r="P384" s="126"/>
      <c r="Q384" s="126"/>
      <c r="R384" s="126"/>
      <c r="S384" s="126"/>
      <c r="T384" s="127"/>
      <c r="AT384" s="122" t="s">
        <v>124</v>
      </c>
      <c r="AU384" s="122" t="s">
        <v>78</v>
      </c>
      <c r="AV384" s="10" t="s">
        <v>122</v>
      </c>
      <c r="AW384" s="10" t="s">
        <v>31</v>
      </c>
      <c r="AX384" s="10" t="s">
        <v>76</v>
      </c>
      <c r="AY384" s="122" t="s">
        <v>117</v>
      </c>
    </row>
    <row r="385" spans="1:65" s="1" customFormat="1" ht="16.5" customHeight="1">
      <c r="A385" s="281"/>
      <c r="B385" s="88"/>
      <c r="C385" s="89" t="s">
        <v>672</v>
      </c>
      <c r="D385" s="89" t="s">
        <v>119</v>
      </c>
      <c r="E385" s="90" t="s">
        <v>740</v>
      </c>
      <c r="F385" s="91" t="s">
        <v>741</v>
      </c>
      <c r="G385" s="92" t="s">
        <v>434</v>
      </c>
      <c r="H385" s="257">
        <v>19</v>
      </c>
      <c r="I385" s="93"/>
      <c r="J385" s="260">
        <f>ROUND(I385*H385,2)</f>
        <v>0</v>
      </c>
      <c r="K385" s="91" t="s">
        <v>186</v>
      </c>
      <c r="L385" s="19"/>
      <c r="M385" s="94" t="s">
        <v>1</v>
      </c>
      <c r="N385" s="95" t="s">
        <v>40</v>
      </c>
      <c r="O385" s="27"/>
      <c r="P385" s="96">
        <f>O385*H385</f>
        <v>0</v>
      </c>
      <c r="Q385" s="96">
        <v>0.12303</v>
      </c>
      <c r="R385" s="96">
        <f>Q385*H385</f>
        <v>2.33757</v>
      </c>
      <c r="S385" s="96">
        <v>0</v>
      </c>
      <c r="T385" s="97">
        <f>S385*H385</f>
        <v>0</v>
      </c>
      <c r="AR385" s="11" t="s">
        <v>122</v>
      </c>
      <c r="AT385" s="11" t="s">
        <v>119</v>
      </c>
      <c r="AU385" s="11" t="s">
        <v>78</v>
      </c>
      <c r="AY385" s="11" t="s">
        <v>117</v>
      </c>
      <c r="BE385" s="98">
        <f>IF(N385="základní",J385,0)</f>
        <v>0</v>
      </c>
      <c r="BF385" s="98">
        <f>IF(N385="snížená",J385,0)</f>
        <v>0</v>
      </c>
      <c r="BG385" s="98">
        <f>IF(N385="zákl. přenesená",J385,0)</f>
        <v>0</v>
      </c>
      <c r="BH385" s="98">
        <f>IF(N385="sníž. přenesená",J385,0)</f>
        <v>0</v>
      </c>
      <c r="BI385" s="98">
        <f>IF(N385="nulová",J385,0)</f>
        <v>0</v>
      </c>
      <c r="BJ385" s="11" t="s">
        <v>76</v>
      </c>
      <c r="BK385" s="98">
        <f>ROUND(I385*H385,2)</f>
        <v>0</v>
      </c>
      <c r="BL385" s="11" t="s">
        <v>122</v>
      </c>
      <c r="BM385" s="11" t="s">
        <v>1097</v>
      </c>
    </row>
    <row r="386" spans="1:51" s="8" customFormat="1" ht="12">
      <c r="A386" s="282"/>
      <c r="B386" s="107"/>
      <c r="D386" s="100" t="s">
        <v>124</v>
      </c>
      <c r="E386" s="108" t="s">
        <v>1</v>
      </c>
      <c r="F386" s="109" t="s">
        <v>1142</v>
      </c>
      <c r="H386" s="228">
        <v>19</v>
      </c>
      <c r="I386" s="110"/>
      <c r="J386" s="214"/>
      <c r="L386" s="107"/>
      <c r="M386" s="111"/>
      <c r="N386" s="112"/>
      <c r="O386" s="112"/>
      <c r="P386" s="112"/>
      <c r="Q386" s="112"/>
      <c r="R386" s="112"/>
      <c r="S386" s="112"/>
      <c r="T386" s="113"/>
      <c r="AT386" s="108" t="s">
        <v>124</v>
      </c>
      <c r="AU386" s="108" t="s">
        <v>78</v>
      </c>
      <c r="AV386" s="8" t="s">
        <v>78</v>
      </c>
      <c r="AW386" s="8" t="s">
        <v>31</v>
      </c>
      <c r="AX386" s="8" t="s">
        <v>69</v>
      </c>
      <c r="AY386" s="108" t="s">
        <v>117</v>
      </c>
    </row>
    <row r="387" spans="1:51" s="10" customFormat="1" ht="12">
      <c r="A387" s="283"/>
      <c r="B387" s="121"/>
      <c r="D387" s="100" t="s">
        <v>124</v>
      </c>
      <c r="E387" s="122" t="s">
        <v>1</v>
      </c>
      <c r="F387" s="123" t="s">
        <v>182</v>
      </c>
      <c r="H387" s="234">
        <v>19</v>
      </c>
      <c r="I387" s="124"/>
      <c r="J387" s="216"/>
      <c r="L387" s="121"/>
      <c r="M387" s="125"/>
      <c r="N387" s="126"/>
      <c r="O387" s="126"/>
      <c r="P387" s="126"/>
      <c r="Q387" s="126"/>
      <c r="R387" s="126"/>
      <c r="S387" s="126"/>
      <c r="T387" s="127"/>
      <c r="AT387" s="122" t="s">
        <v>124</v>
      </c>
      <c r="AU387" s="122" t="s">
        <v>78</v>
      </c>
      <c r="AV387" s="10" t="s">
        <v>122</v>
      </c>
      <c r="AW387" s="10" t="s">
        <v>31</v>
      </c>
      <c r="AX387" s="10" t="s">
        <v>76</v>
      </c>
      <c r="AY387" s="122" t="s">
        <v>117</v>
      </c>
    </row>
    <row r="388" spans="1:65" s="1" customFormat="1" ht="16.5" customHeight="1">
      <c r="A388" s="281"/>
      <c r="B388" s="88"/>
      <c r="C388" s="128" t="s">
        <v>676</v>
      </c>
      <c r="D388" s="128" t="s">
        <v>416</v>
      </c>
      <c r="E388" s="129" t="s">
        <v>745</v>
      </c>
      <c r="F388" s="130" t="s">
        <v>746</v>
      </c>
      <c r="G388" s="131" t="s">
        <v>434</v>
      </c>
      <c r="H388" s="258">
        <v>19</v>
      </c>
      <c r="I388" s="142"/>
      <c r="J388" s="261">
        <f aca="true" t="shared" si="30" ref="J388:J396">ROUND(I388*H388,2)</f>
        <v>0</v>
      </c>
      <c r="K388" s="130" t="s">
        <v>1</v>
      </c>
      <c r="L388" s="133"/>
      <c r="M388" s="134" t="s">
        <v>1</v>
      </c>
      <c r="N388" s="135" t="s">
        <v>40</v>
      </c>
      <c r="O388" s="27"/>
      <c r="P388" s="96">
        <f aca="true" t="shared" si="31" ref="P388:P396">O388*H388</f>
        <v>0</v>
      </c>
      <c r="Q388" s="96">
        <v>0.0069</v>
      </c>
      <c r="R388" s="96">
        <f aca="true" t="shared" si="32" ref="R388:R396">Q388*H388</f>
        <v>0.1311</v>
      </c>
      <c r="S388" s="96">
        <v>0</v>
      </c>
      <c r="T388" s="97">
        <f aca="true" t="shared" si="33" ref="T388:T396">S388*H388</f>
        <v>0</v>
      </c>
      <c r="AR388" s="11" t="s">
        <v>222</v>
      </c>
      <c r="AT388" s="11" t="s">
        <v>416</v>
      </c>
      <c r="AU388" s="11" t="s">
        <v>78</v>
      </c>
      <c r="AY388" s="11" t="s">
        <v>117</v>
      </c>
      <c r="BE388" s="98">
        <f aca="true" t="shared" si="34" ref="BE388:BE396">IF(N388="základní",J388,0)</f>
        <v>0</v>
      </c>
      <c r="BF388" s="98">
        <f aca="true" t="shared" si="35" ref="BF388:BF396">IF(N388="snížená",J388,0)</f>
        <v>0</v>
      </c>
      <c r="BG388" s="98">
        <f aca="true" t="shared" si="36" ref="BG388:BG396">IF(N388="zákl. přenesená",J388,0)</f>
        <v>0</v>
      </c>
      <c r="BH388" s="98">
        <f aca="true" t="shared" si="37" ref="BH388:BH396">IF(N388="sníž. přenesená",J388,0)</f>
        <v>0</v>
      </c>
      <c r="BI388" s="98">
        <f aca="true" t="shared" si="38" ref="BI388:BI396">IF(N388="nulová",J388,0)</f>
        <v>0</v>
      </c>
      <c r="BJ388" s="11" t="s">
        <v>76</v>
      </c>
      <c r="BK388" s="98">
        <f aca="true" t="shared" si="39" ref="BK388:BK396">ROUND(I388*H388,2)</f>
        <v>0</v>
      </c>
      <c r="BL388" s="11" t="s">
        <v>122</v>
      </c>
      <c r="BM388" s="11" t="s">
        <v>1098</v>
      </c>
    </row>
    <row r="389" spans="1:65" s="1" customFormat="1" ht="16.5" customHeight="1">
      <c r="A389" s="281"/>
      <c r="B389" s="88"/>
      <c r="C389" s="89" t="s">
        <v>680</v>
      </c>
      <c r="D389" s="89" t="s">
        <v>119</v>
      </c>
      <c r="E389" s="90" t="s">
        <v>749</v>
      </c>
      <c r="F389" s="91" t="s">
        <v>750</v>
      </c>
      <c r="G389" s="92" t="s">
        <v>434</v>
      </c>
      <c r="H389" s="257">
        <v>19</v>
      </c>
      <c r="I389" s="93"/>
      <c r="J389" s="260">
        <f t="shared" si="30"/>
        <v>0</v>
      </c>
      <c r="K389" s="91" t="s">
        <v>1</v>
      </c>
      <c r="L389" s="19"/>
      <c r="M389" s="94" t="s">
        <v>1</v>
      </c>
      <c r="N389" s="95" t="s">
        <v>40</v>
      </c>
      <c r="O389" s="27"/>
      <c r="P389" s="96">
        <f t="shared" si="31"/>
        <v>0</v>
      </c>
      <c r="Q389" s="96">
        <v>0</v>
      </c>
      <c r="R389" s="96">
        <f t="shared" si="32"/>
        <v>0</v>
      </c>
      <c r="S389" s="96">
        <v>0</v>
      </c>
      <c r="T389" s="97">
        <f t="shared" si="33"/>
        <v>0</v>
      </c>
      <c r="AR389" s="11" t="s">
        <v>122</v>
      </c>
      <c r="AT389" s="11" t="s">
        <v>119</v>
      </c>
      <c r="AU389" s="11" t="s">
        <v>78</v>
      </c>
      <c r="AY389" s="11" t="s">
        <v>117</v>
      </c>
      <c r="BE389" s="98">
        <f t="shared" si="34"/>
        <v>0</v>
      </c>
      <c r="BF389" s="98">
        <f t="shared" si="35"/>
        <v>0</v>
      </c>
      <c r="BG389" s="98">
        <f t="shared" si="36"/>
        <v>0</v>
      </c>
      <c r="BH389" s="98">
        <f t="shared" si="37"/>
        <v>0</v>
      </c>
      <c r="BI389" s="98">
        <f t="shared" si="38"/>
        <v>0</v>
      </c>
      <c r="BJ389" s="11" t="s">
        <v>76</v>
      </c>
      <c r="BK389" s="98">
        <f t="shared" si="39"/>
        <v>0</v>
      </c>
      <c r="BL389" s="11" t="s">
        <v>122</v>
      </c>
      <c r="BM389" s="11" t="s">
        <v>1099</v>
      </c>
    </row>
    <row r="390" spans="1:65" s="1" customFormat="1" ht="16.5" customHeight="1">
      <c r="A390" s="281"/>
      <c r="B390" s="88"/>
      <c r="C390" s="89" t="s">
        <v>684</v>
      </c>
      <c r="D390" s="89" t="s">
        <v>119</v>
      </c>
      <c r="E390" s="90" t="s">
        <v>753</v>
      </c>
      <c r="F390" s="91" t="s">
        <v>754</v>
      </c>
      <c r="G390" s="92" t="s">
        <v>434</v>
      </c>
      <c r="H390" s="257">
        <v>1</v>
      </c>
      <c r="I390" s="93"/>
      <c r="J390" s="260">
        <f t="shared" si="30"/>
        <v>0</v>
      </c>
      <c r="K390" s="91" t="s">
        <v>186</v>
      </c>
      <c r="L390" s="19"/>
      <c r="M390" s="94" t="s">
        <v>1</v>
      </c>
      <c r="N390" s="95" t="s">
        <v>40</v>
      </c>
      <c r="O390" s="27"/>
      <c r="P390" s="96">
        <f t="shared" si="31"/>
        <v>0</v>
      </c>
      <c r="Q390" s="96">
        <v>0.32906</v>
      </c>
      <c r="R390" s="96">
        <f t="shared" si="32"/>
        <v>0.32906</v>
      </c>
      <c r="S390" s="96">
        <v>0</v>
      </c>
      <c r="T390" s="97">
        <f t="shared" si="33"/>
        <v>0</v>
      </c>
      <c r="AR390" s="11" t="s">
        <v>122</v>
      </c>
      <c r="AT390" s="11" t="s">
        <v>119</v>
      </c>
      <c r="AU390" s="11" t="s">
        <v>78</v>
      </c>
      <c r="AY390" s="11" t="s">
        <v>117</v>
      </c>
      <c r="BE390" s="98">
        <f t="shared" si="34"/>
        <v>0</v>
      </c>
      <c r="BF390" s="98">
        <f t="shared" si="35"/>
        <v>0</v>
      </c>
      <c r="BG390" s="98">
        <f t="shared" si="36"/>
        <v>0</v>
      </c>
      <c r="BH390" s="98">
        <f t="shared" si="37"/>
        <v>0</v>
      </c>
      <c r="BI390" s="98">
        <f t="shared" si="38"/>
        <v>0</v>
      </c>
      <c r="BJ390" s="11" t="s">
        <v>76</v>
      </c>
      <c r="BK390" s="98">
        <f t="shared" si="39"/>
        <v>0</v>
      </c>
      <c r="BL390" s="11" t="s">
        <v>122</v>
      </c>
      <c r="BM390" s="11" t="s">
        <v>1100</v>
      </c>
    </row>
    <row r="391" spans="1:65" s="1" customFormat="1" ht="16.5" customHeight="1">
      <c r="A391" s="281"/>
      <c r="B391" s="88"/>
      <c r="C391" s="128" t="s">
        <v>689</v>
      </c>
      <c r="D391" s="128" t="s">
        <v>416</v>
      </c>
      <c r="E391" s="129" t="s">
        <v>757</v>
      </c>
      <c r="F391" s="130" t="s">
        <v>758</v>
      </c>
      <c r="G391" s="131" t="s">
        <v>434</v>
      </c>
      <c r="H391" s="258">
        <v>1</v>
      </c>
      <c r="I391" s="142"/>
      <c r="J391" s="261">
        <f t="shared" si="30"/>
        <v>0</v>
      </c>
      <c r="K391" s="130" t="s">
        <v>186</v>
      </c>
      <c r="L391" s="133"/>
      <c r="M391" s="134" t="s">
        <v>1</v>
      </c>
      <c r="N391" s="135" t="s">
        <v>40</v>
      </c>
      <c r="O391" s="27"/>
      <c r="P391" s="96">
        <f t="shared" si="31"/>
        <v>0</v>
      </c>
      <c r="Q391" s="96">
        <v>0.0295</v>
      </c>
      <c r="R391" s="96">
        <f t="shared" si="32"/>
        <v>0.0295</v>
      </c>
      <c r="S391" s="96">
        <v>0</v>
      </c>
      <c r="T391" s="97">
        <f t="shared" si="33"/>
        <v>0</v>
      </c>
      <c r="AR391" s="11" t="s">
        <v>222</v>
      </c>
      <c r="AT391" s="11" t="s">
        <v>416</v>
      </c>
      <c r="AU391" s="11" t="s">
        <v>78</v>
      </c>
      <c r="AY391" s="11" t="s">
        <v>117</v>
      </c>
      <c r="BE391" s="98">
        <f t="shared" si="34"/>
        <v>0</v>
      </c>
      <c r="BF391" s="98">
        <f t="shared" si="35"/>
        <v>0</v>
      </c>
      <c r="BG391" s="98">
        <f t="shared" si="36"/>
        <v>0</v>
      </c>
      <c r="BH391" s="98">
        <f t="shared" si="37"/>
        <v>0</v>
      </c>
      <c r="BI391" s="98">
        <f t="shared" si="38"/>
        <v>0</v>
      </c>
      <c r="BJ391" s="11" t="s">
        <v>76</v>
      </c>
      <c r="BK391" s="98">
        <f t="shared" si="39"/>
        <v>0</v>
      </c>
      <c r="BL391" s="11" t="s">
        <v>122</v>
      </c>
      <c r="BM391" s="11" t="s">
        <v>1101</v>
      </c>
    </row>
    <row r="392" spans="1:65" s="1" customFormat="1" ht="16.5" customHeight="1">
      <c r="A392" s="281"/>
      <c r="B392" s="88"/>
      <c r="C392" s="128" t="s">
        <v>693</v>
      </c>
      <c r="D392" s="128" t="s">
        <v>416</v>
      </c>
      <c r="E392" s="129" t="s">
        <v>760</v>
      </c>
      <c r="F392" s="130" t="s">
        <v>761</v>
      </c>
      <c r="G392" s="131" t="s">
        <v>434</v>
      </c>
      <c r="H392" s="258">
        <v>1</v>
      </c>
      <c r="I392" s="132"/>
      <c r="J392" s="261">
        <f t="shared" si="30"/>
        <v>0</v>
      </c>
      <c r="K392" s="130" t="s">
        <v>186</v>
      </c>
      <c r="L392" s="133"/>
      <c r="M392" s="134" t="s">
        <v>1</v>
      </c>
      <c r="N392" s="135" t="s">
        <v>40</v>
      </c>
      <c r="O392" s="27"/>
      <c r="P392" s="96">
        <f t="shared" si="31"/>
        <v>0</v>
      </c>
      <c r="Q392" s="96">
        <v>0.0019</v>
      </c>
      <c r="R392" s="96">
        <f t="shared" si="32"/>
        <v>0.0019</v>
      </c>
      <c r="S392" s="96">
        <v>0</v>
      </c>
      <c r="T392" s="97">
        <f t="shared" si="33"/>
        <v>0</v>
      </c>
      <c r="AR392" s="11" t="s">
        <v>222</v>
      </c>
      <c r="AT392" s="11" t="s">
        <v>416</v>
      </c>
      <c r="AU392" s="11" t="s">
        <v>78</v>
      </c>
      <c r="AY392" s="11" t="s">
        <v>117</v>
      </c>
      <c r="BE392" s="98">
        <f t="shared" si="34"/>
        <v>0</v>
      </c>
      <c r="BF392" s="98">
        <f t="shared" si="35"/>
        <v>0</v>
      </c>
      <c r="BG392" s="98">
        <f t="shared" si="36"/>
        <v>0</v>
      </c>
      <c r="BH392" s="98">
        <f t="shared" si="37"/>
        <v>0</v>
      </c>
      <c r="BI392" s="98">
        <f t="shared" si="38"/>
        <v>0</v>
      </c>
      <c r="BJ392" s="11" t="s">
        <v>76</v>
      </c>
      <c r="BK392" s="98">
        <f t="shared" si="39"/>
        <v>0</v>
      </c>
      <c r="BL392" s="11" t="s">
        <v>122</v>
      </c>
      <c r="BM392" s="11" t="s">
        <v>1102</v>
      </c>
    </row>
    <row r="393" spans="1:65" s="1" customFormat="1" ht="16.5" customHeight="1">
      <c r="A393" s="281"/>
      <c r="B393" s="88"/>
      <c r="C393" s="89" t="s">
        <v>698</v>
      </c>
      <c r="D393" s="89" t="s">
        <v>119</v>
      </c>
      <c r="E393" s="90" t="s">
        <v>764</v>
      </c>
      <c r="F393" s="91" t="s">
        <v>765</v>
      </c>
      <c r="G393" s="92" t="s">
        <v>219</v>
      </c>
      <c r="H393" s="257">
        <v>302.5</v>
      </c>
      <c r="I393" s="93"/>
      <c r="J393" s="260">
        <f t="shared" si="30"/>
        <v>0</v>
      </c>
      <c r="K393" s="91" t="s">
        <v>186</v>
      </c>
      <c r="L393" s="19"/>
      <c r="M393" s="94" t="s">
        <v>1</v>
      </c>
      <c r="N393" s="95" t="s">
        <v>40</v>
      </c>
      <c r="O393" s="27"/>
      <c r="P393" s="96">
        <f t="shared" si="31"/>
        <v>0</v>
      </c>
      <c r="Q393" s="96">
        <v>0.00013</v>
      </c>
      <c r="R393" s="96">
        <f t="shared" si="32"/>
        <v>0.039325</v>
      </c>
      <c r="S393" s="96">
        <v>0</v>
      </c>
      <c r="T393" s="97">
        <f t="shared" si="33"/>
        <v>0</v>
      </c>
      <c r="AR393" s="11" t="s">
        <v>122</v>
      </c>
      <c r="AT393" s="11" t="s">
        <v>119</v>
      </c>
      <c r="AU393" s="11" t="s">
        <v>78</v>
      </c>
      <c r="AY393" s="11" t="s">
        <v>117</v>
      </c>
      <c r="BE393" s="98">
        <f t="shared" si="34"/>
        <v>0</v>
      </c>
      <c r="BF393" s="98">
        <f t="shared" si="35"/>
        <v>0</v>
      </c>
      <c r="BG393" s="98">
        <f t="shared" si="36"/>
        <v>0</v>
      </c>
      <c r="BH393" s="98">
        <f t="shared" si="37"/>
        <v>0</v>
      </c>
      <c r="BI393" s="98">
        <f t="shared" si="38"/>
        <v>0</v>
      </c>
      <c r="BJ393" s="11" t="s">
        <v>76</v>
      </c>
      <c r="BK393" s="98">
        <f t="shared" si="39"/>
        <v>0</v>
      </c>
      <c r="BL393" s="11" t="s">
        <v>122</v>
      </c>
      <c r="BM393" s="11" t="s">
        <v>1103</v>
      </c>
    </row>
    <row r="394" spans="1:65" s="1" customFormat="1" ht="16.5" customHeight="1">
      <c r="A394" s="281"/>
      <c r="B394" s="88"/>
      <c r="C394" s="89" t="s">
        <v>704</v>
      </c>
      <c r="D394" s="89" t="s">
        <v>119</v>
      </c>
      <c r="E394" s="90" t="s">
        <v>768</v>
      </c>
      <c r="F394" s="91" t="s">
        <v>769</v>
      </c>
      <c r="G394" s="92" t="s">
        <v>770</v>
      </c>
      <c r="H394" s="257">
        <v>1</v>
      </c>
      <c r="I394" s="93"/>
      <c r="J394" s="260">
        <f t="shared" si="30"/>
        <v>0</v>
      </c>
      <c r="K394" s="91" t="s">
        <v>1</v>
      </c>
      <c r="L394" s="19"/>
      <c r="M394" s="94" t="s">
        <v>1</v>
      </c>
      <c r="N394" s="95" t="s">
        <v>40</v>
      </c>
      <c r="O394" s="27"/>
      <c r="P394" s="96">
        <f t="shared" si="31"/>
        <v>0</v>
      </c>
      <c r="Q394" s="96">
        <v>0</v>
      </c>
      <c r="R394" s="96">
        <f t="shared" si="32"/>
        <v>0</v>
      </c>
      <c r="S394" s="96">
        <v>0</v>
      </c>
      <c r="T394" s="97">
        <f t="shared" si="33"/>
        <v>0</v>
      </c>
      <c r="AR394" s="11" t="s">
        <v>122</v>
      </c>
      <c r="AT394" s="11" t="s">
        <v>119</v>
      </c>
      <c r="AU394" s="11" t="s">
        <v>78</v>
      </c>
      <c r="AY394" s="11" t="s">
        <v>117</v>
      </c>
      <c r="BE394" s="98">
        <f t="shared" si="34"/>
        <v>0</v>
      </c>
      <c r="BF394" s="98">
        <f t="shared" si="35"/>
        <v>0</v>
      </c>
      <c r="BG394" s="98">
        <f t="shared" si="36"/>
        <v>0</v>
      </c>
      <c r="BH394" s="98">
        <f t="shared" si="37"/>
        <v>0</v>
      </c>
      <c r="BI394" s="98">
        <f t="shared" si="38"/>
        <v>0</v>
      </c>
      <c r="BJ394" s="11" t="s">
        <v>76</v>
      </c>
      <c r="BK394" s="98">
        <f t="shared" si="39"/>
        <v>0</v>
      </c>
      <c r="BL394" s="11" t="s">
        <v>122</v>
      </c>
      <c r="BM394" s="11" t="s">
        <v>1104</v>
      </c>
    </row>
    <row r="395" spans="1:65" s="1" customFormat="1" ht="16.5" customHeight="1">
      <c r="A395" s="281"/>
      <c r="B395" s="88"/>
      <c r="C395" s="89" t="s">
        <v>708</v>
      </c>
      <c r="D395" s="89" t="s">
        <v>119</v>
      </c>
      <c r="E395" s="90" t="s">
        <v>773</v>
      </c>
      <c r="F395" s="91" t="s">
        <v>1105</v>
      </c>
      <c r="G395" s="92" t="s">
        <v>770</v>
      </c>
      <c r="H395" s="257">
        <v>2</v>
      </c>
      <c r="I395" s="93"/>
      <c r="J395" s="260">
        <f t="shared" si="30"/>
        <v>0</v>
      </c>
      <c r="K395" s="91" t="s">
        <v>1</v>
      </c>
      <c r="L395" s="19"/>
      <c r="M395" s="94" t="s">
        <v>1</v>
      </c>
      <c r="N395" s="95" t="s">
        <v>40</v>
      </c>
      <c r="O395" s="27"/>
      <c r="P395" s="96">
        <f t="shared" si="31"/>
        <v>0</v>
      </c>
      <c r="Q395" s="96">
        <v>0</v>
      </c>
      <c r="R395" s="96">
        <f t="shared" si="32"/>
        <v>0</v>
      </c>
      <c r="S395" s="96">
        <v>0</v>
      </c>
      <c r="T395" s="97">
        <f t="shared" si="33"/>
        <v>0</v>
      </c>
      <c r="AR395" s="11" t="s">
        <v>122</v>
      </c>
      <c r="AT395" s="11" t="s">
        <v>119</v>
      </c>
      <c r="AU395" s="11" t="s">
        <v>78</v>
      </c>
      <c r="AY395" s="11" t="s">
        <v>117</v>
      </c>
      <c r="BE395" s="98">
        <f t="shared" si="34"/>
        <v>0</v>
      </c>
      <c r="BF395" s="98">
        <f t="shared" si="35"/>
        <v>0</v>
      </c>
      <c r="BG395" s="98">
        <f t="shared" si="36"/>
        <v>0</v>
      </c>
      <c r="BH395" s="98">
        <f t="shared" si="37"/>
        <v>0</v>
      </c>
      <c r="BI395" s="98">
        <f t="shared" si="38"/>
        <v>0</v>
      </c>
      <c r="BJ395" s="11" t="s">
        <v>76</v>
      </c>
      <c r="BK395" s="98">
        <f t="shared" si="39"/>
        <v>0</v>
      </c>
      <c r="BL395" s="11" t="s">
        <v>122</v>
      </c>
      <c r="BM395" s="11" t="s">
        <v>1106</v>
      </c>
    </row>
    <row r="396" spans="1:65" s="1" customFormat="1" ht="16.5" customHeight="1">
      <c r="A396" s="281"/>
      <c r="B396" s="88"/>
      <c r="C396" s="89" t="s">
        <v>712</v>
      </c>
      <c r="D396" s="89" t="s">
        <v>119</v>
      </c>
      <c r="E396" s="90" t="s">
        <v>777</v>
      </c>
      <c r="F396" s="91" t="s">
        <v>778</v>
      </c>
      <c r="G396" s="92" t="s">
        <v>701</v>
      </c>
      <c r="H396" s="257">
        <v>262</v>
      </c>
      <c r="I396" s="93"/>
      <c r="J396" s="260">
        <f t="shared" si="30"/>
        <v>0</v>
      </c>
      <c r="K396" s="91" t="s">
        <v>1</v>
      </c>
      <c r="L396" s="19"/>
      <c r="M396" s="94" t="s">
        <v>1</v>
      </c>
      <c r="N396" s="95" t="s">
        <v>40</v>
      </c>
      <c r="O396" s="27"/>
      <c r="P396" s="96">
        <f t="shared" si="31"/>
        <v>0</v>
      </c>
      <c r="Q396" s="96">
        <v>0</v>
      </c>
      <c r="R396" s="96">
        <f t="shared" si="32"/>
        <v>0</v>
      </c>
      <c r="S396" s="96">
        <v>0</v>
      </c>
      <c r="T396" s="97">
        <f t="shared" si="33"/>
        <v>0</v>
      </c>
      <c r="AR396" s="11" t="s">
        <v>122</v>
      </c>
      <c r="AT396" s="11" t="s">
        <v>119</v>
      </c>
      <c r="AU396" s="11" t="s">
        <v>78</v>
      </c>
      <c r="AY396" s="11" t="s">
        <v>117</v>
      </c>
      <c r="BE396" s="98">
        <f t="shared" si="34"/>
        <v>0</v>
      </c>
      <c r="BF396" s="98">
        <f t="shared" si="35"/>
        <v>0</v>
      </c>
      <c r="BG396" s="98">
        <f t="shared" si="36"/>
        <v>0</v>
      </c>
      <c r="BH396" s="98">
        <f t="shared" si="37"/>
        <v>0</v>
      </c>
      <c r="BI396" s="98">
        <f t="shared" si="38"/>
        <v>0</v>
      </c>
      <c r="BJ396" s="11" t="s">
        <v>76</v>
      </c>
      <c r="BK396" s="98">
        <f t="shared" si="39"/>
        <v>0</v>
      </c>
      <c r="BL396" s="11" t="s">
        <v>122</v>
      </c>
      <c r="BM396" s="11" t="s">
        <v>1107</v>
      </c>
    </row>
    <row r="397" spans="1:63" s="6" customFormat="1" ht="22.9" customHeight="1">
      <c r="A397" s="284"/>
      <c r="B397" s="75"/>
      <c r="D397" s="76" t="s">
        <v>68</v>
      </c>
      <c r="E397" s="86" t="s">
        <v>227</v>
      </c>
      <c r="F397" s="86" t="s">
        <v>780</v>
      </c>
      <c r="H397" s="217"/>
      <c r="I397" s="78"/>
      <c r="J397" s="238">
        <f>BK397</f>
        <v>0</v>
      </c>
      <c r="L397" s="75"/>
      <c r="M397" s="80"/>
      <c r="N397" s="81"/>
      <c r="O397" s="81"/>
      <c r="P397" s="82">
        <f>SUM(P398:P412)</f>
        <v>0</v>
      </c>
      <c r="Q397" s="81"/>
      <c r="R397" s="82">
        <f>SUM(R398:R412)</f>
        <v>0</v>
      </c>
      <c r="S397" s="81"/>
      <c r="T397" s="83">
        <f>SUM(T398:T412)</f>
        <v>16.506</v>
      </c>
      <c r="AR397" s="76" t="s">
        <v>76</v>
      </c>
      <c r="AT397" s="84" t="s">
        <v>68</v>
      </c>
      <c r="AU397" s="84" t="s">
        <v>76</v>
      </c>
      <c r="AY397" s="76" t="s">
        <v>117</v>
      </c>
      <c r="BK397" s="85">
        <f>SUM(BK398:BK412)</f>
        <v>0</v>
      </c>
    </row>
    <row r="398" spans="1:65" s="1" customFormat="1" ht="16.5" customHeight="1">
      <c r="A398" s="281"/>
      <c r="B398" s="88"/>
      <c r="C398" s="89" t="s">
        <v>430</v>
      </c>
      <c r="D398" s="89" t="s">
        <v>119</v>
      </c>
      <c r="E398" s="90" t="s">
        <v>782</v>
      </c>
      <c r="F398" s="91" t="s">
        <v>783</v>
      </c>
      <c r="G398" s="92" t="s">
        <v>219</v>
      </c>
      <c r="H398" s="257">
        <f>H401</f>
        <v>649.8</v>
      </c>
      <c r="I398" s="93"/>
      <c r="J398" s="260">
        <f>ROUND(I398*H398,2)</f>
        <v>0</v>
      </c>
      <c r="K398" s="91" t="s">
        <v>186</v>
      </c>
      <c r="L398" s="19"/>
      <c r="M398" s="94" t="s">
        <v>1</v>
      </c>
      <c r="N398" s="95" t="s">
        <v>40</v>
      </c>
      <c r="O398" s="27"/>
      <c r="P398" s="96">
        <f>O398*H398</f>
        <v>0</v>
      </c>
      <c r="Q398" s="96">
        <v>0</v>
      </c>
      <c r="R398" s="96">
        <f>Q398*H398</f>
        <v>0</v>
      </c>
      <c r="S398" s="96">
        <v>0</v>
      </c>
      <c r="T398" s="97">
        <f>S398*H398</f>
        <v>0</v>
      </c>
      <c r="AR398" s="11" t="s">
        <v>122</v>
      </c>
      <c r="AT398" s="11" t="s">
        <v>119</v>
      </c>
      <c r="AU398" s="11" t="s">
        <v>78</v>
      </c>
      <c r="AY398" s="11" t="s">
        <v>117</v>
      </c>
      <c r="BE398" s="98">
        <f>IF(N398="základní",J398,0)</f>
        <v>0</v>
      </c>
      <c r="BF398" s="98">
        <f>IF(N398="snížená",J398,0)</f>
        <v>0</v>
      </c>
      <c r="BG398" s="98">
        <f>IF(N398="zákl. přenesená",J398,0)</f>
        <v>0</v>
      </c>
      <c r="BH398" s="98">
        <f>IF(N398="sníž. přenesená",J398,0)</f>
        <v>0</v>
      </c>
      <c r="BI398" s="98">
        <f>IF(N398="nulová",J398,0)</f>
        <v>0</v>
      </c>
      <c r="BJ398" s="11" t="s">
        <v>76</v>
      </c>
      <c r="BK398" s="98">
        <f>ROUND(I398*H398,2)</f>
        <v>0</v>
      </c>
      <c r="BL398" s="11" t="s">
        <v>122</v>
      </c>
      <c r="BM398" s="11" t="s">
        <v>1108</v>
      </c>
    </row>
    <row r="399" spans="1:51" s="8" customFormat="1" ht="12">
      <c r="A399" s="282"/>
      <c r="B399" s="107"/>
      <c r="D399" s="100" t="s">
        <v>124</v>
      </c>
      <c r="E399" s="108" t="s">
        <v>1</v>
      </c>
      <c r="F399" s="109" t="s">
        <v>1143</v>
      </c>
      <c r="H399" s="228">
        <f>(262+40.5)*2</f>
        <v>605</v>
      </c>
      <c r="I399" s="110"/>
      <c r="J399" s="214"/>
      <c r="L399" s="107"/>
      <c r="M399" s="111"/>
      <c r="N399" s="112"/>
      <c r="O399" s="112"/>
      <c r="P399" s="112"/>
      <c r="Q399" s="112"/>
      <c r="R399" s="112"/>
      <c r="S399" s="112"/>
      <c r="T399" s="113"/>
      <c r="AT399" s="108" t="s">
        <v>124</v>
      </c>
      <c r="AU399" s="108" t="s">
        <v>78</v>
      </c>
      <c r="AV399" s="8" t="s">
        <v>78</v>
      </c>
      <c r="AW399" s="8" t="s">
        <v>31</v>
      </c>
      <c r="AX399" s="8" t="s">
        <v>69</v>
      </c>
      <c r="AY399" s="108" t="s">
        <v>117</v>
      </c>
    </row>
    <row r="400" spans="1:51" s="8" customFormat="1" ht="12">
      <c r="A400" s="282"/>
      <c r="B400" s="107"/>
      <c r="D400" s="100" t="s">
        <v>124</v>
      </c>
      <c r="E400" s="108" t="s">
        <v>1</v>
      </c>
      <c r="F400" s="109" t="s">
        <v>1109</v>
      </c>
      <c r="H400" s="228">
        <v>44.8</v>
      </c>
      <c r="I400" s="110"/>
      <c r="J400" s="214"/>
      <c r="L400" s="107"/>
      <c r="M400" s="111"/>
      <c r="N400" s="112"/>
      <c r="O400" s="112"/>
      <c r="P400" s="112"/>
      <c r="Q400" s="112"/>
      <c r="R400" s="112"/>
      <c r="S400" s="112"/>
      <c r="T400" s="113"/>
      <c r="AT400" s="108" t="s">
        <v>124</v>
      </c>
      <c r="AU400" s="108" t="s">
        <v>78</v>
      </c>
      <c r="AV400" s="8" t="s">
        <v>78</v>
      </c>
      <c r="AW400" s="8" t="s">
        <v>31</v>
      </c>
      <c r="AX400" s="8" t="s">
        <v>69</v>
      </c>
      <c r="AY400" s="108" t="s">
        <v>117</v>
      </c>
    </row>
    <row r="401" spans="1:51" s="10" customFormat="1" ht="12">
      <c r="A401" s="283"/>
      <c r="B401" s="121"/>
      <c r="D401" s="100" t="s">
        <v>124</v>
      </c>
      <c r="E401" s="122" t="s">
        <v>1</v>
      </c>
      <c r="F401" s="123" t="s">
        <v>182</v>
      </c>
      <c r="H401" s="234">
        <f>H399+H400</f>
        <v>649.8</v>
      </c>
      <c r="I401" s="124"/>
      <c r="J401" s="216"/>
      <c r="L401" s="121"/>
      <c r="M401" s="125"/>
      <c r="N401" s="126"/>
      <c r="O401" s="126"/>
      <c r="P401" s="126"/>
      <c r="Q401" s="126"/>
      <c r="R401" s="126"/>
      <c r="S401" s="126"/>
      <c r="T401" s="127"/>
      <c r="AT401" s="122" t="s">
        <v>124</v>
      </c>
      <c r="AU401" s="122" t="s">
        <v>78</v>
      </c>
      <c r="AV401" s="10" t="s">
        <v>122</v>
      </c>
      <c r="AW401" s="10" t="s">
        <v>31</v>
      </c>
      <c r="AX401" s="10" t="s">
        <v>76</v>
      </c>
      <c r="AY401" s="122" t="s">
        <v>117</v>
      </c>
    </row>
    <row r="402" spans="1:65" s="1" customFormat="1" ht="16.5" customHeight="1">
      <c r="A402" s="281"/>
      <c r="B402" s="88"/>
      <c r="C402" s="89" t="s">
        <v>719</v>
      </c>
      <c r="D402" s="89" t="s">
        <v>119</v>
      </c>
      <c r="E402" s="90" t="s">
        <v>788</v>
      </c>
      <c r="F402" s="91" t="s">
        <v>789</v>
      </c>
      <c r="G402" s="92" t="s">
        <v>219</v>
      </c>
      <c r="H402" s="257">
        <f>H405</f>
        <v>630.6</v>
      </c>
      <c r="I402" s="93"/>
      <c r="J402" s="260">
        <f>ROUND(I402*H402,2)</f>
        <v>0</v>
      </c>
      <c r="K402" s="91" t="s">
        <v>186</v>
      </c>
      <c r="L402" s="19"/>
      <c r="M402" s="94" t="s">
        <v>1</v>
      </c>
      <c r="N402" s="95" t="s">
        <v>40</v>
      </c>
      <c r="O402" s="27"/>
      <c r="P402" s="96">
        <f>O402*H402</f>
        <v>0</v>
      </c>
      <c r="Q402" s="96">
        <v>0</v>
      </c>
      <c r="R402" s="96">
        <f>Q402*H402</f>
        <v>0</v>
      </c>
      <c r="S402" s="96">
        <v>0</v>
      </c>
      <c r="T402" s="97">
        <f>S402*H402</f>
        <v>0</v>
      </c>
      <c r="AR402" s="11" t="s">
        <v>122</v>
      </c>
      <c r="AT402" s="11" t="s">
        <v>119</v>
      </c>
      <c r="AU402" s="11" t="s">
        <v>78</v>
      </c>
      <c r="AY402" s="11" t="s">
        <v>117</v>
      </c>
      <c r="BE402" s="98">
        <f>IF(N402="základní",J402,0)</f>
        <v>0</v>
      </c>
      <c r="BF402" s="98">
        <f>IF(N402="snížená",J402,0)</f>
        <v>0</v>
      </c>
      <c r="BG402" s="98">
        <f>IF(N402="zákl. přenesená",J402,0)</f>
        <v>0</v>
      </c>
      <c r="BH402" s="98">
        <f>IF(N402="sníž. přenesená",J402,0)</f>
        <v>0</v>
      </c>
      <c r="BI402" s="98">
        <f>IF(N402="nulová",J402,0)</f>
        <v>0</v>
      </c>
      <c r="BJ402" s="11" t="s">
        <v>76</v>
      </c>
      <c r="BK402" s="98">
        <f>ROUND(I402*H402,2)</f>
        <v>0</v>
      </c>
      <c r="BL402" s="11" t="s">
        <v>122</v>
      </c>
      <c r="BM402" s="11" t="s">
        <v>1110</v>
      </c>
    </row>
    <row r="403" spans="1:51" s="8" customFormat="1" ht="12">
      <c r="A403" s="282"/>
      <c r="B403" s="107"/>
      <c r="D403" s="100" t="s">
        <v>124</v>
      </c>
      <c r="E403" s="108" t="s">
        <v>1</v>
      </c>
      <c r="F403" s="109" t="s">
        <v>1143</v>
      </c>
      <c r="H403" s="228">
        <f>H399</f>
        <v>605</v>
      </c>
      <c r="I403" s="110"/>
      <c r="J403" s="214"/>
      <c r="L403" s="107"/>
      <c r="M403" s="111"/>
      <c r="N403" s="112"/>
      <c r="O403" s="112"/>
      <c r="P403" s="112"/>
      <c r="Q403" s="112"/>
      <c r="R403" s="112"/>
      <c r="S403" s="112"/>
      <c r="T403" s="113"/>
      <c r="AT403" s="108" t="s">
        <v>124</v>
      </c>
      <c r="AU403" s="108" t="s">
        <v>78</v>
      </c>
      <c r="AV403" s="8" t="s">
        <v>78</v>
      </c>
      <c r="AW403" s="8" t="s">
        <v>31</v>
      </c>
      <c r="AX403" s="8" t="s">
        <v>69</v>
      </c>
      <c r="AY403" s="108" t="s">
        <v>117</v>
      </c>
    </row>
    <row r="404" spans="1:51" s="8" customFormat="1" ht="12">
      <c r="A404" s="282"/>
      <c r="B404" s="107"/>
      <c r="D404" s="100" t="s">
        <v>124</v>
      </c>
      <c r="E404" s="108" t="s">
        <v>1</v>
      </c>
      <c r="F404" s="109" t="s">
        <v>1111</v>
      </c>
      <c r="H404" s="228">
        <v>25.6</v>
      </c>
      <c r="I404" s="110"/>
      <c r="J404" s="214"/>
      <c r="L404" s="107"/>
      <c r="M404" s="111"/>
      <c r="N404" s="112"/>
      <c r="O404" s="112"/>
      <c r="P404" s="112"/>
      <c r="Q404" s="112"/>
      <c r="R404" s="112"/>
      <c r="S404" s="112"/>
      <c r="T404" s="113"/>
      <c r="AT404" s="108" t="s">
        <v>124</v>
      </c>
      <c r="AU404" s="108" t="s">
        <v>78</v>
      </c>
      <c r="AV404" s="8" t="s">
        <v>78</v>
      </c>
      <c r="AW404" s="8" t="s">
        <v>31</v>
      </c>
      <c r="AX404" s="8" t="s">
        <v>69</v>
      </c>
      <c r="AY404" s="108" t="s">
        <v>117</v>
      </c>
    </row>
    <row r="405" spans="1:51" s="10" customFormat="1" ht="12">
      <c r="A405" s="283"/>
      <c r="B405" s="121"/>
      <c r="D405" s="100" t="s">
        <v>124</v>
      </c>
      <c r="E405" s="122" t="s">
        <v>1</v>
      </c>
      <c r="F405" s="123" t="s">
        <v>182</v>
      </c>
      <c r="H405" s="234">
        <f>H403+H404</f>
        <v>630.6</v>
      </c>
      <c r="I405" s="124"/>
      <c r="J405" s="216"/>
      <c r="L405" s="121"/>
      <c r="M405" s="125"/>
      <c r="N405" s="126"/>
      <c r="O405" s="126"/>
      <c r="P405" s="126"/>
      <c r="Q405" s="126"/>
      <c r="R405" s="126"/>
      <c r="S405" s="126"/>
      <c r="T405" s="127"/>
      <c r="AT405" s="122" t="s">
        <v>124</v>
      </c>
      <c r="AU405" s="122" t="s">
        <v>78</v>
      </c>
      <c r="AV405" s="10" t="s">
        <v>122</v>
      </c>
      <c r="AW405" s="10" t="s">
        <v>31</v>
      </c>
      <c r="AX405" s="10" t="s">
        <v>76</v>
      </c>
      <c r="AY405" s="122" t="s">
        <v>117</v>
      </c>
    </row>
    <row r="406" spans="1:65" s="1" customFormat="1" ht="16.5" customHeight="1">
      <c r="A406" s="281"/>
      <c r="B406" s="88"/>
      <c r="C406" s="89" t="s">
        <v>723</v>
      </c>
      <c r="D406" s="89" t="s">
        <v>119</v>
      </c>
      <c r="E406" s="90" t="s">
        <v>793</v>
      </c>
      <c r="F406" s="91" t="s">
        <v>794</v>
      </c>
      <c r="G406" s="92" t="s">
        <v>219</v>
      </c>
      <c r="H406" s="257">
        <v>262</v>
      </c>
      <c r="I406" s="93"/>
      <c r="J406" s="260">
        <f>ROUND(I406*H406,2)</f>
        <v>0</v>
      </c>
      <c r="K406" s="91" t="s">
        <v>1</v>
      </c>
      <c r="L406" s="19"/>
      <c r="M406" s="94" t="s">
        <v>1</v>
      </c>
      <c r="N406" s="95" t="s">
        <v>40</v>
      </c>
      <c r="O406" s="27"/>
      <c r="P406" s="96">
        <f>O406*H406</f>
        <v>0</v>
      </c>
      <c r="Q406" s="96">
        <v>0</v>
      </c>
      <c r="R406" s="96">
        <f>Q406*H406</f>
        <v>0</v>
      </c>
      <c r="S406" s="96">
        <v>0</v>
      </c>
      <c r="T406" s="97">
        <f>S406*H406</f>
        <v>0</v>
      </c>
      <c r="AR406" s="11" t="s">
        <v>122</v>
      </c>
      <c r="AT406" s="11" t="s">
        <v>119</v>
      </c>
      <c r="AU406" s="11" t="s">
        <v>78</v>
      </c>
      <c r="AY406" s="11" t="s">
        <v>117</v>
      </c>
      <c r="BE406" s="98">
        <f>IF(N406="základní",J406,0)</f>
        <v>0</v>
      </c>
      <c r="BF406" s="98">
        <f>IF(N406="snížená",J406,0)</f>
        <v>0</v>
      </c>
      <c r="BG406" s="98">
        <f>IF(N406="zákl. přenesená",J406,0)</f>
        <v>0</v>
      </c>
      <c r="BH406" s="98">
        <f>IF(N406="sníž. přenesená",J406,0)</f>
        <v>0</v>
      </c>
      <c r="BI406" s="98">
        <f>IF(N406="nulová",J406,0)</f>
        <v>0</v>
      </c>
      <c r="BJ406" s="11" t="s">
        <v>76</v>
      </c>
      <c r="BK406" s="98">
        <f>ROUND(I406*H406,2)</f>
        <v>0</v>
      </c>
      <c r="BL406" s="11" t="s">
        <v>122</v>
      </c>
      <c r="BM406" s="11" t="s">
        <v>1112</v>
      </c>
    </row>
    <row r="407" spans="1:51" s="8" customFormat="1" ht="12">
      <c r="A407" s="282"/>
      <c r="B407" s="107"/>
      <c r="D407" s="100" t="s">
        <v>124</v>
      </c>
      <c r="E407" s="108" t="s">
        <v>1</v>
      </c>
      <c r="F407" s="109" t="s">
        <v>1113</v>
      </c>
      <c r="H407" s="228">
        <v>262</v>
      </c>
      <c r="I407" s="110"/>
      <c r="J407" s="214"/>
      <c r="L407" s="107"/>
      <c r="M407" s="111"/>
      <c r="N407" s="112"/>
      <c r="O407" s="112"/>
      <c r="P407" s="112"/>
      <c r="Q407" s="112"/>
      <c r="R407" s="112"/>
      <c r="S407" s="112"/>
      <c r="T407" s="113"/>
      <c r="AT407" s="108" t="s">
        <v>124</v>
      </c>
      <c r="AU407" s="108" t="s">
        <v>78</v>
      </c>
      <c r="AV407" s="8" t="s">
        <v>78</v>
      </c>
      <c r="AW407" s="8" t="s">
        <v>31</v>
      </c>
      <c r="AX407" s="8" t="s">
        <v>69</v>
      </c>
      <c r="AY407" s="108" t="s">
        <v>117</v>
      </c>
    </row>
    <row r="408" spans="1:51" s="10" customFormat="1" ht="12">
      <c r="A408" s="283"/>
      <c r="B408" s="121"/>
      <c r="D408" s="100" t="s">
        <v>124</v>
      </c>
      <c r="E408" s="122" t="s">
        <v>1</v>
      </c>
      <c r="F408" s="123" t="s">
        <v>182</v>
      </c>
      <c r="H408" s="234">
        <v>262</v>
      </c>
      <c r="I408" s="124"/>
      <c r="J408" s="216"/>
      <c r="L408" s="121"/>
      <c r="M408" s="125"/>
      <c r="N408" s="126"/>
      <c r="O408" s="126"/>
      <c r="P408" s="126"/>
      <c r="Q408" s="126"/>
      <c r="R408" s="126"/>
      <c r="S408" s="126"/>
      <c r="T408" s="127"/>
      <c r="AT408" s="122" t="s">
        <v>124</v>
      </c>
      <c r="AU408" s="122" t="s">
        <v>78</v>
      </c>
      <c r="AV408" s="10" t="s">
        <v>122</v>
      </c>
      <c r="AW408" s="10" t="s">
        <v>31</v>
      </c>
      <c r="AX408" s="10" t="s">
        <v>76</v>
      </c>
      <c r="AY408" s="122" t="s">
        <v>117</v>
      </c>
    </row>
    <row r="409" spans="1:65" s="1" customFormat="1" ht="16.5" customHeight="1">
      <c r="A409" s="281"/>
      <c r="B409" s="88"/>
      <c r="C409" s="89" t="s">
        <v>727</v>
      </c>
      <c r="D409" s="89" t="s">
        <v>119</v>
      </c>
      <c r="E409" s="90" t="s">
        <v>797</v>
      </c>
      <c r="F409" s="91" t="s">
        <v>798</v>
      </c>
      <c r="G409" s="92" t="s">
        <v>219</v>
      </c>
      <c r="H409" s="257">
        <v>262</v>
      </c>
      <c r="I409" s="286"/>
      <c r="J409" s="260">
        <f>ROUND(I409*H409,2)</f>
        <v>0</v>
      </c>
      <c r="K409" s="91" t="s">
        <v>1</v>
      </c>
      <c r="L409" s="19"/>
      <c r="M409" s="94" t="s">
        <v>1</v>
      </c>
      <c r="N409" s="95" t="s">
        <v>40</v>
      </c>
      <c r="O409" s="27"/>
      <c r="P409" s="96">
        <f>O409*H409</f>
        <v>0</v>
      </c>
      <c r="Q409" s="96">
        <v>0</v>
      </c>
      <c r="R409" s="96">
        <f>Q409*H409</f>
        <v>0</v>
      </c>
      <c r="S409" s="96">
        <v>0.063</v>
      </c>
      <c r="T409" s="97">
        <f>S409*H409</f>
        <v>16.506</v>
      </c>
      <c r="AR409" s="11" t="s">
        <v>122</v>
      </c>
      <c r="AT409" s="11" t="s">
        <v>119</v>
      </c>
      <c r="AU409" s="11" t="s">
        <v>78</v>
      </c>
      <c r="AY409" s="11" t="s">
        <v>117</v>
      </c>
      <c r="BE409" s="98">
        <f>IF(N409="základní",J409,0)</f>
        <v>0</v>
      </c>
      <c r="BF409" s="98">
        <f>IF(N409="snížená",J409,0)</f>
        <v>0</v>
      </c>
      <c r="BG409" s="98">
        <f>IF(N409="zákl. přenesená",J409,0)</f>
        <v>0</v>
      </c>
      <c r="BH409" s="98">
        <f>IF(N409="sníž. přenesená",J409,0)</f>
        <v>0</v>
      </c>
      <c r="BI409" s="98">
        <f>IF(N409="nulová",J409,0)</f>
        <v>0</v>
      </c>
      <c r="BJ409" s="11" t="s">
        <v>76</v>
      </c>
      <c r="BK409" s="98">
        <f>ROUND(I409*H409,2)</f>
        <v>0</v>
      </c>
      <c r="BL409" s="11" t="s">
        <v>122</v>
      </c>
      <c r="BM409" s="11" t="s">
        <v>1114</v>
      </c>
    </row>
    <row r="410" spans="1:51" s="7" customFormat="1" ht="12">
      <c r="A410" s="285"/>
      <c r="B410" s="99"/>
      <c r="D410" s="100" t="s">
        <v>124</v>
      </c>
      <c r="E410" s="101" t="s">
        <v>1</v>
      </c>
      <c r="F410" s="102" t="s">
        <v>800</v>
      </c>
      <c r="H410" s="224" t="s">
        <v>1</v>
      </c>
      <c r="I410" s="103"/>
      <c r="J410" s="213"/>
      <c r="L410" s="99"/>
      <c r="M410" s="104"/>
      <c r="N410" s="105"/>
      <c r="O410" s="105"/>
      <c r="P410" s="105"/>
      <c r="Q410" s="105"/>
      <c r="R410" s="105"/>
      <c r="S410" s="105"/>
      <c r="T410" s="106"/>
      <c r="AT410" s="101" t="s">
        <v>124</v>
      </c>
      <c r="AU410" s="101" t="s">
        <v>78</v>
      </c>
      <c r="AV410" s="7" t="s">
        <v>76</v>
      </c>
      <c r="AW410" s="7" t="s">
        <v>31</v>
      </c>
      <c r="AX410" s="7" t="s">
        <v>69</v>
      </c>
      <c r="AY410" s="101" t="s">
        <v>117</v>
      </c>
    </row>
    <row r="411" spans="1:51" s="8" customFormat="1" ht="12">
      <c r="A411" s="282"/>
      <c r="B411" s="107"/>
      <c r="D411" s="100" t="s">
        <v>124</v>
      </c>
      <c r="E411" s="108" t="s">
        <v>1</v>
      </c>
      <c r="F411" s="109" t="s">
        <v>1113</v>
      </c>
      <c r="H411" s="228">
        <v>262</v>
      </c>
      <c r="I411" s="110"/>
      <c r="J411" s="214"/>
      <c r="L411" s="107"/>
      <c r="M411" s="111"/>
      <c r="N411" s="112"/>
      <c r="O411" s="112"/>
      <c r="P411" s="112"/>
      <c r="Q411" s="112"/>
      <c r="R411" s="112"/>
      <c r="S411" s="112"/>
      <c r="T411" s="113"/>
      <c r="AT411" s="108" t="s">
        <v>124</v>
      </c>
      <c r="AU411" s="108" t="s">
        <v>78</v>
      </c>
      <c r="AV411" s="8" t="s">
        <v>78</v>
      </c>
      <c r="AW411" s="8" t="s">
        <v>31</v>
      </c>
      <c r="AX411" s="8" t="s">
        <v>69</v>
      </c>
      <c r="AY411" s="108" t="s">
        <v>117</v>
      </c>
    </row>
    <row r="412" spans="2:51" s="10" customFormat="1" ht="12">
      <c r="B412" s="121"/>
      <c r="D412" s="100" t="s">
        <v>124</v>
      </c>
      <c r="E412" s="122" t="s">
        <v>1</v>
      </c>
      <c r="F412" s="123" t="s">
        <v>182</v>
      </c>
      <c r="H412" s="234">
        <v>262</v>
      </c>
      <c r="I412" s="124"/>
      <c r="J412" s="216"/>
      <c r="L412" s="121"/>
      <c r="M412" s="125"/>
      <c r="N412" s="126"/>
      <c r="O412" s="126"/>
      <c r="P412" s="126"/>
      <c r="Q412" s="126"/>
      <c r="R412" s="126"/>
      <c r="S412" s="126"/>
      <c r="T412" s="127"/>
      <c r="AT412" s="122" t="s">
        <v>124</v>
      </c>
      <c r="AU412" s="122" t="s">
        <v>78</v>
      </c>
      <c r="AV412" s="10" t="s">
        <v>122</v>
      </c>
      <c r="AW412" s="10" t="s">
        <v>31</v>
      </c>
      <c r="AX412" s="10" t="s">
        <v>76</v>
      </c>
      <c r="AY412" s="122" t="s">
        <v>117</v>
      </c>
    </row>
    <row r="413" spans="2:63" s="344" customFormat="1" ht="22.9" customHeight="1">
      <c r="B413" s="338"/>
      <c r="D413" s="349" t="s">
        <v>68</v>
      </c>
      <c r="E413" s="353" t="s">
        <v>809</v>
      </c>
      <c r="F413" s="353" t="s">
        <v>810</v>
      </c>
      <c r="H413" s="339"/>
      <c r="I413" s="342"/>
      <c r="J413" s="343">
        <f>BK413</f>
        <v>0</v>
      </c>
      <c r="L413" s="338"/>
      <c r="M413" s="345"/>
      <c r="N413" s="346"/>
      <c r="O413" s="346"/>
      <c r="P413" s="347">
        <f>SUM(P414:P426)</f>
        <v>0</v>
      </c>
      <c r="Q413" s="346"/>
      <c r="R413" s="347">
        <f>SUM(R414:R426)</f>
        <v>0</v>
      </c>
      <c r="S413" s="346"/>
      <c r="T413" s="348">
        <f>SUM(T414:T426)</f>
        <v>0</v>
      </c>
      <c r="AR413" s="349" t="s">
        <v>76</v>
      </c>
      <c r="AT413" s="350" t="s">
        <v>68</v>
      </c>
      <c r="AU413" s="350" t="s">
        <v>76</v>
      </c>
      <c r="AY413" s="349" t="s">
        <v>117</v>
      </c>
      <c r="BK413" s="351">
        <f>SUM(BK414:BK426)</f>
        <v>0</v>
      </c>
    </row>
    <row r="414" spans="2:65" s="301" customFormat="1" ht="16.5" customHeight="1">
      <c r="B414" s="288"/>
      <c r="C414" s="289" t="s">
        <v>731</v>
      </c>
      <c r="D414" s="289" t="s">
        <v>119</v>
      </c>
      <c r="E414" s="290" t="s">
        <v>812</v>
      </c>
      <c r="F414" s="291" t="s">
        <v>813</v>
      </c>
      <c r="G414" s="292" t="s">
        <v>395</v>
      </c>
      <c r="H414" s="293">
        <v>536.696</v>
      </c>
      <c r="I414" s="286"/>
      <c r="J414" s="294">
        <f>ROUND(I414*H414,2)</f>
        <v>0</v>
      </c>
      <c r="K414" s="291" t="s">
        <v>186</v>
      </c>
      <c r="L414" s="295"/>
      <c r="M414" s="296" t="s">
        <v>1</v>
      </c>
      <c r="N414" s="297" t="s">
        <v>40</v>
      </c>
      <c r="O414" s="298"/>
      <c r="P414" s="299">
        <f>O414*H414</f>
        <v>0</v>
      </c>
      <c r="Q414" s="299">
        <v>0</v>
      </c>
      <c r="R414" s="299">
        <f>Q414*H414</f>
        <v>0</v>
      </c>
      <c r="S414" s="299">
        <v>0</v>
      </c>
      <c r="T414" s="300">
        <f>S414*H414</f>
        <v>0</v>
      </c>
      <c r="AR414" s="302" t="s">
        <v>122</v>
      </c>
      <c r="AT414" s="302" t="s">
        <v>119</v>
      </c>
      <c r="AU414" s="302" t="s">
        <v>78</v>
      </c>
      <c r="AY414" s="302" t="s">
        <v>117</v>
      </c>
      <c r="BE414" s="303">
        <f>IF(N414="základní",J414,0)</f>
        <v>0</v>
      </c>
      <c r="BF414" s="303">
        <f>IF(N414="snížená",J414,0)</f>
        <v>0</v>
      </c>
      <c r="BG414" s="303">
        <f>IF(N414="zákl. přenesená",J414,0)</f>
        <v>0</v>
      </c>
      <c r="BH414" s="303">
        <f>IF(N414="sníž. přenesená",J414,0)</f>
        <v>0</v>
      </c>
      <c r="BI414" s="303">
        <f>IF(N414="nulová",J414,0)</f>
        <v>0</v>
      </c>
      <c r="BJ414" s="302" t="s">
        <v>76</v>
      </c>
      <c r="BK414" s="303">
        <f>ROUND(I414*H414,2)</f>
        <v>0</v>
      </c>
      <c r="BL414" s="302" t="s">
        <v>122</v>
      </c>
      <c r="BM414" s="302" t="s">
        <v>1115</v>
      </c>
    </row>
    <row r="415" spans="2:51" s="310" customFormat="1" ht="12">
      <c r="B415" s="304"/>
      <c r="C415" s="305"/>
      <c r="D415" s="306" t="s">
        <v>124</v>
      </c>
      <c r="E415" s="307" t="s">
        <v>1</v>
      </c>
      <c r="F415" s="308" t="s">
        <v>1146</v>
      </c>
      <c r="G415" s="305"/>
      <c r="H415" s="307" t="s">
        <v>1</v>
      </c>
      <c r="I415" s="309"/>
      <c r="J415" s="305"/>
      <c r="L415" s="304"/>
      <c r="M415" s="311"/>
      <c r="N415" s="312"/>
      <c r="O415" s="312"/>
      <c r="P415" s="312"/>
      <c r="Q415" s="312"/>
      <c r="R415" s="312"/>
      <c r="S415" s="312"/>
      <c r="T415" s="313"/>
      <c r="AT415" s="314" t="s">
        <v>124</v>
      </c>
      <c r="AU415" s="314" t="s">
        <v>78</v>
      </c>
      <c r="AV415" s="310" t="s">
        <v>76</v>
      </c>
      <c r="AW415" s="310" t="s">
        <v>31</v>
      </c>
      <c r="AX415" s="310" t="s">
        <v>69</v>
      </c>
      <c r="AY415" s="314" t="s">
        <v>117</v>
      </c>
    </row>
    <row r="416" spans="2:51" s="310" customFormat="1" ht="12">
      <c r="B416" s="304"/>
      <c r="C416" s="305"/>
      <c r="D416" s="306" t="s">
        <v>124</v>
      </c>
      <c r="E416" s="307" t="s">
        <v>1</v>
      </c>
      <c r="F416" s="308" t="s">
        <v>1145</v>
      </c>
      <c r="G416" s="305"/>
      <c r="H416" s="307" t="s">
        <v>1</v>
      </c>
      <c r="I416" s="309"/>
      <c r="J416" s="305"/>
      <c r="L416" s="304"/>
      <c r="M416" s="311"/>
      <c r="N416" s="312"/>
      <c r="O416" s="312"/>
      <c r="P416" s="312"/>
      <c r="Q416" s="312"/>
      <c r="R416" s="312"/>
      <c r="S416" s="312"/>
      <c r="T416" s="313"/>
      <c r="AT416" s="314" t="s">
        <v>124</v>
      </c>
      <c r="AU416" s="314" t="s">
        <v>78</v>
      </c>
      <c r="AV416" s="310" t="s">
        <v>76</v>
      </c>
      <c r="AW416" s="310" t="s">
        <v>31</v>
      </c>
      <c r="AX416" s="310" t="s">
        <v>69</v>
      </c>
      <c r="AY416" s="314" t="s">
        <v>117</v>
      </c>
    </row>
    <row r="417" spans="2:51" s="310" customFormat="1" ht="12">
      <c r="B417" s="304"/>
      <c r="C417" s="305"/>
      <c r="D417" s="306" t="s">
        <v>124</v>
      </c>
      <c r="E417" s="307" t="s">
        <v>1</v>
      </c>
      <c r="F417" s="337" t="s">
        <v>1147</v>
      </c>
      <c r="G417" s="305"/>
      <c r="H417" s="307" t="s">
        <v>1</v>
      </c>
      <c r="I417" s="309"/>
      <c r="J417" s="305"/>
      <c r="L417" s="304"/>
      <c r="M417" s="311"/>
      <c r="N417" s="312"/>
      <c r="O417" s="312"/>
      <c r="P417" s="312"/>
      <c r="Q417" s="312"/>
      <c r="R417" s="312"/>
      <c r="S417" s="312"/>
      <c r="T417" s="313"/>
      <c r="AT417" s="314" t="s">
        <v>124</v>
      </c>
      <c r="AU417" s="314" t="s">
        <v>78</v>
      </c>
      <c r="AV417" s="310" t="s">
        <v>76</v>
      </c>
      <c r="AW417" s="310" t="s">
        <v>31</v>
      </c>
      <c r="AX417" s="310" t="s">
        <v>69</v>
      </c>
      <c r="AY417" s="314" t="s">
        <v>117</v>
      </c>
    </row>
    <row r="418" spans="2:51" s="321" customFormat="1" ht="12">
      <c r="B418" s="315"/>
      <c r="D418" s="352" t="s">
        <v>124</v>
      </c>
      <c r="E418" s="325" t="s">
        <v>1</v>
      </c>
      <c r="F418" s="354" t="s">
        <v>1116</v>
      </c>
      <c r="H418" s="319">
        <v>536.696</v>
      </c>
      <c r="I418" s="320"/>
      <c r="J418" s="316"/>
      <c r="L418" s="315"/>
      <c r="M418" s="322"/>
      <c r="N418" s="323"/>
      <c r="O418" s="323"/>
      <c r="P418" s="323"/>
      <c r="Q418" s="323"/>
      <c r="R418" s="323"/>
      <c r="S418" s="323"/>
      <c r="T418" s="324"/>
      <c r="AT418" s="325" t="s">
        <v>124</v>
      </c>
      <c r="AU418" s="325" t="s">
        <v>78</v>
      </c>
      <c r="AV418" s="321" t="s">
        <v>78</v>
      </c>
      <c r="AW418" s="321" t="s">
        <v>31</v>
      </c>
      <c r="AX418" s="321" t="s">
        <v>69</v>
      </c>
      <c r="AY418" s="325" t="s">
        <v>117</v>
      </c>
    </row>
    <row r="419" spans="2:51" s="332" customFormat="1" ht="12">
      <c r="B419" s="326"/>
      <c r="D419" s="352" t="s">
        <v>124</v>
      </c>
      <c r="E419" s="336" t="s">
        <v>1</v>
      </c>
      <c r="F419" s="355" t="s">
        <v>182</v>
      </c>
      <c r="H419" s="330">
        <v>536.696</v>
      </c>
      <c r="I419" s="331"/>
      <c r="J419" s="327"/>
      <c r="L419" s="326"/>
      <c r="M419" s="333"/>
      <c r="N419" s="334"/>
      <c r="O419" s="334"/>
      <c r="P419" s="334"/>
      <c r="Q419" s="334"/>
      <c r="R419" s="334"/>
      <c r="S419" s="334"/>
      <c r="T419" s="335"/>
      <c r="AT419" s="336" t="s">
        <v>124</v>
      </c>
      <c r="AU419" s="336" t="s">
        <v>78</v>
      </c>
      <c r="AV419" s="332" t="s">
        <v>122</v>
      </c>
      <c r="AW419" s="332" t="s">
        <v>31</v>
      </c>
      <c r="AX419" s="332" t="s">
        <v>76</v>
      </c>
      <c r="AY419" s="336" t="s">
        <v>117</v>
      </c>
    </row>
    <row r="420" spans="2:65" s="301" customFormat="1" ht="16.5" customHeight="1">
      <c r="B420" s="288"/>
      <c r="C420" s="289" t="s">
        <v>735</v>
      </c>
      <c r="D420" s="289" t="s">
        <v>119</v>
      </c>
      <c r="E420" s="290" t="s">
        <v>817</v>
      </c>
      <c r="F420" s="291" t="s">
        <v>818</v>
      </c>
      <c r="G420" s="292" t="s">
        <v>395</v>
      </c>
      <c r="H420" s="293">
        <v>4830.264</v>
      </c>
      <c r="I420" s="286"/>
      <c r="J420" s="294">
        <f>ROUND(I420*H420,2)</f>
        <v>0</v>
      </c>
      <c r="K420" s="291" t="s">
        <v>186</v>
      </c>
      <c r="L420" s="295"/>
      <c r="M420" s="296" t="s">
        <v>1</v>
      </c>
      <c r="N420" s="297" t="s">
        <v>40</v>
      </c>
      <c r="O420" s="298"/>
      <c r="P420" s="299">
        <f>O420*H420</f>
        <v>0</v>
      </c>
      <c r="Q420" s="299">
        <v>0</v>
      </c>
      <c r="R420" s="299">
        <f>Q420*H420</f>
        <v>0</v>
      </c>
      <c r="S420" s="299">
        <v>0</v>
      </c>
      <c r="T420" s="300">
        <f>S420*H420</f>
        <v>0</v>
      </c>
      <c r="AR420" s="302" t="s">
        <v>122</v>
      </c>
      <c r="AT420" s="302" t="s">
        <v>119</v>
      </c>
      <c r="AU420" s="302" t="s">
        <v>78</v>
      </c>
      <c r="AY420" s="302" t="s">
        <v>117</v>
      </c>
      <c r="BE420" s="303">
        <f>IF(N420="základní",J420,0)</f>
        <v>0</v>
      </c>
      <c r="BF420" s="303">
        <f>IF(N420="snížená",J420,0)</f>
        <v>0</v>
      </c>
      <c r="BG420" s="303">
        <f>IF(N420="zákl. přenesená",J420,0)</f>
        <v>0</v>
      </c>
      <c r="BH420" s="303">
        <f>IF(N420="sníž. přenesená",J420,0)</f>
        <v>0</v>
      </c>
      <c r="BI420" s="303">
        <f>IF(N420="nulová",J420,0)</f>
        <v>0</v>
      </c>
      <c r="BJ420" s="302" t="s">
        <v>76</v>
      </c>
      <c r="BK420" s="303">
        <f>ROUND(I420*H420,2)</f>
        <v>0</v>
      </c>
      <c r="BL420" s="302" t="s">
        <v>122</v>
      </c>
      <c r="BM420" s="302" t="s">
        <v>1117</v>
      </c>
    </row>
    <row r="421" spans="2:51" s="310" customFormat="1" ht="12">
      <c r="B421" s="304"/>
      <c r="C421" s="305"/>
      <c r="D421" s="306" t="s">
        <v>124</v>
      </c>
      <c r="E421" s="307" t="s">
        <v>1</v>
      </c>
      <c r="F421" s="308" t="s">
        <v>1146</v>
      </c>
      <c r="G421" s="305"/>
      <c r="H421" s="307" t="s">
        <v>1</v>
      </c>
      <c r="I421" s="309"/>
      <c r="J421" s="305"/>
      <c r="L421" s="304"/>
      <c r="M421" s="311"/>
      <c r="N421" s="312"/>
      <c r="O421" s="312"/>
      <c r="P421" s="312"/>
      <c r="Q421" s="312"/>
      <c r="R421" s="312"/>
      <c r="S421" s="312"/>
      <c r="T421" s="313"/>
      <c r="AT421" s="314" t="s">
        <v>124</v>
      </c>
      <c r="AU421" s="314" t="s">
        <v>78</v>
      </c>
      <c r="AV421" s="310" t="s">
        <v>76</v>
      </c>
      <c r="AW421" s="310" t="s">
        <v>31</v>
      </c>
      <c r="AX421" s="310" t="s">
        <v>69</v>
      </c>
      <c r="AY421" s="314" t="s">
        <v>117</v>
      </c>
    </row>
    <row r="422" spans="2:51" s="310" customFormat="1" ht="12">
      <c r="B422" s="304"/>
      <c r="C422" s="305"/>
      <c r="D422" s="306" t="s">
        <v>124</v>
      </c>
      <c r="E422" s="307" t="s">
        <v>1</v>
      </c>
      <c r="F422" s="308" t="s">
        <v>1145</v>
      </c>
      <c r="G422" s="305"/>
      <c r="H422" s="307" t="s">
        <v>1</v>
      </c>
      <c r="I422" s="309"/>
      <c r="J422" s="305"/>
      <c r="L422" s="304"/>
      <c r="M422" s="311"/>
      <c r="N422" s="312"/>
      <c r="O422" s="312"/>
      <c r="P422" s="312"/>
      <c r="Q422" s="312"/>
      <c r="R422" s="312"/>
      <c r="S422" s="312"/>
      <c r="T422" s="313"/>
      <c r="AT422" s="314" t="s">
        <v>124</v>
      </c>
      <c r="AU422" s="314" t="s">
        <v>78</v>
      </c>
      <c r="AV422" s="310" t="s">
        <v>76</v>
      </c>
      <c r="AW422" s="310" t="s">
        <v>31</v>
      </c>
      <c r="AX422" s="310" t="s">
        <v>69</v>
      </c>
      <c r="AY422" s="314" t="s">
        <v>117</v>
      </c>
    </row>
    <row r="423" spans="2:51" s="310" customFormat="1" ht="12">
      <c r="B423" s="304"/>
      <c r="C423" s="305"/>
      <c r="D423" s="306" t="s">
        <v>124</v>
      </c>
      <c r="E423" s="307" t="s">
        <v>1</v>
      </c>
      <c r="F423" s="337" t="s">
        <v>1147</v>
      </c>
      <c r="G423" s="305"/>
      <c r="H423" s="307" t="s">
        <v>1</v>
      </c>
      <c r="I423" s="309"/>
      <c r="J423" s="305"/>
      <c r="L423" s="304"/>
      <c r="M423" s="311"/>
      <c r="N423" s="312"/>
      <c r="O423" s="312"/>
      <c r="P423" s="312"/>
      <c r="Q423" s="312"/>
      <c r="R423" s="312"/>
      <c r="S423" s="312"/>
      <c r="T423" s="313"/>
      <c r="AT423" s="314" t="s">
        <v>124</v>
      </c>
      <c r="AU423" s="314" t="s">
        <v>78</v>
      </c>
      <c r="AV423" s="310" t="s">
        <v>76</v>
      </c>
      <c r="AW423" s="310" t="s">
        <v>31</v>
      </c>
      <c r="AX423" s="310" t="s">
        <v>69</v>
      </c>
      <c r="AY423" s="314" t="s">
        <v>117</v>
      </c>
    </row>
    <row r="424" spans="2:51" s="310" customFormat="1" ht="12">
      <c r="B424" s="304"/>
      <c r="C424" s="305"/>
      <c r="D424" s="306" t="s">
        <v>124</v>
      </c>
      <c r="E424" s="307" t="s">
        <v>1</v>
      </c>
      <c r="F424" s="308" t="s">
        <v>1148</v>
      </c>
      <c r="G424" s="305"/>
      <c r="H424" s="307" t="s">
        <v>1</v>
      </c>
      <c r="I424" s="309"/>
      <c r="J424" s="305"/>
      <c r="L424" s="304"/>
      <c r="M424" s="311"/>
      <c r="N424" s="312"/>
      <c r="O424" s="312"/>
      <c r="P424" s="312"/>
      <c r="Q424" s="312"/>
      <c r="R424" s="312"/>
      <c r="S424" s="312"/>
      <c r="T424" s="313"/>
      <c r="AT424" s="314" t="s">
        <v>124</v>
      </c>
      <c r="AU424" s="314" t="s">
        <v>78</v>
      </c>
      <c r="AV424" s="310" t="s">
        <v>76</v>
      </c>
      <c r="AW424" s="310" t="s">
        <v>31</v>
      </c>
      <c r="AX424" s="310" t="s">
        <v>69</v>
      </c>
      <c r="AY424" s="314" t="s">
        <v>117</v>
      </c>
    </row>
    <row r="425" spans="2:51" s="321" customFormat="1" ht="12">
      <c r="B425" s="315"/>
      <c r="D425" s="352" t="s">
        <v>124</v>
      </c>
      <c r="E425" s="325" t="s">
        <v>1</v>
      </c>
      <c r="F425" s="354" t="s">
        <v>1118</v>
      </c>
      <c r="H425" s="319">
        <v>4830.264</v>
      </c>
      <c r="I425" s="320"/>
      <c r="J425" s="316"/>
      <c r="L425" s="315"/>
      <c r="M425" s="322"/>
      <c r="N425" s="323"/>
      <c r="O425" s="323"/>
      <c r="P425" s="323"/>
      <c r="Q425" s="323"/>
      <c r="R425" s="323"/>
      <c r="S425" s="323"/>
      <c r="T425" s="324"/>
      <c r="AT425" s="325" t="s">
        <v>124</v>
      </c>
      <c r="AU425" s="325" t="s">
        <v>78</v>
      </c>
      <c r="AV425" s="321" t="s">
        <v>78</v>
      </c>
      <c r="AW425" s="321" t="s">
        <v>31</v>
      </c>
      <c r="AX425" s="321" t="s">
        <v>69</v>
      </c>
      <c r="AY425" s="325" t="s">
        <v>117</v>
      </c>
    </row>
    <row r="426" spans="2:51" s="332" customFormat="1" ht="12">
      <c r="B426" s="326"/>
      <c r="D426" s="352" t="s">
        <v>124</v>
      </c>
      <c r="E426" s="336" t="s">
        <v>1</v>
      </c>
      <c r="F426" s="355" t="s">
        <v>182</v>
      </c>
      <c r="H426" s="330">
        <v>4830.264</v>
      </c>
      <c r="I426" s="331"/>
      <c r="J426" s="327"/>
      <c r="L426" s="326"/>
      <c r="M426" s="333"/>
      <c r="N426" s="334"/>
      <c r="O426" s="334"/>
      <c r="P426" s="334"/>
      <c r="Q426" s="334"/>
      <c r="R426" s="334"/>
      <c r="S426" s="334"/>
      <c r="T426" s="335"/>
      <c r="AT426" s="336" t="s">
        <v>124</v>
      </c>
      <c r="AU426" s="336" t="s">
        <v>78</v>
      </c>
      <c r="AV426" s="332" t="s">
        <v>122</v>
      </c>
      <c r="AW426" s="332" t="s">
        <v>31</v>
      </c>
      <c r="AX426" s="332" t="s">
        <v>76</v>
      </c>
      <c r="AY426" s="336" t="s">
        <v>117</v>
      </c>
    </row>
    <row r="427" spans="2:63" s="6" customFormat="1" ht="22.9" customHeight="1">
      <c r="B427" s="75"/>
      <c r="D427" s="76" t="s">
        <v>68</v>
      </c>
      <c r="E427" s="86" t="s">
        <v>821</v>
      </c>
      <c r="F427" s="86" t="s">
        <v>822</v>
      </c>
      <c r="H427" s="217"/>
      <c r="I427" s="78"/>
      <c r="J427" s="238">
        <f>BK427</f>
        <v>0</v>
      </c>
      <c r="L427" s="75"/>
      <c r="M427" s="80"/>
      <c r="N427" s="81"/>
      <c r="O427" s="81"/>
      <c r="P427" s="82">
        <f>P428</f>
        <v>0</v>
      </c>
      <c r="Q427" s="81"/>
      <c r="R427" s="82">
        <f>R428</f>
        <v>0</v>
      </c>
      <c r="S427" s="81"/>
      <c r="T427" s="83">
        <f>T428</f>
        <v>0</v>
      </c>
      <c r="AR427" s="76" t="s">
        <v>76</v>
      </c>
      <c r="AT427" s="84" t="s">
        <v>68</v>
      </c>
      <c r="AU427" s="84" t="s">
        <v>76</v>
      </c>
      <c r="AY427" s="76" t="s">
        <v>117</v>
      </c>
      <c r="BK427" s="85">
        <f>BK428</f>
        <v>0</v>
      </c>
    </row>
    <row r="428" spans="2:65" s="1" customFormat="1" ht="16.5" customHeight="1">
      <c r="B428" s="88"/>
      <c r="C428" s="89" t="s">
        <v>739</v>
      </c>
      <c r="D428" s="89" t="s">
        <v>119</v>
      </c>
      <c r="E428" s="90" t="s">
        <v>824</v>
      </c>
      <c r="F428" s="91" t="s">
        <v>825</v>
      </c>
      <c r="G428" s="92" t="s">
        <v>395</v>
      </c>
      <c r="H428" s="257">
        <v>490</v>
      </c>
      <c r="I428" s="93"/>
      <c r="J428" s="260">
        <f>ROUND(I428*H428,2)</f>
        <v>0</v>
      </c>
      <c r="K428" s="91" t="s">
        <v>186</v>
      </c>
      <c r="L428" s="19"/>
      <c r="M428" s="94" t="s">
        <v>1</v>
      </c>
      <c r="N428" s="95" t="s">
        <v>40</v>
      </c>
      <c r="O428" s="27"/>
      <c r="P428" s="96">
        <f>O428*H428</f>
        <v>0</v>
      </c>
      <c r="Q428" s="96">
        <v>0</v>
      </c>
      <c r="R428" s="96">
        <f>Q428*H428</f>
        <v>0</v>
      </c>
      <c r="S428" s="96">
        <v>0</v>
      </c>
      <c r="T428" s="97">
        <f>S428*H428</f>
        <v>0</v>
      </c>
      <c r="AR428" s="11" t="s">
        <v>122</v>
      </c>
      <c r="AT428" s="11" t="s">
        <v>119</v>
      </c>
      <c r="AU428" s="11" t="s">
        <v>78</v>
      </c>
      <c r="AY428" s="11" t="s">
        <v>117</v>
      </c>
      <c r="BE428" s="98">
        <f>IF(N428="základní",J428,0)</f>
        <v>0</v>
      </c>
      <c r="BF428" s="98">
        <f>IF(N428="snížená",J428,0)</f>
        <v>0</v>
      </c>
      <c r="BG428" s="98">
        <f>IF(N428="zákl. přenesená",J428,0)</f>
        <v>0</v>
      </c>
      <c r="BH428" s="98">
        <f>IF(N428="sníž. přenesená",J428,0)</f>
        <v>0</v>
      </c>
      <c r="BI428" s="98">
        <f>IF(N428="nulová",J428,0)</f>
        <v>0</v>
      </c>
      <c r="BJ428" s="11" t="s">
        <v>76</v>
      </c>
      <c r="BK428" s="98">
        <f>ROUND(I428*H428,2)</f>
        <v>0</v>
      </c>
      <c r="BL428" s="11" t="s">
        <v>122</v>
      </c>
      <c r="BM428" s="11" t="s">
        <v>1119</v>
      </c>
    </row>
    <row r="429" spans="2:63" s="6" customFormat="1" ht="25.9" customHeight="1">
      <c r="B429" s="75"/>
      <c r="D429" s="76" t="s">
        <v>68</v>
      </c>
      <c r="E429" s="77" t="s">
        <v>827</v>
      </c>
      <c r="F429" s="77" t="s">
        <v>828</v>
      </c>
      <c r="H429" s="217"/>
      <c r="I429" s="78"/>
      <c r="J429" s="239">
        <f>BK429</f>
        <v>0</v>
      </c>
      <c r="L429" s="75"/>
      <c r="M429" s="80"/>
      <c r="N429" s="81"/>
      <c r="O429" s="81"/>
      <c r="P429" s="82">
        <f>P430+P443+P446+P449</f>
        <v>0</v>
      </c>
      <c r="Q429" s="81"/>
      <c r="R429" s="82">
        <f>R430+R443+R446+R449</f>
        <v>0</v>
      </c>
      <c r="S429" s="81"/>
      <c r="T429" s="83">
        <f>T430+T443+T446+T449</f>
        <v>0</v>
      </c>
      <c r="AR429" s="76" t="s">
        <v>199</v>
      </c>
      <c r="AT429" s="84" t="s">
        <v>68</v>
      </c>
      <c r="AU429" s="84" t="s">
        <v>69</v>
      </c>
      <c r="AY429" s="76" t="s">
        <v>117</v>
      </c>
      <c r="BK429" s="85">
        <f>BK430+BK443+BK446+BK449</f>
        <v>0</v>
      </c>
    </row>
    <row r="430" spans="2:63" s="6" customFormat="1" ht="22.9" customHeight="1">
      <c r="B430" s="75"/>
      <c r="D430" s="76" t="s">
        <v>68</v>
      </c>
      <c r="E430" s="86" t="s">
        <v>829</v>
      </c>
      <c r="F430" s="86" t="s">
        <v>830</v>
      </c>
      <c r="H430" s="217"/>
      <c r="I430" s="78"/>
      <c r="J430" s="238">
        <f>BK430</f>
        <v>0</v>
      </c>
      <c r="L430" s="75"/>
      <c r="M430" s="80"/>
      <c r="N430" s="81"/>
      <c r="O430" s="81"/>
      <c r="P430" s="82">
        <f>SUM(P431:P442)</f>
        <v>0</v>
      </c>
      <c r="Q430" s="81"/>
      <c r="R430" s="82">
        <f>SUM(R431:R442)</f>
        <v>0</v>
      </c>
      <c r="S430" s="81"/>
      <c r="T430" s="83">
        <f>SUM(T431:T442)</f>
        <v>0</v>
      </c>
      <c r="AR430" s="76" t="s">
        <v>199</v>
      </c>
      <c r="AT430" s="84" t="s">
        <v>68</v>
      </c>
      <c r="AU430" s="84" t="s">
        <v>76</v>
      </c>
      <c r="AY430" s="76" t="s">
        <v>117</v>
      </c>
      <c r="BK430" s="85">
        <f>SUM(BK431:BK442)</f>
        <v>0</v>
      </c>
    </row>
    <row r="431" spans="2:65" s="1" customFormat="1" ht="22.5" customHeight="1">
      <c r="B431" s="88"/>
      <c r="C431" s="89" t="s">
        <v>744</v>
      </c>
      <c r="D431" s="89" t="s">
        <v>119</v>
      </c>
      <c r="E431" s="90" t="s">
        <v>832</v>
      </c>
      <c r="F431" s="91" t="s">
        <v>833</v>
      </c>
      <c r="G431" s="92" t="s">
        <v>770</v>
      </c>
      <c r="H431" s="257">
        <v>1</v>
      </c>
      <c r="I431" s="93"/>
      <c r="J431" s="260">
        <f>ROUND(I431*H431,2)</f>
        <v>0</v>
      </c>
      <c r="K431" s="91" t="s">
        <v>186</v>
      </c>
      <c r="L431" s="19"/>
      <c r="M431" s="94" t="s">
        <v>1</v>
      </c>
      <c r="N431" s="95" t="s">
        <v>40</v>
      </c>
      <c r="O431" s="27"/>
      <c r="P431" s="96">
        <f>O431*H431</f>
        <v>0</v>
      </c>
      <c r="Q431" s="96">
        <v>0</v>
      </c>
      <c r="R431" s="96">
        <f>Q431*H431</f>
        <v>0</v>
      </c>
      <c r="S431" s="96">
        <v>0</v>
      </c>
      <c r="T431" s="97">
        <f>S431*H431</f>
        <v>0</v>
      </c>
      <c r="AR431" s="11" t="s">
        <v>834</v>
      </c>
      <c r="AT431" s="11" t="s">
        <v>119</v>
      </c>
      <c r="AU431" s="11" t="s">
        <v>78</v>
      </c>
      <c r="AY431" s="11" t="s">
        <v>117</v>
      </c>
      <c r="BE431" s="98">
        <f>IF(N431="základní",J431,0)</f>
        <v>0</v>
      </c>
      <c r="BF431" s="98">
        <f>IF(N431="snížená",J431,0)</f>
        <v>0</v>
      </c>
      <c r="BG431" s="98">
        <f>IF(N431="zákl. přenesená",J431,0)</f>
        <v>0</v>
      </c>
      <c r="BH431" s="98">
        <f>IF(N431="sníž. přenesená",J431,0)</f>
        <v>0</v>
      </c>
      <c r="BI431" s="98">
        <f>IF(N431="nulová",J431,0)</f>
        <v>0</v>
      </c>
      <c r="BJ431" s="11" t="s">
        <v>76</v>
      </c>
      <c r="BK431" s="98">
        <f>ROUND(I431*H431,2)</f>
        <v>0</v>
      </c>
      <c r="BL431" s="11" t="s">
        <v>834</v>
      </c>
      <c r="BM431" s="11" t="s">
        <v>1120</v>
      </c>
    </row>
    <row r="432" spans="2:65" s="1" customFormat="1" ht="22.5" customHeight="1">
      <c r="B432" s="88"/>
      <c r="C432" s="89" t="s">
        <v>748</v>
      </c>
      <c r="D432" s="89" t="s">
        <v>119</v>
      </c>
      <c r="E432" s="90" t="s">
        <v>837</v>
      </c>
      <c r="F432" s="91" t="s">
        <v>838</v>
      </c>
      <c r="G432" s="92" t="s">
        <v>770</v>
      </c>
      <c r="H432" s="257">
        <v>1</v>
      </c>
      <c r="I432" s="93"/>
      <c r="J432" s="260">
        <f>ROUND(I432*H432,2)</f>
        <v>0</v>
      </c>
      <c r="K432" s="91" t="s">
        <v>186</v>
      </c>
      <c r="L432" s="19"/>
      <c r="M432" s="94" t="s">
        <v>1</v>
      </c>
      <c r="N432" s="95" t="s">
        <v>40</v>
      </c>
      <c r="O432" s="27"/>
      <c r="P432" s="96">
        <f>O432*H432</f>
        <v>0</v>
      </c>
      <c r="Q432" s="96">
        <v>0</v>
      </c>
      <c r="R432" s="96">
        <f>Q432*H432</f>
        <v>0</v>
      </c>
      <c r="S432" s="96">
        <v>0</v>
      </c>
      <c r="T432" s="97">
        <f>S432*H432</f>
        <v>0</v>
      </c>
      <c r="AR432" s="11" t="s">
        <v>834</v>
      </c>
      <c r="AT432" s="11" t="s">
        <v>119</v>
      </c>
      <c r="AU432" s="11" t="s">
        <v>78</v>
      </c>
      <c r="AY432" s="11" t="s">
        <v>117</v>
      </c>
      <c r="BE432" s="98">
        <f>IF(N432="základní",J432,0)</f>
        <v>0</v>
      </c>
      <c r="BF432" s="98">
        <f>IF(N432="snížená",J432,0)</f>
        <v>0</v>
      </c>
      <c r="BG432" s="98">
        <f>IF(N432="zákl. přenesená",J432,0)</f>
        <v>0</v>
      </c>
      <c r="BH432" s="98">
        <f>IF(N432="sníž. přenesená",J432,0)</f>
        <v>0</v>
      </c>
      <c r="BI432" s="98">
        <f>IF(N432="nulová",J432,0)</f>
        <v>0</v>
      </c>
      <c r="BJ432" s="11" t="s">
        <v>76</v>
      </c>
      <c r="BK432" s="98">
        <f>ROUND(I432*H432,2)</f>
        <v>0</v>
      </c>
      <c r="BL432" s="11" t="s">
        <v>834</v>
      </c>
      <c r="BM432" s="11" t="s">
        <v>1121</v>
      </c>
    </row>
    <row r="433" spans="2:65" s="1" customFormat="1" ht="16.5" customHeight="1">
      <c r="B433" s="88"/>
      <c r="C433" s="89" t="s">
        <v>752</v>
      </c>
      <c r="D433" s="89" t="s">
        <v>119</v>
      </c>
      <c r="E433" s="90" t="s">
        <v>841</v>
      </c>
      <c r="F433" s="91" t="s">
        <v>842</v>
      </c>
      <c r="G433" s="92" t="s">
        <v>770</v>
      </c>
      <c r="H433" s="257">
        <v>1</v>
      </c>
      <c r="I433" s="93"/>
      <c r="J433" s="260">
        <f>ROUND(I433*H433,2)</f>
        <v>0</v>
      </c>
      <c r="K433" s="91" t="s">
        <v>1</v>
      </c>
      <c r="L433" s="19"/>
      <c r="M433" s="94" t="s">
        <v>1</v>
      </c>
      <c r="N433" s="95" t="s">
        <v>40</v>
      </c>
      <c r="O433" s="27"/>
      <c r="P433" s="96">
        <f>O433*H433</f>
        <v>0</v>
      </c>
      <c r="Q433" s="96">
        <v>0</v>
      </c>
      <c r="R433" s="96">
        <f>Q433*H433</f>
        <v>0</v>
      </c>
      <c r="S433" s="96">
        <v>0</v>
      </c>
      <c r="T433" s="97">
        <f>S433*H433</f>
        <v>0</v>
      </c>
      <c r="AR433" s="11" t="s">
        <v>834</v>
      </c>
      <c r="AT433" s="11" t="s">
        <v>119</v>
      </c>
      <c r="AU433" s="11" t="s">
        <v>78</v>
      </c>
      <c r="AY433" s="11" t="s">
        <v>117</v>
      </c>
      <c r="BE433" s="98">
        <f>IF(N433="základní",J433,0)</f>
        <v>0</v>
      </c>
      <c r="BF433" s="98">
        <f>IF(N433="snížená",J433,0)</f>
        <v>0</v>
      </c>
      <c r="BG433" s="98">
        <f>IF(N433="zákl. přenesená",J433,0)</f>
        <v>0</v>
      </c>
      <c r="BH433" s="98">
        <f>IF(N433="sníž. přenesená",J433,0)</f>
        <v>0</v>
      </c>
      <c r="BI433" s="98">
        <f>IF(N433="nulová",J433,0)</f>
        <v>0</v>
      </c>
      <c r="BJ433" s="11" t="s">
        <v>76</v>
      </c>
      <c r="BK433" s="98">
        <f>ROUND(I433*H433,2)</f>
        <v>0</v>
      </c>
      <c r="BL433" s="11" t="s">
        <v>834</v>
      </c>
      <c r="BM433" s="11" t="s">
        <v>1122</v>
      </c>
    </row>
    <row r="434" spans="2:65" s="1" customFormat="1" ht="16.5" customHeight="1">
      <c r="B434" s="88"/>
      <c r="C434" s="89" t="s">
        <v>756</v>
      </c>
      <c r="D434" s="89" t="s">
        <v>119</v>
      </c>
      <c r="E434" s="90" t="s">
        <v>845</v>
      </c>
      <c r="F434" s="91" t="s">
        <v>846</v>
      </c>
      <c r="G434" s="92" t="s">
        <v>770</v>
      </c>
      <c r="H434" s="257">
        <v>1</v>
      </c>
      <c r="I434" s="93"/>
      <c r="J434" s="260">
        <f>ROUND(I434*H434,2)</f>
        <v>0</v>
      </c>
      <c r="K434" s="91" t="s">
        <v>1</v>
      </c>
      <c r="L434" s="19"/>
      <c r="M434" s="94" t="s">
        <v>1</v>
      </c>
      <c r="N434" s="95" t="s">
        <v>40</v>
      </c>
      <c r="O434" s="27"/>
      <c r="P434" s="96">
        <f>O434*H434</f>
        <v>0</v>
      </c>
      <c r="Q434" s="96">
        <v>0</v>
      </c>
      <c r="R434" s="96">
        <f>Q434*H434</f>
        <v>0</v>
      </c>
      <c r="S434" s="96">
        <v>0</v>
      </c>
      <c r="T434" s="97">
        <f>S434*H434</f>
        <v>0</v>
      </c>
      <c r="AR434" s="11" t="s">
        <v>834</v>
      </c>
      <c r="AT434" s="11" t="s">
        <v>119</v>
      </c>
      <c r="AU434" s="11" t="s">
        <v>78</v>
      </c>
      <c r="AY434" s="11" t="s">
        <v>117</v>
      </c>
      <c r="BE434" s="98">
        <f>IF(N434="základní",J434,0)</f>
        <v>0</v>
      </c>
      <c r="BF434" s="98">
        <f>IF(N434="snížená",J434,0)</f>
        <v>0</v>
      </c>
      <c r="BG434" s="98">
        <f>IF(N434="zákl. přenesená",J434,0)</f>
        <v>0</v>
      </c>
      <c r="BH434" s="98">
        <f>IF(N434="sníž. přenesená",J434,0)</f>
        <v>0</v>
      </c>
      <c r="BI434" s="98">
        <f>IF(N434="nulová",J434,0)</f>
        <v>0</v>
      </c>
      <c r="BJ434" s="11" t="s">
        <v>76</v>
      </c>
      <c r="BK434" s="98">
        <f>ROUND(I434*H434,2)</f>
        <v>0</v>
      </c>
      <c r="BL434" s="11" t="s">
        <v>834</v>
      </c>
      <c r="BM434" s="11" t="s">
        <v>1123</v>
      </c>
    </row>
    <row r="435" spans="2:65" s="1" customFormat="1" ht="22.5" customHeight="1">
      <c r="B435" s="88"/>
      <c r="C435" s="89" t="s">
        <v>500</v>
      </c>
      <c r="D435" s="89" t="s">
        <v>119</v>
      </c>
      <c r="E435" s="90" t="s">
        <v>849</v>
      </c>
      <c r="F435" s="91" t="s">
        <v>850</v>
      </c>
      <c r="G435" s="92" t="s">
        <v>770</v>
      </c>
      <c r="H435" s="257">
        <v>5</v>
      </c>
      <c r="I435" s="93"/>
      <c r="J435" s="260">
        <f>ROUND(I435*H435,2)</f>
        <v>0</v>
      </c>
      <c r="K435" s="91" t="s">
        <v>1</v>
      </c>
      <c r="L435" s="19"/>
      <c r="M435" s="94" t="s">
        <v>1</v>
      </c>
      <c r="N435" s="95" t="s">
        <v>40</v>
      </c>
      <c r="O435" s="27"/>
      <c r="P435" s="96">
        <f>O435*H435</f>
        <v>0</v>
      </c>
      <c r="Q435" s="96">
        <v>0</v>
      </c>
      <c r="R435" s="96">
        <f>Q435*H435</f>
        <v>0</v>
      </c>
      <c r="S435" s="96">
        <v>0</v>
      </c>
      <c r="T435" s="97">
        <f>S435*H435</f>
        <v>0</v>
      </c>
      <c r="AR435" s="11" t="s">
        <v>834</v>
      </c>
      <c r="AT435" s="11" t="s">
        <v>119</v>
      </c>
      <c r="AU435" s="11" t="s">
        <v>78</v>
      </c>
      <c r="AY435" s="11" t="s">
        <v>117</v>
      </c>
      <c r="BE435" s="98">
        <f>IF(N435="základní",J435,0)</f>
        <v>0</v>
      </c>
      <c r="BF435" s="98">
        <f>IF(N435="snížená",J435,0)</f>
        <v>0</v>
      </c>
      <c r="BG435" s="98">
        <f>IF(N435="zákl. přenesená",J435,0)</f>
        <v>0</v>
      </c>
      <c r="BH435" s="98">
        <f>IF(N435="sníž. přenesená",J435,0)</f>
        <v>0</v>
      </c>
      <c r="BI435" s="98">
        <f>IF(N435="nulová",J435,0)</f>
        <v>0</v>
      </c>
      <c r="BJ435" s="11" t="s">
        <v>76</v>
      </c>
      <c r="BK435" s="98">
        <f>ROUND(I435*H435,2)</f>
        <v>0</v>
      </c>
      <c r="BL435" s="11" t="s">
        <v>834</v>
      </c>
      <c r="BM435" s="11" t="s">
        <v>1124</v>
      </c>
    </row>
    <row r="436" spans="2:51" s="7" customFormat="1" ht="12">
      <c r="B436" s="99"/>
      <c r="D436" s="100" t="s">
        <v>124</v>
      </c>
      <c r="E436" s="101" t="s">
        <v>1</v>
      </c>
      <c r="F436" s="102" t="s">
        <v>852</v>
      </c>
      <c r="H436" s="224" t="s">
        <v>1</v>
      </c>
      <c r="I436" s="103"/>
      <c r="J436" s="213"/>
      <c r="L436" s="99"/>
      <c r="M436" s="104"/>
      <c r="N436" s="105"/>
      <c r="O436" s="105"/>
      <c r="P436" s="105"/>
      <c r="Q436" s="105"/>
      <c r="R436" s="105"/>
      <c r="S436" s="105"/>
      <c r="T436" s="106"/>
      <c r="AT436" s="101" t="s">
        <v>124</v>
      </c>
      <c r="AU436" s="101" t="s">
        <v>78</v>
      </c>
      <c r="AV436" s="7" t="s">
        <v>76</v>
      </c>
      <c r="AW436" s="7" t="s">
        <v>31</v>
      </c>
      <c r="AX436" s="7" t="s">
        <v>69</v>
      </c>
      <c r="AY436" s="101" t="s">
        <v>117</v>
      </c>
    </row>
    <row r="437" spans="2:51" s="7" customFormat="1" ht="12">
      <c r="B437" s="99"/>
      <c r="D437" s="100" t="s">
        <v>124</v>
      </c>
      <c r="E437" s="101" t="s">
        <v>1</v>
      </c>
      <c r="F437" s="102" t="s">
        <v>853</v>
      </c>
      <c r="H437" s="224" t="s">
        <v>1</v>
      </c>
      <c r="I437" s="103"/>
      <c r="J437" s="213"/>
      <c r="L437" s="99"/>
      <c r="M437" s="104"/>
      <c r="N437" s="105"/>
      <c r="O437" s="105"/>
      <c r="P437" s="105"/>
      <c r="Q437" s="105"/>
      <c r="R437" s="105"/>
      <c r="S437" s="105"/>
      <c r="T437" s="106"/>
      <c r="AT437" s="101" t="s">
        <v>124</v>
      </c>
      <c r="AU437" s="101" t="s">
        <v>78</v>
      </c>
      <c r="AV437" s="7" t="s">
        <v>76</v>
      </c>
      <c r="AW437" s="7" t="s">
        <v>31</v>
      </c>
      <c r="AX437" s="7" t="s">
        <v>69</v>
      </c>
      <c r="AY437" s="101" t="s">
        <v>117</v>
      </c>
    </row>
    <row r="438" spans="2:51" s="8" customFormat="1" ht="12">
      <c r="B438" s="107"/>
      <c r="D438" s="100" t="s">
        <v>124</v>
      </c>
      <c r="E438" s="108" t="s">
        <v>1</v>
      </c>
      <c r="F438" s="109" t="s">
        <v>199</v>
      </c>
      <c r="H438" s="228">
        <v>5</v>
      </c>
      <c r="I438" s="110"/>
      <c r="J438" s="214"/>
      <c r="L438" s="107"/>
      <c r="M438" s="111"/>
      <c r="N438" s="112"/>
      <c r="O438" s="112"/>
      <c r="P438" s="112"/>
      <c r="Q438" s="112"/>
      <c r="R438" s="112"/>
      <c r="S438" s="112"/>
      <c r="T438" s="113"/>
      <c r="AT438" s="108" t="s">
        <v>124</v>
      </c>
      <c r="AU438" s="108" t="s">
        <v>78</v>
      </c>
      <c r="AV438" s="8" t="s">
        <v>78</v>
      </c>
      <c r="AW438" s="8" t="s">
        <v>31</v>
      </c>
      <c r="AX438" s="8" t="s">
        <v>69</v>
      </c>
      <c r="AY438" s="108" t="s">
        <v>117</v>
      </c>
    </row>
    <row r="439" spans="2:51" s="10" customFormat="1" ht="12">
      <c r="B439" s="121"/>
      <c r="D439" s="100" t="s">
        <v>124</v>
      </c>
      <c r="E439" s="122" t="s">
        <v>1</v>
      </c>
      <c r="F439" s="123" t="s">
        <v>182</v>
      </c>
      <c r="H439" s="234">
        <v>5</v>
      </c>
      <c r="I439" s="124"/>
      <c r="J439" s="216"/>
      <c r="L439" s="121"/>
      <c r="M439" s="125"/>
      <c r="N439" s="126"/>
      <c r="O439" s="126"/>
      <c r="P439" s="126"/>
      <c r="Q439" s="126"/>
      <c r="R439" s="126"/>
      <c r="S439" s="126"/>
      <c r="T439" s="127"/>
      <c r="AT439" s="122" t="s">
        <v>124</v>
      </c>
      <c r="AU439" s="122" t="s">
        <v>78</v>
      </c>
      <c r="AV439" s="10" t="s">
        <v>122</v>
      </c>
      <c r="AW439" s="10" t="s">
        <v>31</v>
      </c>
      <c r="AX439" s="10" t="s">
        <v>76</v>
      </c>
      <c r="AY439" s="122" t="s">
        <v>117</v>
      </c>
    </row>
    <row r="440" spans="2:65" s="1" customFormat="1" ht="16.5" customHeight="1">
      <c r="B440" s="88"/>
      <c r="C440" s="89" t="s">
        <v>763</v>
      </c>
      <c r="D440" s="89" t="s">
        <v>119</v>
      </c>
      <c r="E440" s="90" t="s">
        <v>855</v>
      </c>
      <c r="F440" s="91" t="s">
        <v>856</v>
      </c>
      <c r="G440" s="92" t="s">
        <v>770</v>
      </c>
      <c r="H440" s="257">
        <v>1</v>
      </c>
      <c r="I440" s="93"/>
      <c r="J440" s="260">
        <f>ROUND(I440*H440,2)</f>
        <v>0</v>
      </c>
      <c r="K440" s="91" t="s">
        <v>1</v>
      </c>
      <c r="L440" s="19"/>
      <c r="M440" s="94" t="s">
        <v>1</v>
      </c>
      <c r="N440" s="95" t="s">
        <v>40</v>
      </c>
      <c r="O440" s="27"/>
      <c r="P440" s="96">
        <f>O440*H440</f>
        <v>0</v>
      </c>
      <c r="Q440" s="96">
        <v>0</v>
      </c>
      <c r="R440" s="96">
        <f>Q440*H440</f>
        <v>0</v>
      </c>
      <c r="S440" s="96">
        <v>0</v>
      </c>
      <c r="T440" s="97">
        <f>S440*H440</f>
        <v>0</v>
      </c>
      <c r="AR440" s="11" t="s">
        <v>834</v>
      </c>
      <c r="AT440" s="11" t="s">
        <v>119</v>
      </c>
      <c r="AU440" s="11" t="s">
        <v>78</v>
      </c>
      <c r="AY440" s="11" t="s">
        <v>117</v>
      </c>
      <c r="BE440" s="98">
        <f>IF(N440="základní",J440,0)</f>
        <v>0</v>
      </c>
      <c r="BF440" s="98">
        <f>IF(N440="snížená",J440,0)</f>
        <v>0</v>
      </c>
      <c r="BG440" s="98">
        <f>IF(N440="zákl. přenesená",J440,0)</f>
        <v>0</v>
      </c>
      <c r="BH440" s="98">
        <f>IF(N440="sníž. přenesená",J440,0)</f>
        <v>0</v>
      </c>
      <c r="BI440" s="98">
        <f>IF(N440="nulová",J440,0)</f>
        <v>0</v>
      </c>
      <c r="BJ440" s="11" t="s">
        <v>76</v>
      </c>
      <c r="BK440" s="98">
        <f>ROUND(I440*H440,2)</f>
        <v>0</v>
      </c>
      <c r="BL440" s="11" t="s">
        <v>834</v>
      </c>
      <c r="BM440" s="11" t="s">
        <v>1125</v>
      </c>
    </row>
    <row r="441" spans="2:65" s="1" customFormat="1" ht="16.5" customHeight="1">
      <c r="B441" s="88"/>
      <c r="C441" s="89" t="s">
        <v>767</v>
      </c>
      <c r="D441" s="89" t="s">
        <v>119</v>
      </c>
      <c r="E441" s="90" t="s">
        <v>859</v>
      </c>
      <c r="F441" s="91" t="s">
        <v>860</v>
      </c>
      <c r="G441" s="92" t="s">
        <v>770</v>
      </c>
      <c r="H441" s="257">
        <v>1</v>
      </c>
      <c r="I441" s="93"/>
      <c r="J441" s="260">
        <f>ROUND(I441*H441,2)</f>
        <v>0</v>
      </c>
      <c r="K441" s="91" t="s">
        <v>1</v>
      </c>
      <c r="L441" s="19"/>
      <c r="M441" s="94" t="s">
        <v>1</v>
      </c>
      <c r="N441" s="95" t="s">
        <v>40</v>
      </c>
      <c r="O441" s="27"/>
      <c r="P441" s="96">
        <f>O441*H441</f>
        <v>0</v>
      </c>
      <c r="Q441" s="96">
        <v>0</v>
      </c>
      <c r="R441" s="96">
        <f>Q441*H441</f>
        <v>0</v>
      </c>
      <c r="S441" s="96">
        <v>0</v>
      </c>
      <c r="T441" s="97">
        <f>S441*H441</f>
        <v>0</v>
      </c>
      <c r="AR441" s="11" t="s">
        <v>834</v>
      </c>
      <c r="AT441" s="11" t="s">
        <v>119</v>
      </c>
      <c r="AU441" s="11" t="s">
        <v>78</v>
      </c>
      <c r="AY441" s="11" t="s">
        <v>117</v>
      </c>
      <c r="BE441" s="98">
        <f>IF(N441="základní",J441,0)</f>
        <v>0</v>
      </c>
      <c r="BF441" s="98">
        <f>IF(N441="snížená",J441,0)</f>
        <v>0</v>
      </c>
      <c r="BG441" s="98">
        <f>IF(N441="zákl. přenesená",J441,0)</f>
        <v>0</v>
      </c>
      <c r="BH441" s="98">
        <f>IF(N441="sníž. přenesená",J441,0)</f>
        <v>0</v>
      </c>
      <c r="BI441" s="98">
        <f>IF(N441="nulová",J441,0)</f>
        <v>0</v>
      </c>
      <c r="BJ441" s="11" t="s">
        <v>76</v>
      </c>
      <c r="BK441" s="98">
        <f>ROUND(I441*H441,2)</f>
        <v>0</v>
      </c>
      <c r="BL441" s="11" t="s">
        <v>834</v>
      </c>
      <c r="BM441" s="11" t="s">
        <v>1126</v>
      </c>
    </row>
    <row r="442" spans="2:65" s="1" customFormat="1" ht="16.5" customHeight="1">
      <c r="B442" s="88"/>
      <c r="C442" s="89" t="s">
        <v>772</v>
      </c>
      <c r="D442" s="89" t="s">
        <v>119</v>
      </c>
      <c r="E442" s="90" t="s">
        <v>863</v>
      </c>
      <c r="F442" s="91" t="s">
        <v>864</v>
      </c>
      <c r="G442" s="92" t="s">
        <v>770</v>
      </c>
      <c r="H442" s="257">
        <v>3</v>
      </c>
      <c r="I442" s="93"/>
      <c r="J442" s="260">
        <f>ROUND(I442*H442,2)</f>
        <v>0</v>
      </c>
      <c r="K442" s="91" t="s">
        <v>1</v>
      </c>
      <c r="L442" s="19"/>
      <c r="M442" s="94" t="s">
        <v>1</v>
      </c>
      <c r="N442" s="95" t="s">
        <v>40</v>
      </c>
      <c r="O442" s="27"/>
      <c r="P442" s="96">
        <f>O442*H442</f>
        <v>0</v>
      </c>
      <c r="Q442" s="96">
        <v>0</v>
      </c>
      <c r="R442" s="96">
        <f>Q442*H442</f>
        <v>0</v>
      </c>
      <c r="S442" s="96">
        <v>0</v>
      </c>
      <c r="T442" s="97">
        <f>S442*H442</f>
        <v>0</v>
      </c>
      <c r="AR442" s="11" t="s">
        <v>834</v>
      </c>
      <c r="AT442" s="11" t="s">
        <v>119</v>
      </c>
      <c r="AU442" s="11" t="s">
        <v>78</v>
      </c>
      <c r="AY442" s="11" t="s">
        <v>117</v>
      </c>
      <c r="BE442" s="98">
        <f>IF(N442="základní",J442,0)</f>
        <v>0</v>
      </c>
      <c r="BF442" s="98">
        <f>IF(N442="snížená",J442,0)</f>
        <v>0</v>
      </c>
      <c r="BG442" s="98">
        <f>IF(N442="zákl. přenesená",J442,0)</f>
        <v>0</v>
      </c>
      <c r="BH442" s="98">
        <f>IF(N442="sníž. přenesená",J442,0)</f>
        <v>0</v>
      </c>
      <c r="BI442" s="98">
        <f>IF(N442="nulová",J442,0)</f>
        <v>0</v>
      </c>
      <c r="BJ442" s="11" t="s">
        <v>76</v>
      </c>
      <c r="BK442" s="98">
        <f>ROUND(I442*H442,2)</f>
        <v>0</v>
      </c>
      <c r="BL442" s="11" t="s">
        <v>834</v>
      </c>
      <c r="BM442" s="11" t="s">
        <v>1127</v>
      </c>
    </row>
    <row r="443" spans="2:63" s="6" customFormat="1" ht="22.9" customHeight="1">
      <c r="B443" s="75"/>
      <c r="D443" s="76" t="s">
        <v>68</v>
      </c>
      <c r="E443" s="86" t="s">
        <v>866</v>
      </c>
      <c r="F443" s="86" t="s">
        <v>867</v>
      </c>
      <c r="H443" s="217"/>
      <c r="I443" s="78"/>
      <c r="J443" s="238">
        <f>BK443</f>
        <v>0</v>
      </c>
      <c r="L443" s="75"/>
      <c r="M443" s="80"/>
      <c r="N443" s="81"/>
      <c r="O443" s="81"/>
      <c r="P443" s="82">
        <f>SUM(P444:P445)</f>
        <v>0</v>
      </c>
      <c r="Q443" s="81"/>
      <c r="R443" s="82">
        <f>SUM(R444:R445)</f>
        <v>0</v>
      </c>
      <c r="S443" s="81"/>
      <c r="T443" s="83">
        <f>SUM(T444:T445)</f>
        <v>0</v>
      </c>
      <c r="AR443" s="76" t="s">
        <v>199</v>
      </c>
      <c r="AT443" s="84" t="s">
        <v>68</v>
      </c>
      <c r="AU443" s="84" t="s">
        <v>76</v>
      </c>
      <c r="AY443" s="76" t="s">
        <v>117</v>
      </c>
      <c r="BK443" s="85">
        <f>SUM(BK444:BK445)</f>
        <v>0</v>
      </c>
    </row>
    <row r="444" spans="2:65" s="1" customFormat="1" ht="16.5" customHeight="1">
      <c r="B444" s="88"/>
      <c r="C444" s="89" t="s">
        <v>776</v>
      </c>
      <c r="D444" s="89" t="s">
        <v>119</v>
      </c>
      <c r="E444" s="90" t="s">
        <v>869</v>
      </c>
      <c r="F444" s="91" t="s">
        <v>870</v>
      </c>
      <c r="G444" s="92" t="s">
        <v>770</v>
      </c>
      <c r="H444" s="257">
        <v>1</v>
      </c>
      <c r="I444" s="93"/>
      <c r="J444" s="260">
        <f>ROUND(I444*H444,2)</f>
        <v>0</v>
      </c>
      <c r="K444" s="91" t="s">
        <v>186</v>
      </c>
      <c r="L444" s="19"/>
      <c r="M444" s="94" t="s">
        <v>1</v>
      </c>
      <c r="N444" s="95" t="s">
        <v>40</v>
      </c>
      <c r="O444" s="27"/>
      <c r="P444" s="96">
        <f>O444*H444</f>
        <v>0</v>
      </c>
      <c r="Q444" s="96">
        <v>0</v>
      </c>
      <c r="R444" s="96">
        <f>Q444*H444</f>
        <v>0</v>
      </c>
      <c r="S444" s="96">
        <v>0</v>
      </c>
      <c r="T444" s="97">
        <f>S444*H444</f>
        <v>0</v>
      </c>
      <c r="AR444" s="11" t="s">
        <v>834</v>
      </c>
      <c r="AT444" s="11" t="s">
        <v>119</v>
      </c>
      <c r="AU444" s="11" t="s">
        <v>78</v>
      </c>
      <c r="AY444" s="11" t="s">
        <v>117</v>
      </c>
      <c r="BE444" s="98">
        <f>IF(N444="základní",J444,0)</f>
        <v>0</v>
      </c>
      <c r="BF444" s="98">
        <f>IF(N444="snížená",J444,0)</f>
        <v>0</v>
      </c>
      <c r="BG444" s="98">
        <f>IF(N444="zákl. přenesená",J444,0)</f>
        <v>0</v>
      </c>
      <c r="BH444" s="98">
        <f>IF(N444="sníž. přenesená",J444,0)</f>
        <v>0</v>
      </c>
      <c r="BI444" s="98">
        <f>IF(N444="nulová",J444,0)</f>
        <v>0</v>
      </c>
      <c r="BJ444" s="11" t="s">
        <v>76</v>
      </c>
      <c r="BK444" s="98">
        <f>ROUND(I444*H444,2)</f>
        <v>0</v>
      </c>
      <c r="BL444" s="11" t="s">
        <v>834</v>
      </c>
      <c r="BM444" s="11" t="s">
        <v>1128</v>
      </c>
    </row>
    <row r="445" spans="2:65" s="1" customFormat="1" ht="16.5" customHeight="1">
      <c r="B445" s="88"/>
      <c r="C445" s="89" t="s">
        <v>781</v>
      </c>
      <c r="D445" s="89" t="s">
        <v>119</v>
      </c>
      <c r="E445" s="90" t="s">
        <v>873</v>
      </c>
      <c r="F445" s="91" t="s">
        <v>874</v>
      </c>
      <c r="G445" s="92" t="s">
        <v>770</v>
      </c>
      <c r="H445" s="257">
        <v>1</v>
      </c>
      <c r="I445" s="93"/>
      <c r="J445" s="260">
        <f>ROUND(I445*H445,2)</f>
        <v>0</v>
      </c>
      <c r="K445" s="91" t="s">
        <v>186</v>
      </c>
      <c r="L445" s="19"/>
      <c r="M445" s="94" t="s">
        <v>1</v>
      </c>
      <c r="N445" s="95" t="s">
        <v>40</v>
      </c>
      <c r="O445" s="27"/>
      <c r="P445" s="96">
        <f>O445*H445</f>
        <v>0</v>
      </c>
      <c r="Q445" s="96">
        <v>0</v>
      </c>
      <c r="R445" s="96">
        <f>Q445*H445</f>
        <v>0</v>
      </c>
      <c r="S445" s="96">
        <v>0</v>
      </c>
      <c r="T445" s="97">
        <f>S445*H445</f>
        <v>0</v>
      </c>
      <c r="AR445" s="11" t="s">
        <v>834</v>
      </c>
      <c r="AT445" s="11" t="s">
        <v>119</v>
      </c>
      <c r="AU445" s="11" t="s">
        <v>78</v>
      </c>
      <c r="AY445" s="11" t="s">
        <v>117</v>
      </c>
      <c r="BE445" s="98">
        <f>IF(N445="základní",J445,0)</f>
        <v>0</v>
      </c>
      <c r="BF445" s="98">
        <f>IF(N445="snížená",J445,0)</f>
        <v>0</v>
      </c>
      <c r="BG445" s="98">
        <f>IF(N445="zákl. přenesená",J445,0)</f>
        <v>0</v>
      </c>
      <c r="BH445" s="98">
        <f>IF(N445="sníž. přenesená",J445,0)</f>
        <v>0</v>
      </c>
      <c r="BI445" s="98">
        <f>IF(N445="nulová",J445,0)</f>
        <v>0</v>
      </c>
      <c r="BJ445" s="11" t="s">
        <v>76</v>
      </c>
      <c r="BK445" s="98">
        <f>ROUND(I445*H445,2)</f>
        <v>0</v>
      </c>
      <c r="BL445" s="11" t="s">
        <v>834</v>
      </c>
      <c r="BM445" s="11" t="s">
        <v>1129</v>
      </c>
    </row>
    <row r="446" spans="2:63" s="6" customFormat="1" ht="22.9" customHeight="1">
      <c r="B446" s="75"/>
      <c r="D446" s="76" t="s">
        <v>68</v>
      </c>
      <c r="E446" s="86" t="s">
        <v>876</v>
      </c>
      <c r="F446" s="86" t="s">
        <v>877</v>
      </c>
      <c r="H446" s="217"/>
      <c r="I446" s="78"/>
      <c r="J446" s="238">
        <f>BK446</f>
        <v>0</v>
      </c>
      <c r="L446" s="75"/>
      <c r="M446" s="80"/>
      <c r="N446" s="81"/>
      <c r="O446" s="81"/>
      <c r="P446" s="82">
        <f>SUM(P447:P448)</f>
        <v>0</v>
      </c>
      <c r="Q446" s="81"/>
      <c r="R446" s="82">
        <f>SUM(R447:R448)</f>
        <v>0</v>
      </c>
      <c r="S446" s="81"/>
      <c r="T446" s="83">
        <f>SUM(T447:T448)</f>
        <v>0</v>
      </c>
      <c r="AR446" s="76" t="s">
        <v>199</v>
      </c>
      <c r="AT446" s="84" t="s">
        <v>68</v>
      </c>
      <c r="AU446" s="84" t="s">
        <v>76</v>
      </c>
      <c r="AY446" s="76" t="s">
        <v>117</v>
      </c>
      <c r="BK446" s="85">
        <f>SUM(BK447:BK448)</f>
        <v>0</v>
      </c>
    </row>
    <row r="447" spans="2:65" s="1" customFormat="1" ht="22.5" customHeight="1">
      <c r="B447" s="88"/>
      <c r="C447" s="89" t="s">
        <v>787</v>
      </c>
      <c r="D447" s="89" t="s">
        <v>119</v>
      </c>
      <c r="E447" s="90" t="s">
        <v>879</v>
      </c>
      <c r="F447" s="91" t="s">
        <v>880</v>
      </c>
      <c r="G447" s="92" t="s">
        <v>770</v>
      </c>
      <c r="H447" s="257">
        <v>1</v>
      </c>
      <c r="I447" s="93"/>
      <c r="J447" s="260">
        <f>ROUND(I447*H447,2)</f>
        <v>0</v>
      </c>
      <c r="K447" s="91" t="s">
        <v>1</v>
      </c>
      <c r="L447" s="19"/>
      <c r="M447" s="94" t="s">
        <v>1</v>
      </c>
      <c r="N447" s="95" t="s">
        <v>40</v>
      </c>
      <c r="O447" s="27"/>
      <c r="P447" s="96">
        <f>O447*H447</f>
        <v>0</v>
      </c>
      <c r="Q447" s="96">
        <v>0</v>
      </c>
      <c r="R447" s="96">
        <f>Q447*H447</f>
        <v>0</v>
      </c>
      <c r="S447" s="96">
        <v>0</v>
      </c>
      <c r="T447" s="97">
        <f>S447*H447</f>
        <v>0</v>
      </c>
      <c r="AR447" s="11" t="s">
        <v>834</v>
      </c>
      <c r="AT447" s="11" t="s">
        <v>119</v>
      </c>
      <c r="AU447" s="11" t="s">
        <v>78</v>
      </c>
      <c r="AY447" s="11" t="s">
        <v>117</v>
      </c>
      <c r="BE447" s="98">
        <f>IF(N447="základní",J447,0)</f>
        <v>0</v>
      </c>
      <c r="BF447" s="98">
        <f>IF(N447="snížená",J447,0)</f>
        <v>0</v>
      </c>
      <c r="BG447" s="98">
        <f>IF(N447="zákl. přenesená",J447,0)</f>
        <v>0</v>
      </c>
      <c r="BH447" s="98">
        <f>IF(N447="sníž. přenesená",J447,0)</f>
        <v>0</v>
      </c>
      <c r="BI447" s="98">
        <f>IF(N447="nulová",J447,0)</f>
        <v>0</v>
      </c>
      <c r="BJ447" s="11" t="s">
        <v>76</v>
      </c>
      <c r="BK447" s="98">
        <f>ROUND(I447*H447,2)</f>
        <v>0</v>
      </c>
      <c r="BL447" s="11" t="s">
        <v>834</v>
      </c>
      <c r="BM447" s="11" t="s">
        <v>1130</v>
      </c>
    </row>
    <row r="448" spans="2:65" s="1" customFormat="1" ht="22.5" customHeight="1">
      <c r="B448" s="88"/>
      <c r="C448" s="89" t="s">
        <v>792</v>
      </c>
      <c r="D448" s="89" t="s">
        <v>119</v>
      </c>
      <c r="E448" s="90" t="s">
        <v>883</v>
      </c>
      <c r="F448" s="91" t="s">
        <v>884</v>
      </c>
      <c r="G448" s="92" t="s">
        <v>434</v>
      </c>
      <c r="H448" s="257">
        <v>5</v>
      </c>
      <c r="I448" s="93"/>
      <c r="J448" s="260">
        <f>ROUND(I448*H448,2)</f>
        <v>0</v>
      </c>
      <c r="K448" s="91" t="s">
        <v>1</v>
      </c>
      <c r="L448" s="19"/>
      <c r="M448" s="94" t="s">
        <v>1</v>
      </c>
      <c r="N448" s="95" t="s">
        <v>40</v>
      </c>
      <c r="O448" s="27"/>
      <c r="P448" s="96">
        <f>O448*H448</f>
        <v>0</v>
      </c>
      <c r="Q448" s="96">
        <v>0</v>
      </c>
      <c r="R448" s="96">
        <f>Q448*H448</f>
        <v>0</v>
      </c>
      <c r="S448" s="96">
        <v>0</v>
      </c>
      <c r="T448" s="97">
        <f>S448*H448</f>
        <v>0</v>
      </c>
      <c r="AR448" s="11" t="s">
        <v>834</v>
      </c>
      <c r="AT448" s="11" t="s">
        <v>119</v>
      </c>
      <c r="AU448" s="11" t="s">
        <v>78</v>
      </c>
      <c r="AY448" s="11" t="s">
        <v>117</v>
      </c>
      <c r="BE448" s="98">
        <f>IF(N448="základní",J448,0)</f>
        <v>0</v>
      </c>
      <c r="BF448" s="98">
        <f>IF(N448="snížená",J448,0)</f>
        <v>0</v>
      </c>
      <c r="BG448" s="98">
        <f>IF(N448="zákl. přenesená",J448,0)</f>
        <v>0</v>
      </c>
      <c r="BH448" s="98">
        <f>IF(N448="sníž. přenesená",J448,0)</f>
        <v>0</v>
      </c>
      <c r="BI448" s="98">
        <f>IF(N448="nulová",J448,0)</f>
        <v>0</v>
      </c>
      <c r="BJ448" s="11" t="s">
        <v>76</v>
      </c>
      <c r="BK448" s="98">
        <f>ROUND(I448*H448,2)</f>
        <v>0</v>
      </c>
      <c r="BL448" s="11" t="s">
        <v>834</v>
      </c>
      <c r="BM448" s="11" t="s">
        <v>1131</v>
      </c>
    </row>
    <row r="449" spans="2:63" s="6" customFormat="1" ht="22.9" customHeight="1">
      <c r="B449" s="75"/>
      <c r="D449" s="76" t="s">
        <v>68</v>
      </c>
      <c r="E449" s="86" t="s">
        <v>886</v>
      </c>
      <c r="F449" s="86" t="s">
        <v>887</v>
      </c>
      <c r="H449" s="217"/>
      <c r="I449" s="78"/>
      <c r="J449" s="238">
        <f>BK449</f>
        <v>0</v>
      </c>
      <c r="L449" s="75"/>
      <c r="M449" s="80"/>
      <c r="N449" s="81"/>
      <c r="O449" s="81"/>
      <c r="P449" s="82">
        <f>SUM(P450:P451)</f>
        <v>0</v>
      </c>
      <c r="Q449" s="81"/>
      <c r="R449" s="82">
        <f>SUM(R450:R451)</f>
        <v>0</v>
      </c>
      <c r="S449" s="81"/>
      <c r="T449" s="83">
        <f>SUM(T450:T451)</f>
        <v>0</v>
      </c>
      <c r="AR449" s="76" t="s">
        <v>199</v>
      </c>
      <c r="AT449" s="84" t="s">
        <v>68</v>
      </c>
      <c r="AU449" s="84" t="s">
        <v>76</v>
      </c>
      <c r="AY449" s="76" t="s">
        <v>117</v>
      </c>
      <c r="BK449" s="85">
        <f>SUM(BK450:BK451)</f>
        <v>0</v>
      </c>
    </row>
    <row r="450" spans="2:65" s="1" customFormat="1" ht="16.5" customHeight="1">
      <c r="B450" s="88"/>
      <c r="C450" s="89" t="s">
        <v>796</v>
      </c>
      <c r="D450" s="89" t="s">
        <v>119</v>
      </c>
      <c r="E450" s="90" t="s">
        <v>889</v>
      </c>
      <c r="F450" s="91" t="s">
        <v>890</v>
      </c>
      <c r="G450" s="92" t="s">
        <v>770</v>
      </c>
      <c r="H450" s="257">
        <v>1</v>
      </c>
      <c r="I450" s="93"/>
      <c r="J450" s="260">
        <f>ROUND(I450*H450,2)</f>
        <v>0</v>
      </c>
      <c r="K450" s="91" t="s">
        <v>1</v>
      </c>
      <c r="L450" s="19"/>
      <c r="M450" s="94" t="s">
        <v>1</v>
      </c>
      <c r="N450" s="95" t="s">
        <v>40</v>
      </c>
      <c r="O450" s="27"/>
      <c r="P450" s="96">
        <f>O450*H450</f>
        <v>0</v>
      </c>
      <c r="Q450" s="96">
        <v>0</v>
      </c>
      <c r="R450" s="96">
        <f>Q450*H450</f>
        <v>0</v>
      </c>
      <c r="S450" s="96">
        <v>0</v>
      </c>
      <c r="T450" s="97">
        <f>S450*H450</f>
        <v>0</v>
      </c>
      <c r="AR450" s="11" t="s">
        <v>834</v>
      </c>
      <c r="AT450" s="11" t="s">
        <v>119</v>
      </c>
      <c r="AU450" s="11" t="s">
        <v>78</v>
      </c>
      <c r="AY450" s="11" t="s">
        <v>117</v>
      </c>
      <c r="BE450" s="98">
        <f>IF(N450="základní",J450,0)</f>
        <v>0</v>
      </c>
      <c r="BF450" s="98">
        <f>IF(N450="snížená",J450,0)</f>
        <v>0</v>
      </c>
      <c r="BG450" s="98">
        <f>IF(N450="zákl. přenesená",J450,0)</f>
        <v>0</v>
      </c>
      <c r="BH450" s="98">
        <f>IF(N450="sníž. přenesená",J450,0)</f>
        <v>0</v>
      </c>
      <c r="BI450" s="98">
        <f>IF(N450="nulová",J450,0)</f>
        <v>0</v>
      </c>
      <c r="BJ450" s="11" t="s">
        <v>76</v>
      </c>
      <c r="BK450" s="98">
        <f>ROUND(I450*H450,2)</f>
        <v>0</v>
      </c>
      <c r="BL450" s="11" t="s">
        <v>834</v>
      </c>
      <c r="BM450" s="11" t="s">
        <v>1132</v>
      </c>
    </row>
    <row r="451" spans="2:65" s="1" customFormat="1" ht="16.5" customHeight="1">
      <c r="B451" s="88"/>
      <c r="C451" s="89" t="s">
        <v>801</v>
      </c>
      <c r="D451" s="89" t="s">
        <v>119</v>
      </c>
      <c r="E451" s="90" t="s">
        <v>893</v>
      </c>
      <c r="F451" s="91" t="s">
        <v>894</v>
      </c>
      <c r="G451" s="92" t="s">
        <v>770</v>
      </c>
      <c r="H451" s="257">
        <v>1</v>
      </c>
      <c r="I451" s="93"/>
      <c r="J451" s="260">
        <f>ROUND(I451*H451,2)</f>
        <v>0</v>
      </c>
      <c r="K451" s="91" t="s">
        <v>1</v>
      </c>
      <c r="L451" s="19"/>
      <c r="M451" s="136" t="s">
        <v>1</v>
      </c>
      <c r="N451" s="137" t="s">
        <v>40</v>
      </c>
      <c r="O451" s="138"/>
      <c r="P451" s="139">
        <f>O451*H451</f>
        <v>0</v>
      </c>
      <c r="Q451" s="139">
        <v>0</v>
      </c>
      <c r="R451" s="139">
        <f>Q451*H451</f>
        <v>0</v>
      </c>
      <c r="S451" s="139">
        <v>0</v>
      </c>
      <c r="T451" s="140">
        <f>S451*H451</f>
        <v>0</v>
      </c>
      <c r="AR451" s="11" t="s">
        <v>834</v>
      </c>
      <c r="AT451" s="11" t="s">
        <v>119</v>
      </c>
      <c r="AU451" s="11" t="s">
        <v>78</v>
      </c>
      <c r="AY451" s="11" t="s">
        <v>117</v>
      </c>
      <c r="BE451" s="98">
        <f>IF(N451="základní",J451,0)</f>
        <v>0</v>
      </c>
      <c r="BF451" s="98">
        <f>IF(N451="snížená",J451,0)</f>
        <v>0</v>
      </c>
      <c r="BG451" s="98">
        <f>IF(N451="zákl. přenesená",J451,0)</f>
        <v>0</v>
      </c>
      <c r="BH451" s="98">
        <f>IF(N451="sníž. přenesená",J451,0)</f>
        <v>0</v>
      </c>
      <c r="BI451" s="98">
        <f>IF(N451="nulová",J451,0)</f>
        <v>0</v>
      </c>
      <c r="BJ451" s="11" t="s">
        <v>76</v>
      </c>
      <c r="BK451" s="98">
        <f>ROUND(I451*H451,2)</f>
        <v>0</v>
      </c>
      <c r="BL451" s="11" t="s">
        <v>834</v>
      </c>
      <c r="BM451" s="11" t="s">
        <v>1133</v>
      </c>
    </row>
    <row r="452" spans="2:12" s="1" customFormat="1" ht="6.95" customHeight="1">
      <c r="B452" s="21"/>
      <c r="C452" s="22"/>
      <c r="D452" s="22"/>
      <c r="E452" s="22"/>
      <c r="F452" s="22"/>
      <c r="G452" s="22"/>
      <c r="H452" s="151"/>
      <c r="I452" s="52"/>
      <c r="J452" s="151"/>
      <c r="K452" s="22"/>
      <c r="L452" s="19"/>
    </row>
    <row r="453" spans="3:10" ht="12">
      <c r="C453" s="360"/>
      <c r="D453" s="360"/>
      <c r="E453" s="360"/>
      <c r="F453" s="360"/>
      <c r="G453" s="360"/>
      <c r="H453" s="148">
        <f>SUM(H4:H452)</f>
        <v>55833.497000000025</v>
      </c>
      <c r="J453" s="360"/>
    </row>
  </sheetData>
  <sheetProtection algorithmName="SHA-512" hashValue="ZQN3mxJmIAEM06ie+K5HbHj5G6iteapuBSRjFOYNLimqLV8p9vNfzS+eU/XyHEUwvKm1HDHo9CxqQUlAQYozww==" saltValue="XvbW1PGUWzMfDbr4ScoKvA==" spinCount="100000" sheet="1" objects="1" scenarios="1"/>
  <autoFilter ref="C92:K451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007874015748" right="0.3937007874015748" top="1.1811023622047245" bottom="0.3937007874015748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25"/>
  <sheetViews>
    <sheetView workbookViewId="0" topLeftCell="A1">
      <selection activeCell="C18" sqref="C18"/>
    </sheetView>
  </sheetViews>
  <sheetFormatPr defaultColWidth="9.140625" defaultRowHeight="12"/>
  <cols>
    <col min="1" max="1" width="1.28515625" style="141" customWidth="1"/>
    <col min="2" max="2" width="9.28125" style="141" customWidth="1"/>
    <col min="3" max="3" width="70.7109375" style="141" customWidth="1"/>
    <col min="4" max="4" width="20.8515625" style="141" customWidth="1"/>
    <col min="5" max="5" width="21.00390625" style="141" customWidth="1"/>
    <col min="6" max="6" width="21.8515625" style="141" customWidth="1"/>
    <col min="7" max="7" width="3.00390625" style="141" customWidth="1"/>
    <col min="8" max="16384" width="9.28125" style="141" customWidth="1"/>
  </cols>
  <sheetData>
    <row r="1" ht="24.75" customHeight="1"/>
    <row r="2" ht="12" thickBot="1"/>
    <row r="3" spans="2:6" ht="18.75" thickBot="1">
      <c r="B3" s="262" t="s">
        <v>1134</v>
      </c>
      <c r="C3" s="263"/>
      <c r="D3" s="264" t="s">
        <v>74</v>
      </c>
      <c r="E3" s="264" t="s">
        <v>79</v>
      </c>
      <c r="F3" s="265" t="s">
        <v>1135</v>
      </c>
    </row>
    <row r="4" spans="2:6" ht="16.5">
      <c r="B4" s="266" t="s">
        <v>86</v>
      </c>
      <c r="C4" s="267"/>
      <c r="D4" s="243">
        <f>'SO 01 - NA VANDROVCE, ...'!J59+SUM(D21:D25)</f>
        <v>0</v>
      </c>
      <c r="E4" s="243">
        <f>'SO 03 - BEZRUČOVA 2022'!J59</f>
        <v>0</v>
      </c>
      <c r="F4" s="244">
        <f aca="true" t="shared" si="0" ref="F4:F18">SUM(D4:E4)</f>
        <v>0</v>
      </c>
    </row>
    <row r="5" spans="2:6" ht="16.5">
      <c r="B5" s="268"/>
      <c r="C5" s="269" t="s">
        <v>88</v>
      </c>
      <c r="D5" s="245">
        <f>'SO 01 - NA VANDROVCE, ...'!J60</f>
        <v>0</v>
      </c>
      <c r="E5" s="245">
        <f>'SO 03 - BEZRUČOVA 2022'!J60</f>
        <v>0</v>
      </c>
      <c r="F5" s="246">
        <f t="shared" si="0"/>
        <v>0</v>
      </c>
    </row>
    <row r="6" spans="2:6" ht="15">
      <c r="B6" s="270"/>
      <c r="C6" s="271" t="s">
        <v>89</v>
      </c>
      <c r="D6" s="247">
        <f>'SO 01 - NA VANDROVCE, ...'!J61</f>
        <v>0</v>
      </c>
      <c r="E6" s="247">
        <f>'SO 03 - BEZRUČOVA 2022'!J61</f>
        <v>0</v>
      </c>
      <c r="F6" s="248">
        <f t="shared" si="0"/>
        <v>0</v>
      </c>
    </row>
    <row r="7" spans="2:6" ht="15">
      <c r="B7" s="272"/>
      <c r="C7" s="273" t="s">
        <v>90</v>
      </c>
      <c r="D7" s="249">
        <f>'SO 01 - NA VANDROVCE, ...'!J62</f>
        <v>0</v>
      </c>
      <c r="E7" s="249">
        <f>'SO 03 - BEZRUČOVA 2022'!J62</f>
        <v>0</v>
      </c>
      <c r="F7" s="250">
        <f t="shared" si="0"/>
        <v>0</v>
      </c>
    </row>
    <row r="8" spans="2:6" ht="15">
      <c r="B8" s="270"/>
      <c r="C8" s="271" t="s">
        <v>91</v>
      </c>
      <c r="D8" s="247">
        <f>'SO 01 - NA VANDROVCE, ...'!J63</f>
        <v>0</v>
      </c>
      <c r="E8" s="247">
        <f>'SO 03 - BEZRUČOVA 2022'!J63</f>
        <v>0</v>
      </c>
      <c r="F8" s="248">
        <f t="shared" si="0"/>
        <v>0</v>
      </c>
    </row>
    <row r="9" spans="2:6" ht="15">
      <c r="B9" s="272"/>
      <c r="C9" s="273" t="s">
        <v>92</v>
      </c>
      <c r="D9" s="249">
        <f>'SO 01 - NA VANDROVCE, ...'!J64</f>
        <v>0</v>
      </c>
      <c r="E9" s="249">
        <f>'SO 03 - BEZRUČOVA 2022'!J64</f>
        <v>0</v>
      </c>
      <c r="F9" s="250">
        <f t="shared" si="0"/>
        <v>0</v>
      </c>
    </row>
    <row r="10" spans="2:6" ht="15">
      <c r="B10" s="270"/>
      <c r="C10" s="271" t="s">
        <v>93</v>
      </c>
      <c r="D10" s="247">
        <f>'SO 01 - NA VANDROVCE, ...'!J65</f>
        <v>0</v>
      </c>
      <c r="E10" s="247">
        <f>'SO 03 - BEZRUČOVA 2022'!J65</f>
        <v>0</v>
      </c>
      <c r="F10" s="248">
        <f t="shared" si="0"/>
        <v>0</v>
      </c>
    </row>
    <row r="11" spans="2:6" ht="15">
      <c r="B11" s="272"/>
      <c r="C11" s="273" t="s">
        <v>94</v>
      </c>
      <c r="D11" s="249">
        <f>'SO 01 - NA VANDROVCE, ...'!J66</f>
        <v>0</v>
      </c>
      <c r="E11" s="249">
        <f>'SO 03 - BEZRUČOVA 2022'!J66</f>
        <v>0</v>
      </c>
      <c r="F11" s="250">
        <f t="shared" si="0"/>
        <v>0</v>
      </c>
    </row>
    <row r="12" spans="2:6" ht="15">
      <c r="B12" s="270"/>
      <c r="C12" s="271" t="s">
        <v>95</v>
      </c>
      <c r="D12" s="247">
        <f>'SO 01 - NA VANDROVCE, ...'!J67</f>
        <v>0</v>
      </c>
      <c r="E12" s="247">
        <f>'SO 03 - BEZRUČOVA 2022'!J67</f>
        <v>0</v>
      </c>
      <c r="F12" s="248">
        <f t="shared" si="0"/>
        <v>0</v>
      </c>
    </row>
    <row r="13" spans="2:6" ht="15">
      <c r="B13" s="272"/>
      <c r="C13" s="273" t="s">
        <v>96</v>
      </c>
      <c r="D13" s="251">
        <f>'SO 01 - NA VANDROVCE, ...'!J68</f>
        <v>0</v>
      </c>
      <c r="E13" s="249">
        <f>'SO 03 - BEZRUČOVA 2022'!J68</f>
        <v>0</v>
      </c>
      <c r="F13" s="250">
        <f t="shared" si="0"/>
        <v>0</v>
      </c>
    </row>
    <row r="14" spans="2:6" ht="16.5">
      <c r="B14" s="274"/>
      <c r="C14" s="275" t="s">
        <v>97</v>
      </c>
      <c r="D14" s="252">
        <f>'SO 01 - NA VANDROVCE, ...'!J69</f>
        <v>0</v>
      </c>
      <c r="E14" s="252">
        <f>'SO 03 - BEZRUČOVA 2022'!J69</f>
        <v>0</v>
      </c>
      <c r="F14" s="253">
        <f t="shared" si="0"/>
        <v>0</v>
      </c>
    </row>
    <row r="15" spans="2:6" ht="15">
      <c r="B15" s="272"/>
      <c r="C15" s="273" t="s">
        <v>98</v>
      </c>
      <c r="D15" s="249">
        <f>'SO 01 - NA VANDROVCE, ...'!J70</f>
        <v>0</v>
      </c>
      <c r="E15" s="249">
        <f>'SO 03 - BEZRUČOVA 2022'!J70</f>
        <v>0</v>
      </c>
      <c r="F15" s="250">
        <f t="shared" si="0"/>
        <v>0</v>
      </c>
    </row>
    <row r="16" spans="2:6" ht="15">
      <c r="B16" s="270"/>
      <c r="C16" s="271" t="s">
        <v>99</v>
      </c>
      <c r="D16" s="247">
        <f>'SO 01 - NA VANDROVCE, ...'!J71</f>
        <v>0</v>
      </c>
      <c r="E16" s="247">
        <f>'SO 03 - BEZRUČOVA 2022'!J71</f>
        <v>0</v>
      </c>
      <c r="F16" s="248">
        <f t="shared" si="0"/>
        <v>0</v>
      </c>
    </row>
    <row r="17" spans="2:6" ht="15">
      <c r="B17" s="272"/>
      <c r="C17" s="273" t="s">
        <v>100</v>
      </c>
      <c r="D17" s="249">
        <f>'SO 01 - NA VANDROVCE, ...'!J72</f>
        <v>0</v>
      </c>
      <c r="E17" s="249">
        <f>'SO 03 - BEZRUČOVA 2022'!J72</f>
        <v>0</v>
      </c>
      <c r="F17" s="250">
        <f t="shared" si="0"/>
        <v>0</v>
      </c>
    </row>
    <row r="18" spans="2:6" ht="15.75" thickBot="1">
      <c r="B18" s="276"/>
      <c r="C18" s="277" t="s">
        <v>101</v>
      </c>
      <c r="D18" s="254">
        <f>'SO 01 - NA VANDROVCE, ...'!J73</f>
        <v>0</v>
      </c>
      <c r="E18" s="254">
        <f>'SO 03 - BEZRUČOVA 2022'!J73</f>
        <v>0</v>
      </c>
      <c r="F18" s="255">
        <f t="shared" si="0"/>
        <v>0</v>
      </c>
    </row>
    <row r="19" ht="36" customHeight="1">
      <c r="D19" s="34"/>
    </row>
    <row r="20" spans="2:6" s="143" customFormat="1" ht="30" customHeight="1">
      <c r="B20" s="410" t="s">
        <v>1136</v>
      </c>
      <c r="C20" s="411"/>
      <c r="D20" s="411"/>
      <c r="E20" s="411"/>
      <c r="F20" s="412"/>
    </row>
    <row r="21" spans="2:6" s="143" customFormat="1" ht="33" customHeight="1">
      <c r="B21" s="278"/>
      <c r="C21" s="278"/>
      <c r="D21" s="279">
        <v>0</v>
      </c>
      <c r="E21" s="279">
        <v>0</v>
      </c>
      <c r="F21" s="279">
        <f>SUM(D21:E21)</f>
        <v>0</v>
      </c>
    </row>
    <row r="22" spans="2:6" s="143" customFormat="1" ht="33" customHeight="1">
      <c r="B22" s="278"/>
      <c r="C22" s="278"/>
      <c r="D22" s="279">
        <v>0</v>
      </c>
      <c r="E22" s="279">
        <v>0</v>
      </c>
      <c r="F22" s="279">
        <f aca="true" t="shared" si="1" ref="F22:F25">SUM(D22:E22)</f>
        <v>0</v>
      </c>
    </row>
    <row r="23" spans="2:6" s="143" customFormat="1" ht="33" customHeight="1">
      <c r="B23" s="278"/>
      <c r="C23" s="278"/>
      <c r="D23" s="279">
        <v>0</v>
      </c>
      <c r="E23" s="279">
        <v>0</v>
      </c>
      <c r="F23" s="279">
        <f t="shared" si="1"/>
        <v>0</v>
      </c>
    </row>
    <row r="24" spans="2:6" s="143" customFormat="1" ht="33" customHeight="1">
      <c r="B24" s="278"/>
      <c r="C24" s="278"/>
      <c r="D24" s="279">
        <v>0</v>
      </c>
      <c r="E24" s="279">
        <v>0</v>
      </c>
      <c r="F24" s="279">
        <f t="shared" si="1"/>
        <v>0</v>
      </c>
    </row>
    <row r="25" spans="2:6" s="143" customFormat="1" ht="33" customHeight="1">
      <c r="B25" s="278"/>
      <c r="C25" s="278"/>
      <c r="D25" s="279">
        <v>0</v>
      </c>
      <c r="E25" s="279">
        <v>0</v>
      </c>
      <c r="F25" s="279">
        <f t="shared" si="1"/>
        <v>0</v>
      </c>
    </row>
  </sheetData>
  <sheetProtection algorithmName="SHA-512" hashValue="ckJgDjuK0o0nzEIXVkfcKDyma/cYgx0ccRBVCwyfB/2xS4hskbUGVJEGjHoVNqxBKjkJHS7aOjuLPTB8MDQlNw==" saltValue="QRoOrzPbJ9RR9iReEKy6Yg==" spinCount="100000" sheet="1" objects="1" scenarios="1"/>
  <mergeCells count="1">
    <mergeCell ref="B20:F20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Lenka-PC\Lenka</dc:creator>
  <cp:keywords/>
  <dc:description/>
  <cp:lastModifiedBy>Vocel Ales</cp:lastModifiedBy>
  <cp:lastPrinted>2021-01-09T13:03:36Z</cp:lastPrinted>
  <dcterms:created xsi:type="dcterms:W3CDTF">2021-01-07T18:57:41Z</dcterms:created>
  <dcterms:modified xsi:type="dcterms:W3CDTF">2021-11-26T13:41:36Z</dcterms:modified>
  <cp:category/>
  <cp:version/>
  <cp:contentType/>
  <cp:contentStatus/>
</cp:coreProperties>
</file>