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2\INV\Kosmonosy západ, vodovod a kanalizace\PŘÍPRAVA\13 ZAKÁZKY\REALIZACE\DODAVATELÉ\Stavba Kosmonosy Západ vdv a knl\1_zadávací dokumentace\"/>
    </mc:Choice>
  </mc:AlternateContent>
  <bookViews>
    <workbookView xWindow="0" yWindow="0" windowWidth="25200" windowHeight="11985"/>
  </bookViews>
  <sheets>
    <sheet name="Rekapitulace stavby" sheetId="1" r:id="rId1"/>
    <sheet name="SO 01.1.a - Stoka C - část b" sheetId="2" r:id="rId2"/>
    <sheet name="03 - Vedlejší a ostaní ná..." sheetId="5" r:id="rId3"/>
    <sheet name="Pokyny pro vyplnění" sheetId="6" r:id="rId4"/>
  </sheets>
  <definedNames>
    <definedName name="_xlnm._FilterDatabase" localSheetId="2" hidden="1">'03 - Vedlejší a ostaní ná...'!$C$82:$K$132</definedName>
    <definedName name="_xlnm._FilterDatabase" localSheetId="1" hidden="1">'SO 01.1.a - Stoka C - část b'!$C$89:$K$250</definedName>
    <definedName name="_xlnm.Print_Titles" localSheetId="2">'03 - Vedlejší a ostaní ná...'!$82:$82</definedName>
    <definedName name="_xlnm.Print_Titles" localSheetId="0">'Rekapitulace stavby'!$52:$52</definedName>
    <definedName name="_xlnm.Print_Titles" localSheetId="1">'SO 01.1.a - Stoka C - část b'!$89:$89</definedName>
    <definedName name="_xlnm.Print_Area" localSheetId="2">'03 - Vedlejší a ostaní ná...'!$C$4:$J$39,'03 - Vedlejší a ostaní ná...'!$C$45:$J$64,'03 - Vedlejší a ostaní ná...'!$C$70:$K$132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stavby'!$C$42:$AQ$60</definedName>
    <definedName name="_xlnm.Print_Area" localSheetId="1">'SO 01.1.a - Stoka C - část b'!$C$4:$J$41,'SO 01.1.a - Stoka C - část b'!$C$47:$J$69,'SO 01.1.a - Stoka C - část b'!$C$75:$K$250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59" i="1"/>
  <c r="J35" i="5"/>
  <c r="AX59" i="1"/>
  <c r="BI132" i="5"/>
  <c r="BH132" i="5"/>
  <c r="BG132" i="5"/>
  <c r="BF132" i="5"/>
  <c r="T132" i="5"/>
  <c r="T131" i="5"/>
  <c r="R132" i="5"/>
  <c r="R131" i="5" s="1"/>
  <c r="P132" i="5"/>
  <c r="P131" i="5"/>
  <c r="BK132" i="5"/>
  <c r="BK131" i="5" s="1"/>
  <c r="J131" i="5" s="1"/>
  <c r="J63" i="5" s="1"/>
  <c r="J132" i="5"/>
  <c r="BE132" i="5"/>
  <c r="BI128" i="5"/>
  <c r="BH128" i="5"/>
  <c r="BG128" i="5"/>
  <c r="BF128" i="5"/>
  <c r="T128" i="5"/>
  <c r="R128" i="5"/>
  <c r="P128" i="5"/>
  <c r="BK128" i="5"/>
  <c r="J128" i="5"/>
  <c r="BE128" i="5"/>
  <c r="BI123" i="5"/>
  <c r="BH123" i="5"/>
  <c r="BG123" i="5"/>
  <c r="BF123" i="5"/>
  <c r="T123" i="5"/>
  <c r="R123" i="5"/>
  <c r="P123" i="5"/>
  <c r="BK123" i="5"/>
  <c r="J123" i="5"/>
  <c r="BE123" i="5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/>
  <c r="BI105" i="5"/>
  <c r="BH105" i="5"/>
  <c r="BG105" i="5"/>
  <c r="BF105" i="5"/>
  <c r="T105" i="5"/>
  <c r="T104" i="5"/>
  <c r="R105" i="5"/>
  <c r="R104" i="5"/>
  <c r="P105" i="5"/>
  <c r="P104" i="5"/>
  <c r="BK105" i="5"/>
  <c r="BK104" i="5"/>
  <c r="J104" i="5" s="1"/>
  <c r="J62" i="5" s="1"/>
  <c r="J105" i="5"/>
  <c r="BE105" i="5" s="1"/>
  <c r="BI98" i="5"/>
  <c r="BH98" i="5"/>
  <c r="BG98" i="5"/>
  <c r="BF98" i="5"/>
  <c r="T98" i="5"/>
  <c r="R98" i="5"/>
  <c r="P98" i="5"/>
  <c r="BK98" i="5"/>
  <c r="J98" i="5"/>
  <c r="BE98" i="5"/>
  <c r="BI94" i="5"/>
  <c r="BH94" i="5"/>
  <c r="BG94" i="5"/>
  <c r="BF94" i="5"/>
  <c r="T94" i="5"/>
  <c r="R94" i="5"/>
  <c r="P94" i="5"/>
  <c r="BK94" i="5"/>
  <c r="J94" i="5"/>
  <c r="BE94" i="5"/>
  <c r="BI91" i="5"/>
  <c r="BH91" i="5"/>
  <c r="BG91" i="5"/>
  <c r="BF91" i="5"/>
  <c r="T91" i="5"/>
  <c r="R91" i="5"/>
  <c r="P91" i="5"/>
  <c r="BK91" i="5"/>
  <c r="J91" i="5"/>
  <c r="BE91" i="5"/>
  <c r="BI88" i="5"/>
  <c r="BH88" i="5"/>
  <c r="BG88" i="5"/>
  <c r="BF88" i="5"/>
  <c r="T88" i="5"/>
  <c r="R88" i="5"/>
  <c r="P88" i="5"/>
  <c r="BK88" i="5"/>
  <c r="J88" i="5"/>
  <c r="BE88" i="5"/>
  <c r="BI87" i="5"/>
  <c r="BH87" i="5"/>
  <c r="BG87" i="5"/>
  <c r="BF87" i="5"/>
  <c r="T87" i="5"/>
  <c r="R87" i="5"/>
  <c r="P87" i="5"/>
  <c r="BK87" i="5"/>
  <c r="J87" i="5"/>
  <c r="BE87" i="5"/>
  <c r="BI86" i="5"/>
  <c r="F37" i="5"/>
  <c r="BD59" i="1" s="1"/>
  <c r="BH86" i="5"/>
  <c r="F36" i="5" s="1"/>
  <c r="BC59" i="1" s="1"/>
  <c r="BG86" i="5"/>
  <c r="F35" i="5"/>
  <c r="BB59" i="1" s="1"/>
  <c r="BF86" i="5"/>
  <c r="J34" i="5" s="1"/>
  <c r="AW59" i="1" s="1"/>
  <c r="T86" i="5"/>
  <c r="T85" i="5" s="1"/>
  <c r="T84" i="5" s="1"/>
  <c r="T83" i="5" s="1"/>
  <c r="R86" i="5"/>
  <c r="R85" i="5" s="1"/>
  <c r="R84" i="5" s="1"/>
  <c r="R83" i="5" s="1"/>
  <c r="P86" i="5"/>
  <c r="P85" i="5" s="1"/>
  <c r="P84" i="5" s="1"/>
  <c r="P83" i="5" s="1"/>
  <c r="AU59" i="1" s="1"/>
  <c r="BK86" i="5"/>
  <c r="BK85" i="5" s="1"/>
  <c r="J86" i="5"/>
  <c r="BE86" i="5" s="1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77" i="5" s="1"/>
  <c r="E7" i="5"/>
  <c r="E73" i="5"/>
  <c r="E48" i="5"/>
  <c r="AY58" i="1"/>
  <c r="AX58" i="1"/>
  <c r="BD58" i="1"/>
  <c r="BC58" i="1"/>
  <c r="BB58" i="1"/>
  <c r="BA58" i="1"/>
  <c r="AY57" i="1"/>
  <c r="AX57" i="1"/>
  <c r="BD57" i="1"/>
  <c r="BC57" i="1"/>
  <c r="BB57" i="1"/>
  <c r="AW57" i="1"/>
  <c r="BA57" i="1"/>
  <c r="AU57" i="1"/>
  <c r="J39" i="2"/>
  <c r="J38" i="2"/>
  <c r="AY56" i="1" s="1"/>
  <c r="J37" i="2"/>
  <c r="AX56" i="1"/>
  <c r="BI249" i="2"/>
  <c r="BH249" i="2"/>
  <c r="BG249" i="2"/>
  <c r="BF249" i="2"/>
  <c r="T249" i="2"/>
  <c r="T248" i="2" s="1"/>
  <c r="R249" i="2"/>
  <c r="R248" i="2"/>
  <c r="P249" i="2"/>
  <c r="P248" i="2" s="1"/>
  <c r="BK249" i="2"/>
  <c r="BK248" i="2"/>
  <c r="J248" i="2" s="1"/>
  <c r="J68" i="2" s="1"/>
  <c r="J249" i="2"/>
  <c r="BE249" i="2"/>
  <c r="BI247" i="2"/>
  <c r="BH247" i="2"/>
  <c r="BG247" i="2"/>
  <c r="BF247" i="2"/>
  <c r="T247" i="2"/>
  <c r="R247" i="2"/>
  <c r="P247" i="2"/>
  <c r="BK247" i="2"/>
  <c r="J247" i="2"/>
  <c r="BE247" i="2" s="1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 s="1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 s="1"/>
  <c r="BI212" i="2"/>
  <c r="BH212" i="2"/>
  <c r="BG212" i="2"/>
  <c r="BF212" i="2"/>
  <c r="T212" i="2"/>
  <c r="T211" i="2"/>
  <c r="R212" i="2"/>
  <c r="R211" i="2" s="1"/>
  <c r="P212" i="2"/>
  <c r="P211" i="2"/>
  <c r="BK212" i="2"/>
  <c r="BK211" i="2" s="1"/>
  <c r="J211" i="2" s="1"/>
  <c r="J67" i="2" s="1"/>
  <c r="J212" i="2"/>
  <c r="BE212" i="2" s="1"/>
  <c r="BI205" i="2"/>
  <c r="BH205" i="2"/>
  <c r="BG205" i="2"/>
  <c r="BF205" i="2"/>
  <c r="T205" i="2"/>
  <c r="R205" i="2"/>
  <c r="P205" i="2"/>
  <c r="BK205" i="2"/>
  <c r="J205" i="2"/>
  <c r="BE205" i="2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BK192" i="2" s="1"/>
  <c r="J192" i="2" s="1"/>
  <c r="J66" i="2" s="1"/>
  <c r="J196" i="2"/>
  <c r="BE196" i="2"/>
  <c r="BI193" i="2"/>
  <c r="BH193" i="2"/>
  <c r="BG193" i="2"/>
  <c r="BF193" i="2"/>
  <c r="T193" i="2"/>
  <c r="T192" i="2"/>
  <c r="R193" i="2"/>
  <c r="R192" i="2" s="1"/>
  <c r="P193" i="2"/>
  <c r="P192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/>
  <c r="BI186" i="2"/>
  <c r="BH186" i="2"/>
  <c r="BG186" i="2"/>
  <c r="BF186" i="2"/>
  <c r="T186" i="2"/>
  <c r="R186" i="2"/>
  <c r="P186" i="2"/>
  <c r="BK186" i="2"/>
  <c r="J186" i="2"/>
  <c r="BE186" i="2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/>
  <c r="BI169" i="2"/>
  <c r="BH169" i="2"/>
  <c r="BG169" i="2"/>
  <c r="BF169" i="2"/>
  <c r="T169" i="2"/>
  <c r="R169" i="2"/>
  <c r="P169" i="2"/>
  <c r="BK169" i="2"/>
  <c r="J169" i="2"/>
  <c r="BE169" i="2"/>
  <c r="BI165" i="2"/>
  <c r="BH165" i="2"/>
  <c r="BG165" i="2"/>
  <c r="BF165" i="2"/>
  <c r="T165" i="2"/>
  <c r="R165" i="2"/>
  <c r="P165" i="2"/>
  <c r="BK165" i="2"/>
  <c r="J165" i="2"/>
  <c r="BE165" i="2"/>
  <c r="BI160" i="2"/>
  <c r="BH160" i="2"/>
  <c r="BG160" i="2"/>
  <c r="BF160" i="2"/>
  <c r="T160" i="2"/>
  <c r="R160" i="2"/>
  <c r="P160" i="2"/>
  <c r="BK160" i="2"/>
  <c r="J160" i="2"/>
  <c r="BE160" i="2"/>
  <c r="BI154" i="2"/>
  <c r="BH154" i="2"/>
  <c r="BG154" i="2"/>
  <c r="BF154" i="2"/>
  <c r="T154" i="2"/>
  <c r="R154" i="2"/>
  <c r="P154" i="2"/>
  <c r="BK154" i="2"/>
  <c r="J154" i="2"/>
  <c r="BE154" i="2"/>
  <c r="BI149" i="2"/>
  <c r="BH149" i="2"/>
  <c r="BG149" i="2"/>
  <c r="BF149" i="2"/>
  <c r="T149" i="2"/>
  <c r="R149" i="2"/>
  <c r="P149" i="2"/>
  <c r="BK149" i="2"/>
  <c r="J149" i="2"/>
  <c r="BE149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5" i="2"/>
  <c r="BH135" i="2"/>
  <c r="BG135" i="2"/>
  <c r="BF135" i="2"/>
  <c r="T135" i="2"/>
  <c r="R135" i="2"/>
  <c r="P135" i="2"/>
  <c r="BK135" i="2"/>
  <c r="J135" i="2"/>
  <c r="BE135" i="2"/>
  <c r="BI129" i="2"/>
  <c r="BH129" i="2"/>
  <c r="BG129" i="2"/>
  <c r="BF129" i="2"/>
  <c r="T129" i="2"/>
  <c r="R129" i="2"/>
  <c r="P129" i="2"/>
  <c r="BK129" i="2"/>
  <c r="J129" i="2"/>
  <c r="BE129" i="2"/>
  <c r="BI125" i="2"/>
  <c r="BH125" i="2"/>
  <c r="BG125" i="2"/>
  <c r="BF125" i="2"/>
  <c r="T125" i="2"/>
  <c r="R125" i="2"/>
  <c r="P125" i="2"/>
  <c r="BK125" i="2"/>
  <c r="J125" i="2"/>
  <c r="BE125" i="2"/>
  <c r="BI119" i="2"/>
  <c r="BH119" i="2"/>
  <c r="BG119" i="2"/>
  <c r="BF119" i="2"/>
  <c r="T119" i="2"/>
  <c r="R119" i="2"/>
  <c r="P119" i="2"/>
  <c r="BK119" i="2"/>
  <c r="J119" i="2"/>
  <c r="BE119" i="2"/>
  <c r="BI115" i="2"/>
  <c r="BH115" i="2"/>
  <c r="BG115" i="2"/>
  <c r="BF115" i="2"/>
  <c r="T115" i="2"/>
  <c r="R115" i="2"/>
  <c r="P115" i="2"/>
  <c r="BK115" i="2"/>
  <c r="J115" i="2"/>
  <c r="BE115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/>
  <c r="BI93" i="2"/>
  <c r="F39" i="2"/>
  <c r="BD56" i="1" s="1"/>
  <c r="BD55" i="1" s="1"/>
  <c r="BH93" i="2"/>
  <c r="F38" i="2" s="1"/>
  <c r="BC56" i="1" s="1"/>
  <c r="BC55" i="1" s="1"/>
  <c r="BG93" i="2"/>
  <c r="F37" i="2"/>
  <c r="BB56" i="1" s="1"/>
  <c r="BB55" i="1" s="1"/>
  <c r="BF93" i="2"/>
  <c r="J36" i="2" s="1"/>
  <c r="AW56" i="1" s="1"/>
  <c r="T93" i="2"/>
  <c r="T92" i="2"/>
  <c r="T91" i="2" s="1"/>
  <c r="T90" i="2" s="1"/>
  <c r="R93" i="2"/>
  <c r="R92" i="2"/>
  <c r="R91" i="2" s="1"/>
  <c r="R90" i="2" s="1"/>
  <c r="P93" i="2"/>
  <c r="P92" i="2"/>
  <c r="P91" i="2" s="1"/>
  <c r="P90" i="2" s="1"/>
  <c r="AU56" i="1" s="1"/>
  <c r="AU55" i="1" s="1"/>
  <c r="BK93" i="2"/>
  <c r="BK92" i="2" s="1"/>
  <c r="J93" i="2"/>
  <c r="BE93" i="2" s="1"/>
  <c r="J87" i="2"/>
  <c r="J86" i="2"/>
  <c r="F86" i="2"/>
  <c r="F84" i="2"/>
  <c r="E82" i="2"/>
  <c r="J59" i="2"/>
  <c r="J58" i="2"/>
  <c r="F58" i="2"/>
  <c r="F56" i="2"/>
  <c r="E54" i="2"/>
  <c r="J20" i="2"/>
  <c r="E20" i="2"/>
  <c r="F87" i="2" s="1"/>
  <c r="F59" i="2"/>
  <c r="J19" i="2"/>
  <c r="J14" i="2"/>
  <c r="J84" i="2" s="1"/>
  <c r="J56" i="2"/>
  <c r="E7" i="2"/>
  <c r="E78" i="2"/>
  <c r="E50" i="2"/>
  <c r="AS55" i="1"/>
  <c r="AS54" i="1"/>
  <c r="L50" i="1"/>
  <c r="AM50" i="1"/>
  <c r="AM49" i="1"/>
  <c r="L49" i="1"/>
  <c r="AM47" i="1"/>
  <c r="L47" i="1"/>
  <c r="L45" i="1"/>
  <c r="L44" i="1"/>
  <c r="BD54" i="1" l="1"/>
  <c r="W33" i="1" s="1"/>
  <c r="AX55" i="1"/>
  <c r="BB54" i="1"/>
  <c r="AV57" i="1"/>
  <c r="AT57" i="1" s="1"/>
  <c r="J92" i="2"/>
  <c r="J65" i="2" s="1"/>
  <c r="BK91" i="2"/>
  <c r="BC54" i="1"/>
  <c r="AY55" i="1"/>
  <c r="AZ57" i="1"/>
  <c r="AU58" i="1"/>
  <c r="AU54" i="1" s="1"/>
  <c r="F33" i="5"/>
  <c r="AZ59" i="1" s="1"/>
  <c r="J33" i="5"/>
  <c r="AV59" i="1" s="1"/>
  <c r="AT59" i="1" s="1"/>
  <c r="F35" i="2"/>
  <c r="AZ56" i="1" s="1"/>
  <c r="AZ55" i="1" s="1"/>
  <c r="J35" i="2"/>
  <c r="AV56" i="1" s="1"/>
  <c r="AT56" i="1" s="1"/>
  <c r="J85" i="5"/>
  <c r="J61" i="5" s="1"/>
  <c r="BK84" i="5"/>
  <c r="AV58" i="1"/>
  <c r="AT58" i="1" s="1"/>
  <c r="AZ58" i="1"/>
  <c r="F36" i="2"/>
  <c r="BA56" i="1" s="1"/>
  <c r="BA55" i="1" s="1"/>
  <c r="AW58" i="1"/>
  <c r="F34" i="5"/>
  <c r="BA59" i="1" s="1"/>
  <c r="J52" i="5"/>
  <c r="F55" i="5"/>
  <c r="J91" i="2" l="1"/>
  <c r="J64" i="2" s="1"/>
  <c r="BK90" i="2"/>
  <c r="J90" i="2" s="1"/>
  <c r="J84" i="5"/>
  <c r="J60" i="5" s="1"/>
  <c r="BK83" i="5"/>
  <c r="J83" i="5" s="1"/>
  <c r="W31" i="1"/>
  <c r="AX54" i="1"/>
  <c r="AY54" i="1"/>
  <c r="W32" i="1"/>
  <c r="AW55" i="1"/>
  <c r="BA54" i="1"/>
  <c r="AV55" i="1"/>
  <c r="AZ54" i="1"/>
  <c r="W29" i="1" l="1"/>
  <c r="AV54" i="1"/>
  <c r="J63" i="2"/>
  <c r="J32" i="2"/>
  <c r="W30" i="1"/>
  <c r="AW54" i="1"/>
  <c r="AK30" i="1" s="1"/>
  <c r="J59" i="5"/>
  <c r="J30" i="5"/>
  <c r="AT55" i="1"/>
  <c r="AG58" i="1" l="1"/>
  <c r="AN58" i="1" s="1"/>
  <c r="J39" i="5"/>
  <c r="AG59" i="1"/>
  <c r="AN59" i="1" s="1"/>
  <c r="J41" i="2"/>
  <c r="AG56" i="1"/>
  <c r="AT54" i="1"/>
  <c r="AK29" i="1"/>
  <c r="AG57" i="1"/>
  <c r="AN57" i="1" s="1"/>
  <c r="AG55" i="1" l="1"/>
  <c r="AN56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<sst xmlns="http://schemas.openxmlformats.org/spreadsheetml/2006/main" count="2934" uniqueCount="660">
  <si>
    <t>Export Komplet</t>
  </si>
  <si>
    <t>VZ</t>
  </si>
  <si>
    <t>2.0</t>
  </si>
  <si>
    <t>ZAMOK</t>
  </si>
  <si>
    <t>False</t>
  </si>
  <si>
    <t>{78d3f9d5-3537-487e-ae8e-ae0e111feb4b}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</si>
  <si>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</si>
  <si>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</si>
  <si>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</si>
  <si>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</si>
  <si>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</si>
  <si>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</si>
  <si>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</si>
  <si>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</si>
  <si>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20160238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</si>
  <si>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</si>
  <si>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</si>
  <si>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kanalizace Kosmonosy západ - ulice Debřská - město Kosmonosy</t>
  </si>
  <si>
    <t>KSO:</t>
  </si>
  <si>
    <t/>
  </si>
  <si>
    <t>CC-CZ:</t>
  </si>
  <si>
    <t>Místo:</t>
  </si>
  <si>
    <t>Kosmonosy</t>
  </si>
  <si>
    <t>Datum:</t>
  </si>
  <si>
    <t>24. 4. 2019</t>
  </si>
  <si>
    <t>Zadavatel:</t>
  </si>
  <si>
    <t>IČ:</t>
  </si>
  <si>
    <t>Město Kosmonosy, Debřská 223, 293 06 Kosmonosy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</si>
  <si>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</si>
  <si>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</si>
  <si>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</si>
  <si>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</si>
  <si>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</si>
  <si>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</si>
  <si>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</si>
  <si>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</si>
  <si>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</si>
  <si>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</si>
  <si>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</si>
  <si>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</si>
  <si>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</si>
  <si>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</si>
  <si>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</si>
  <si>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</si>
  <si>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</si>
  <si>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</si>
  <si>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</si>
  <si>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</si>
  <si>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</si>
  <si>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</si>
  <si>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</si>
  <si>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</si>
  <si>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</si>
  <si>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</si>
  <si>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</si>
  <si>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</si>
  <si>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</si>
  <si>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</si>
  <si>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</si>
  <si>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</si>
  <si>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</si>
  <si>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</si>
  <si>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</si>
  <si>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</si>
  <si>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</si>
  <si>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</si>
  <si>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</si>
  <si>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</si>
  <si>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</si>
  <si>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</si>
  <si>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</si>
  <si>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</si>
  <si>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</si>
  <si>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</si>
  <si>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</si>
  <si>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</si>
  <si>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</si>
  <si>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</si>
  <si>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</si>
  <si>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Kanalizační stoky gravitační</t>
  </si>
  <si>
    <t>STA</t>
  </si>
  <si>
    <t>1</t>
  </si>
  <si>
    <t>{85a1bda6-cc26-408d-926f-1afae5aaadcc}</t>
  </si>
  <si>
    <t>2</t>
  </si>
  <si>
    <t>/</t>
  </si>
  <si>
    <t>SO 01.1.a</t>
  </si>
  <si>
    <t>Stoka C - část b</t>
  </si>
  <si>
    <t>Soupis</t>
  </si>
  <si>
    <t>{6d90b5e0-eaee-41c7-bf1d-689bd594eda0}</t>
  </si>
  <si>
    <t>827 21 51</t>
  </si>
  <si>
    <t>SO 01.1.b</t>
  </si>
  <si>
    <t>Stoka C - část c</t>
  </si>
  <si>
    <t>{bac8321d-179f-4b96-8933-84e1aeafc96f}</t>
  </si>
  <si>
    <t>SO 03</t>
  </si>
  <si>
    <t>Kanalizační přípojky</t>
  </si>
  <si>
    <t>{ab462324-9a7f-47b2-aba1-707122ec68cb}</t>
  </si>
  <si>
    <t>03</t>
  </si>
  <si>
    <t>Vedlejší a ostaní náklady</t>
  </si>
  <si>
    <t>{15f5e828-c377-459e-8dc8-1095b4a6be3c}</t>
  </si>
  <si>
    <t>KRYCÍ LIST SOUPISU PRACÍ</t>
  </si>
  <si>
    <t>Objekt:</t>
  </si>
  <si>
    <t>SO 01 - Kanalizační stoky gravitační</t>
  </si>
  <si>
    <t>Soupis:</t>
  </si>
  <si>
    <t>SO 01.1.a - Stoka C - část 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</si>
  <si>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</si>
  <si>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</si>
  <si>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</si>
  <si>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</si>
  <si>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</si>
  <si>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</si>
  <si>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</si>
  <si>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</si>
  <si>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</si>
  <si>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</si>
  <si>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</si>
  <si>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</si>
  <si>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</si>
  <si>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</si>
  <si>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</si>
  <si>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</si>
  <si>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</si>
  <si>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</si>
  <si>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</si>
  <si>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</si>
  <si>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</si>
  <si>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</si>
  <si>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</si>
  <si>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</si>
  <si>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</si>
  <si>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</si>
  <si>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</si>
  <si>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</si>
  <si>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</si>
  <si>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</si>
  <si>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2019 01</t>
  </si>
  <si>
    <t>4</t>
  </si>
  <si>
    <t>-1718478545</t>
  </si>
  <si>
    <t>PSC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</si>
  <si>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</si>
  <si>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</si>
  <si>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149,51*3,0</t>
  </si>
  <si>
    <t>111201401</t>
  </si>
  <si>
    <t>Spálení odstraněných křovin a stromů na hromadách průměru kmene do 100 mm pro jakoukoliv plochu</t>
  </si>
  <si>
    <t>-1465022978</t>
  </si>
  <si>
    <t xml:space="preserve">Poznámka k souboru cen:_x000D_
1. V ceně jsou započteny i náklady snesení křovin na hromady, přihrnování, očištění spáleniště, uložení popela a zbytků na hromadu._x000D_
2. V ceně nejsou započteny náklady na popř. nutné použití kropícího vozu, tyto se oceňují samostatně._x000D_
3. Množství jednotek se určí samostatně za každý objekt v m2 půdorysné plochy, z níž byly křoviny a stromy shromážděny._x000D_
</t>
  </si>
  <si>
    <t>3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</si>
  <si>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</si>
  <si>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</si>
  <si>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m</t>
  </si>
  <si>
    <t>-1061990209</t>
  </si>
  <si>
    <t xml:space="preserve">Poznámka k souboru cen:_x000D_
1. Ceny nelze použít pro dočasné zajištění potrubí v provozu pod tlakem přes 1 MPa a potrubí nebo_x000D_
 jiných vedení v provozu u nichž investor zakazuje použít při vykopávce kovové nástroje nebo nářadí._x000D_
2. Ztížení vykopávky v blízkosti vedení, potrubí a stok ve výkopišti nebo podél jeho stěn se_x000D_
 oceňuje cenami souboru cen 120 00- . . a 130 00- . . Příplatky za ztížení vykopávky. Dočasné_x000D_
 zajištění potrubí větších rozměrů než DN 500 se oceňuje individuálně._x000D_
</t>
  </si>
  <si>
    <t>výkres D.2.1.1., D.5.1</t>
  </si>
  <si>
    <t>1*1,1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</si>
  <si>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</si>
  <si>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</si>
  <si>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-706779766</t>
  </si>
  <si>
    <t>5</t>
  </si>
  <si>
    <t>130001101</t>
  </si>
  <si>
    <t>Příplatek k cenám hloubených vykopávek za ztížení vykopávky v blízkosti podzemního vedení nebo výbušnin pro jakoukoliv třídu horniny</t>
  </si>
  <si>
    <t>m3</t>
  </si>
  <si>
    <t>-1038554280</t>
  </si>
  <si>
    <t xml:space="preserve">Poznámka k souboru cen:_x000D_
1. Cena je určena:_x000D_
 a) i pro soubor cen 123 . 0-21 Vykopávky zářezů se šikmými stěnami pro podzemní vedení části A_x000D_
 02,_x000D_
 b) pro podzemní vedení procházející hloubenou vykopávkou nebo uložené ve stěně výkopu při_x000D_
 jakékoliv hloubce vedení pod původním terénem nebo jeho výšce nade dnem výkopu a jakémkoliv směru_x000D_
 vedení ke stranám výkopu;_x000D_
 c) pro výbušniny nezaložené dodavatelem._x000D_
2. Cenu lze použít i tehdy, narazí-li se na vedení nebo výbušninu až při vykopávce a to pro_x000D_
 zbývající objem výkopu, který je projektantem nebo investorem označen, v němž by toto nebo jiné_x000D_
 nepředvídané vedení nebo výbušnina mohlo být uloženo. Toto ustanovení neplatí pro objem hornin tř._x000D_
 6 a 7._x000D_
3. Cenu nelze použít pro ztížení vykopávky v blízkosti podzemních vedení nebo výbušnin, u nichž je_x000D_
 projektem zakázáno použít při vykopávce kovové nástroje nebo nářadí._x000D_
4. Množství ztížení vykopávky v blízkosti_x000D_
 a) podzemního vedení, jehož půdorysná a výšková poloha_x000D_
 - je v projektu uvedena, se určí jako objem myšleného hranolu, jehož průřez je pravidelný_x000D_
 čtyřúhelník jehož horní vodorovná a obě svislé strany jsou ve vzdálenosti 0,5 m a dolní vodorovná_x000D_
 hrana ve vzdálenosti 1 m od přilehlého vnějšího líce vedení, příp. jeho obalu a délka se rovná_x000D_
 osové délce vedení ve výkopišti nebo délce vedení ve stěně výkopu. Vymezí-li projekt větší prostor,_x000D_
 v němž je nutno při vykopávce postupovat opatrně, lze použít cena pro celý objem výkopu v tomto_x000D_
 prostoru. Od takto zjištěného množství se odečítá objem vedení i s příp. se vyskytujícím obalem;_x000D_
 - není v projektu uvedena, avšak která podle projektu nebo sdělení investora jsou_x000D_
 pravděpodobně ve výkopišti uložena, se rovná objemu výkopu, který je projektantem nebo investorem_x000D_
 označen._x000D_
 b) výbušniny, určí vždy projektant nebo investor, ať je v projektu uvedeno či neuvedeno._x000D_
5. Je-li vedení uloženo ve výkopišti tak, že se vykopávka v celém výše popsaném objemu nevykopává,_x000D_
 např. blízko stěn nebo dna výkopu, oceňuje se ztížení vykopávky jen pro tu část objemu, v níž se_x000D_
 ztížená vykopávka provádí._x000D_
6. Jsou-li ve výkopišti dvě vedení položena tak blízko sebe, že se výše uvedené objemy pro obě_x000D_
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00-14_x000D_
 Dočasné zajištění podzemního potrubí nebo vedení ve výkopišti._x000D_
</t>
  </si>
  <si>
    <t>(1+1)*2*0,5*1,1*3,05</t>
  </si>
  <si>
    <t>6</t>
  </si>
  <si>
    <t>132201202</t>
  </si>
  <si>
    <t>Hloubení zapažených i nezapažených rýh šířky přes 600 do 2 000 mm s urovnáním dna do předepsaného profilu a spádu v hornině tř. 3 přes 100 do 1 000 m3</t>
  </si>
  <si>
    <t>1323063490</t>
  </si>
  <si>
    <t xml:space="preserve">Poznámka k souboru cen:_x000D_
1. V cenách jsou započteny i náklady na případné nutné přemístění výkopku ve výkopišti na_x000D_
 vzdálenost do 3 m a na přehození výkopku na přilehlém terénu na vzdálenost do 5 m od okraje jámy_x000D_
 nebo naložení na dopravní prostředek._x000D_
2. Hloubení rýh při lesnicko-technických melioracích se oceňuje:_x000D_
 a) ve stržích cenami platnými pro objem výkopu do 100 m3, i když skutečný objem výkopu je větší,_x000D_
 b) mimo strže pro příčná a podélná zpevnění dna a břehů pod obrysem výkopu pro koryta vodotečí,_x000D_
 zejména pro konstrukce těles, stupňů, boků, předprahů, prahů, odháněk, výhonů a pro základy zdí,_x000D_
 dlažeb, rovnanin, plůtků a hatí, pro jakoukoliv šířku rýhy, při objemu do 100 m3 cenami příslušnými_x000D_
 pro objem výkopu do 100 m3 a při jakémkoliv objemu výkopu přes 100 m3 cenami příslušnými pro objem_x000D_
 výkopu přes 100 do 1 000 m3._x000D_
3. Náklady na svislé přemístění výkopku nad 1 m hloubky se určí dle ustanovení článku č. 3161_x000D_
 všeobecných podmínek katalogu._x000D_
4. Předepisuje-li projekt hloubit rýhy 5 až 7 bez použití trhavin, oceňuje se toto hloubení:_x000D_
 a) v suchu nebo mokru cenami 138 40-1201, 138 50-1201 a 138 60-1201 Dolamování hloubených_x000D_
 vykopávek,_x000D_
 b) v tekoucí vodě při jakékoliv její rychlosti individuálně._x000D_
5. Ceny nelze použít pro hloubení rýh a hloubky přes 16 m. Tyto práce se oceňují individuálně._x000D_
</t>
  </si>
  <si>
    <t>dle tabulky kubatur</t>
  </si>
  <si>
    <t>50% výkopu</t>
  </si>
  <si>
    <t>544,48*0,5</t>
  </si>
  <si>
    <t>7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</si>
  <si>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</si>
  <si>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</si>
  <si>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-1489688372</t>
  </si>
  <si>
    <t>P</t>
  </si>
  <si>
    <t>Poznámka k položce:_x000D_
příplatek 30%</t>
  </si>
  <si>
    <t>272,24*0,3 'Přepočtené koeficientem množství</t>
  </si>
  <si>
    <t>8</t>
  </si>
  <si>
    <t>132301202</t>
  </si>
  <si>
    <t>Hloubení zapažených i nezapažených rýh šířky přes 600 do 2 000 mm s urovnáním dna do předepsaného profilu a spádu v hornině tř. 4 přes 100 do 1 000 m3</t>
  </si>
  <si>
    <t>-144128510</t>
  </si>
  <si>
    <t>40% výkopu</t>
  </si>
  <si>
    <t>544,48*0,4</t>
  </si>
  <si>
    <t>9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</si>
  <si>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</si>
  <si>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</si>
  <si>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-779504017</t>
  </si>
  <si>
    <t>217,792*0,3 'Přepočtené koeficientem množství</t>
  </si>
  <si>
    <t>10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</si>
  <si>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</si>
  <si>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</si>
  <si>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81933832</t>
  </si>
  <si>
    <t>10% výkopu</t>
  </si>
  <si>
    <t>544,48*0,1</t>
  </si>
  <si>
    <t>11</t>
  </si>
  <si>
    <t>151811131</t>
  </si>
  <si>
    <t>Zřízení pažicích boxů pro pažení a rozepření stěn rýh podzemního vedení hloubka výkopu do 4 m, šířka do 1,2 m</t>
  </si>
  <si>
    <t>-1736934021</t>
  </si>
  <si>
    <t xml:space="preserve">Poznámka k souboru cen:_x000D_
1. Množství měrných jednotek pažicích boxů se určuje v m2 celkové zapažené plochy (započítávají se obě strany výkopu)._x000D_
</t>
  </si>
  <si>
    <t>606,24</t>
  </si>
  <si>
    <t>12</t>
  </si>
  <si>
    <t>151811141</t>
  </si>
  <si>
    <t>Zřízení pažicích boxů pro pažení a rozepření stěn rýh podzemního vedení hloubka výkopu přes 4 do 6 m, šířka do 1,2 m</t>
  </si>
  <si>
    <t>1553785774</t>
  </si>
  <si>
    <t>13</t>
  </si>
  <si>
    <t>151811231</t>
  </si>
  <si>
    <t>Odstranění pažicích boxů pro pažení a rozepření stěn rýh podzemního vedení hloubka výkopu do 4 m, šířka do 1,2 m</t>
  </si>
  <si>
    <t>-1267755399</t>
  </si>
  <si>
    <t>14</t>
  </si>
  <si>
    <t>151811241</t>
  </si>
  <si>
    <t>Odstranění pažicích boxů pro pažení a rozepření stěn rýh podzemního vedení hloubka výkopu přes 4 do 6 m, šířka do 1,2 m</t>
  </si>
  <si>
    <t>699385032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</si>
  <si>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</si>
  <si>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</si>
  <si>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-2115033660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</si>
  <si>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</si>
  <si>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Poznámka k položce:_x000D_
Procento svislého podílu dle úvodu ceníku 001 zemní práce kapitola 8 _x000D_
- v množství výkopku rýhy přes 100  m3 55 % z celkového výkopku</t>
  </si>
  <si>
    <t>dle položek hloubení rýh tř. 3-4</t>
  </si>
  <si>
    <t>(272,24+217,792)*0,55</t>
  </si>
  <si>
    <t>16</t>
  </si>
  <si>
    <t>161101152</t>
  </si>
  <si>
    <t>Svislé přemístění výkopku bez naložení do dopravní nádoby avšak s vyprázdněním dopravní nádoby na hromadu nebo do dopravního prostředku z horniny tř. 5 až 7, při hloubce výkopu přes 2,5 do 4 m</t>
  </si>
  <si>
    <t>-1306316251</t>
  </si>
  <si>
    <t>dle položky hloubení rýh tř. 5</t>
  </si>
  <si>
    <t>54,448*0,55</t>
  </si>
  <si>
    <t>17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</si>
  <si>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</si>
  <si>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</si>
  <si>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-1185655684</t>
  </si>
  <si>
    <t xml:space="preserve">Poznámka k souboru cen:_x000D_
1. Ceny nelze použít, předepisuje-li projekt přemístit výkopek na místo nepřístupné obvyklým_x000D_
 dopravním prostředkům; toto přemístění se oceňuje individuálně._x000D_
2. V cenách jsou započteny i náhrady za jízdu loženého vozidla v terénu ve výkopišti nebo na_x000D_
 násypišti._x000D_
3. V cenách nejsou započteny náklady na rozhrnutí výkopku na násypišti; toto rozhrnutí se oceňuje_x000D_
 cenami souboru cen 171 . 0- . . Uložení sypaniny do násypů a 171 20-1201Uložení sypaniny na skládky._x000D_
4. Je-li na dopravní dráze pro vodorovné přemístění nějaká překážka, pro kterou je nutno překládat_x000D_
 výkopek z jednoho obvyklého dopravního prostředku na jiný obvyklý dopravní prostředek, oceňuje se_x000D_
 toto lomené vodorovné přemístění výkopku v každém úseku samostatně příslušnou cenou tohoto souboru_x000D_
 cen a překládání výkopku cenami souboru cen 167 10-3 . Nakládání neulehlého výkopku z hromad s_x000D_
 ohledem na ustanovení pozn. číslo 5._x000D_
5. Přemísťuje-li se výkopek z dočasných skládek vzdálených do 50 m, neoceňuje se nakládání výkopku,_x000D_
 i když se provádí. Toto ustanovení neplatí, vylučuje-li projekt použití dozeru._x000D_
6. V cenách vodorovného přemístění sypaniny nejsou započteny náklady na dodávku materiálu, tyto se_x000D_
 oceňují ve specifikaci._x000D_
</t>
  </si>
  <si>
    <t>přebytečná zemina</t>
  </si>
  <si>
    <t>369,42 "dle tabulky kubatur</t>
  </si>
  <si>
    <t>-54,448 "tř 5</t>
  </si>
  <si>
    <t>Součet</t>
  </si>
  <si>
    <t>18</t>
  </si>
  <si>
    <t>162601152</t>
  </si>
  <si>
    <t>Vodorovné přemístění výkopku nebo sypaniny po suchu na obvyklém dopravním prostředku, bez naložení výkopku, avšak se složením bez rozhrnutí z horniny tř. 5 až 7 na vzdálenost přes 4 000 do 5 000 m</t>
  </si>
  <si>
    <t>-319449558</t>
  </si>
  <si>
    <t>54,448</t>
  </si>
  <si>
    <t>19</t>
  </si>
  <si>
    <t>171201211</t>
  </si>
  <si>
    <t>Uložení sypaniny poplatek za uložení sypaniny na skládce (skládkovné)</t>
  </si>
  <si>
    <t>t</t>
  </si>
  <si>
    <t>-2133742860</t>
  </si>
  <si>
    <t xml:space="preserve">Poznámka k souboru cen:_x000D_
1. Cena -1201 je určena i pro:_x000D_
 a) uložení výkopku nebo ornice na dočasné skládky předepsané projektem tak, že na 1 m2_x000D_
 projektem určené plochy této skládky připadá přes 2 m3 výkopku nebo ornice; v opačném případě se_x000D_
 uložení neoceňuje. Množství výkopku nebo ornice připadající na 1 m2 skládky se určí jako podíl_x000D_
 množství výkopku nebo ornice, měřeného v rostlém stavu a projektem určené plochy dočasné skládky;_x000D_
 b) zasypání koryt vodotečí a prohlubní v terénu bez předepsaného zhutnění sypaniny;_x000D_
 c) uložení výkopku pod vodou do prohlubní ve dně vodotečí nebo nádrží._x000D_
2. Cenu -1201 nelze použít pro uložení výkopku nebo ornice:_x000D_
 a) při vykopávkách pro podzemní vedení podél hrany výkopu, z něhož byl výkopek získán, a to ani_x000D_
 tehdy, jestliže se výkopek po vyhození z výkopu na povrch území ještě dále přemisťuje na hromady_x000D_
 podél výkopu;_x000D_
 b) na dočasné skládky, které nejsou předepsány projektem;_x000D_
 c) na dočasné skládky předepsané projektem tak, že na 1 m2 projektem určené plochy této skládky_x000D_
 připadají nejvýše 2 m3 výkopku nebo ornice (viz. též poznámku č. 1 a);_x000D_
 d) na dočasné skládky, oceňuje-li se cenou 121 10-1101 Sejmutí ornice nebo lesní půdy do 50 m,_x000D_
 nebo oceňuje-li se vodorovné přemístění výkopku do 20 m a 50 m cenami 162 20-1101, 162 20-1102, 162_x000D_
 20-1151 a 162 20-1152. V těchto případech se uložení výkopku nebo ornice na dočasnou skládku_x000D_
 neoceňuje._x000D_
 e) na trvalé skládky s předepsaným zhutněním; toto uložení výkopku se oceňuje cenami souboru_x000D_
 cen 171 . 0- . . Uložení sypaniny do násypů._x000D_
3. V ceně -1201 jsou započteny i náklady na rozprostření sypaniny ve vrstvách s hrubým urovnáním na_x000D_
 skládce._x000D_
4. V ceně -1201 nejsou započteny náklady na získání skládek ani na poplatky za skládku._x000D_
5. Množství jednotek uložení výkopku (sypaniny) se určí v m3 uloženého výkopku (sypaniny),v rostlém_x000D_
 stavu zpravidla ve výkopišti._x000D_
6. Cenu -1211 lze po dohodě upravit podle místních podmínek._x000D_
</t>
  </si>
  <si>
    <t>Poznámka k položce:_x000D_
uvažovaná hmotnost zeminy 1,9 t/m3</t>
  </si>
  <si>
    <t>(314,972+54,448)*1,9</t>
  </si>
  <si>
    <t>20</t>
  </si>
  <si>
    <t>174101101</t>
  </si>
  <si>
    <t>Zásyp sypaninou z jakékoliv horniny s uložením výkopku ve vrstvách se zhutněním jam, šachet, rýh nebo kolem objektů v těchto vykopávkách</t>
  </si>
  <si>
    <t>42866563</t>
  </si>
  <si>
    <t xml:space="preserve">Poznámka k souboru cen:_x000D_
1. Ceny 174 10- . . jsou určeny pro zhutněné zásypy s mírou zhutnění:_x000D_
 a) z hornin soudržných do 100 % PS,_x000D_
 b) z hornin nesoudržných do I(d) 0,9,_x000D_
 c) z hornin kamenitých pro jakoukoliv míru zhutnění._x000D_
2. Je-li projektem předepsáno vyšší zhutnění, podle bodu a) a b) poznámky č 1., ocení se zásyp_x000D_
 individuálně._x000D_
3. Ceny nelze použít pro zásyp rýh pro drenážní trativody pro lesnicko-technické meliorace a_x000D_
 zemědělské. Zásyp těchto rýh se oceňuje cenami souboru cen 174 20-3 . části A 03 Zemní práce pro_x000D_
 objekty oborů 831 až 833. Nezhutněný zásyp odvodňovacích kanálů z betonových a železobetonových_x000D_
 trub v polních a lučních tratích se oceňuje cenou -1101 Zásyp sypaninou rýh bez ohledu na šířku_x000D_
 kanálu; cena obsahuje i náklady na ruční nezhutněný zásyp výšky do 200 mm nad vrchol potrubí._x000D_
4. V cenách 10-1101, 10-1103, 20-1101 a 20-1103 je započteno přemístění sypaniny ze vzdálenosti 10_x000D_
 m od kraje výkopu nebo zasypávaného prostoru, měřeno k těžišti skládky._x000D_
5. V ceně 10-1102 je započteno přemístění sypaniny ze vzdálenosti 15 m od hrany zasypávaného_x000D_
 prostoru, měřeno k těžišti skládky._x000D_
6. Objem zásypu je rozdíl objemu výkopu a objemu do něho vestavěných konstrukcí nebo uložených_x000D_
 vedení i s jejich obklady a podklady (tento objem se nazývá objemem horniny vytlačené konstrukcí)._x000D_
 Objem potrubí do DN 180, příp. i s obalem, se od objemu zásypu neodečítá. Pro stanovení objemu_x000D_
 zásypu se od objemu výkopu odečítá i objem obsypu potrubí oceňovaný cenami souboru cen 175 10-11_x000D_
 Obsyp potrubí, přichází-li v úvahu ._x000D_
7. Odklizení zbylého výkopku po provedení zásypu zářezů se šikmými stěnami pro podzemní vedení nebo_x000D_
 zásypu jam a rýh pro podzemní vedení se oceňuje, je-li objem zbylého výkopku:_x000D_
 a) do 1 m3 na 1 m vedení a jedná se o výkopek neulehlý - cenami souboru cen 167 10-110_x000D_
 Nakládání výkopku nebo sypaniny a 162 . 0-1 . Vodorovné přemístění výkopku. V případě, že se jedná_x000D_
 o výkopek ulehlý - rozpojení a naložení výkopku cenami souboru cen 122 . 0-1 . souboru cen 162 ._x000D_
 0-1 . Vodorovné přemístění výkopku;_x000D_
 b) přes 1 m3 na 1 m vedení, jestliže projekt předepíše, že se zbylý výkopek bude odklízet_x000D_
 zároveň s prováděním vykopávky, pouze přemístění výkopku cenami souboru cen 162 . 0-1 . Vodorovné_x000D_
 přemístění výkopku. Při zmíněném objemu zbylého výkopku se neoceňuje ani naložení ani rozpojení_x000D_
 výkopku. Jestliže se zbylý výkopek neodklízí, nýbrž rozprostírá podél výkopu a nad výkopem, platí_x000D_
 poznámka č. 8._x000D_
8. Rozprostření zbylého výkopku podél výkopu a nad výkopem po provedení zásypů zářezů se šikmými_x000D_
 stěnami pro podzemní vedení nebo zásypu jam a rýh pro podzemní vedení se oceňuje:_x000D_
 a) cenou 171 20-1101 Uložení sypaniny do nezhutněných násypů, není-li projektem předepsáno_x000D_
 zhutnění rozprostřeného zbylého výkopku,_x000D_
 b) cenou 171 10-1111 Uložení sypaniny do násypů z hornin sypkých, je-li předepsáno zhutnění_x000D_
 rozprostřeného zbylého výkopku, a to v objemu vypočteném podle poznámky č.6, příp. zmenšeném o_x000D_
 objem výkopku, který byl již odklizen._x000D_
9. Míru zhutnění předepisuje projekt._x000D_
</t>
  </si>
  <si>
    <t>50% náhradní zemina</t>
  </si>
  <si>
    <t>202,4 "zemina z výkopu</t>
  </si>
  <si>
    <t>204,56 "náhradní zemina</t>
  </si>
  <si>
    <t>M</t>
  </si>
  <si>
    <t>583312020</t>
  </si>
  <si>
    <t xml:space="preserve">štěrkodrť netříděná do 100 mm </t>
  </si>
  <si>
    <t>1554144855</t>
  </si>
  <si>
    <t>Poznámka k položce:_x000D_
hmotnost 2 t/m3</t>
  </si>
  <si>
    <t>204,56*2,0</t>
  </si>
  <si>
    <t>22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</si>
  <si>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</si>
  <si>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</si>
  <si>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254607158</t>
  </si>
  <si>
    <t xml:space="preserve">Poznámka k souboru cen:_x000D_
1. Objem obsypu na 1 m délky potrubí se rovná šířce dna výkopu násobené součtem vnějšího průměru_x000D_
 potrubí příp. i s obalem a projektované tloušťky obsypu nad, případně i pod potrubím. Pro odečítání_x000D_
 objemu potrubí se započítávají všechny vestavěné konstrukce nebo uložené vedení i s jejich obklady_x000D_
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položkou_x000D_
 17511-1109 Příplatek za prohození sypaniny._x000D_
</t>
  </si>
  <si>
    <t>87,8 "dle tabulky kubatur</t>
  </si>
  <si>
    <t>-6,31 "odečet sedlového lože</t>
  </si>
  <si>
    <t>23</t>
  </si>
  <si>
    <t>583312000</t>
  </si>
  <si>
    <t>štěrkopísek netříděný zásypový materiál</t>
  </si>
  <si>
    <t>1790507724</t>
  </si>
  <si>
    <t>81,49*2 'Přepočtené koeficientem množství</t>
  </si>
  <si>
    <t>24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</si>
  <si>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</si>
  <si>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</si>
  <si>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2140984669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</si>
  <si>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</si>
  <si>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Vodorovné konstrukce</t>
  </si>
  <si>
    <t>25</t>
  </si>
  <si>
    <t>452112111</t>
  </si>
  <si>
    <t>Osazení betonových dílců prstenců nebo rámů pod poklopy a mříže, výšky do 100 mm</t>
  </si>
  <si>
    <t>kus</t>
  </si>
  <si>
    <t>-943329609</t>
  </si>
  <si>
    <t xml:space="preserve">Poznámka k souboru cen:_x000D_
1. V cenách nejsou započteny náklady na dodávku betonových výrobků; tyto se oceňují ve specifikaci._x000D_
</t>
  </si>
  <si>
    <t>3+4</t>
  </si>
  <si>
    <t>26</t>
  </si>
  <si>
    <t>592241760</t>
  </si>
  <si>
    <t>prstenec betonový vyrovnávací 62,5x8x12 cm</t>
  </si>
  <si>
    <t>2128388538</t>
  </si>
  <si>
    <t>27</t>
  </si>
  <si>
    <t>59224187</t>
  </si>
  <si>
    <t>prstenec šachtový vyrovnávací betonový 625x120x100mm</t>
  </si>
  <si>
    <t>-44661752</t>
  </si>
  <si>
    <t>28</t>
  </si>
  <si>
    <t>452311131</t>
  </si>
  <si>
    <t>Podkladní a zajišťovací konstrukce z betonu prostého v otevřeném výkopu desky pod potrubí, stoky a drobné objekty z betonu tř. C 12/15</t>
  </si>
  <si>
    <t>576117783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</si>
  <si>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</si>
  <si>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15,9 " pod potrubí</t>
  </si>
  <si>
    <t>4*PI*0,8*0,5*0,1"pod šachty</t>
  </si>
  <si>
    <t>29</t>
  </si>
  <si>
    <t>452312131</t>
  </si>
  <si>
    <t>Podkladní a zajišťovací konstrukce z betonu prostého v otevřeném výkopu sedlové lože pod potrubí z betonu tř. C 12/15</t>
  </si>
  <si>
    <t>1212210135</t>
  </si>
  <si>
    <t>149,51*(0,299+0,25+0,25)*0,07</t>
  </si>
  <si>
    <t>-149,51*(((0,299/2)*(0,299/2))/2*((120*PI)/180-sin 120))</t>
  </si>
  <si>
    <t>Trubní vedení</t>
  </si>
  <si>
    <t>30</t>
  </si>
  <si>
    <t>831362121</t>
  </si>
  <si>
    <t>Montáž potrubí z trub kameninových hrdlových s integrovaným těsněním v otevřeném výkopu ve sklonu do 20 % DN 250</t>
  </si>
  <si>
    <t>-713821411</t>
  </si>
  <si>
    <t xml:space="preserve">Poznámka k souboru cen:_x000D_
1. V cenách montáže potrubí z trub kameninových hrdlových s integrovaným těsněním 831 . . -2121_x000D_
 jsou těsnící kroužky součástí dodávky kameninových trub. Tyto trouby se oceňují ve specifikaci,_x000D_
 ztratné lze dohodnout ve výši 1,5 %._x000D_
2. Ceny 831 . . -2193 jsou určeny pro každé jednotlivé napojení dvou dříků trub o zhruba stejném_x000D_
 průměru, kdy maximální rozdíl průměrů je 12 mm. Platí také pro spoj dvou různých materiálů_x000D_
3. Ceny 26-3195 a 38-3195 jsou určeny pro každé jednotlivé připojení vnitřní kanalizace na_x000D_
 kanalizační přípojku._x000D_
</t>
  </si>
  <si>
    <t>149,51-4*1,0</t>
  </si>
  <si>
    <t>31</t>
  </si>
  <si>
    <t>597107020</t>
  </si>
  <si>
    <t>trouba kameninová glazovaná pouze uvnitř DN250mm L2,50m spojovací systém C Třida 160</t>
  </si>
  <si>
    <t>884383529</t>
  </si>
  <si>
    <t>Poznámka k položce:_x000D_
ztratné 1,5%</t>
  </si>
  <si>
    <t>(145,51-4*0,75)*1,015</t>
  </si>
  <si>
    <t>32</t>
  </si>
  <si>
    <t>837362221</t>
  </si>
  <si>
    <t>Montáž kameninových tvarovek na potrubí z trub kameninových v otevřeném výkopu s integrovaným těsněním jednoosých DN 250</t>
  </si>
  <si>
    <t>719791769</t>
  </si>
  <si>
    <t xml:space="preserve">Poznámka k souboru cen:_x000D_
1. Ceny jsou určeny pro montáž tvarovek v otevřeném výkopu jakéhokoliv sklonu._x000D_
2. Pro volbu ceny u odbočných tvarovek je rozhodující DN hlavního řadu; u jednoosých větší DN._x000D_
3. V cenách nejsou započteny náklady na dodání tvarovek a těsnícího materiálu, který je součástí tvarovek. Tyto náklady se oceňují ve specifikaci._x000D_
</t>
  </si>
  <si>
    <t>4+4</t>
  </si>
  <si>
    <t>33</t>
  </si>
  <si>
    <t>59710846</t>
  </si>
  <si>
    <t>trouba kameninová glazovaná zkrácená DN 250mm L60(75)cm třída 160 spojovací systém C</t>
  </si>
  <si>
    <t>-194210068</t>
  </si>
  <si>
    <t>34</t>
  </si>
  <si>
    <t>59710876</t>
  </si>
  <si>
    <t>trouba kameninová glazovaná zkrácená bez hrdla DN 250mm L 60(75)cm třída 160 spojovací systém C</t>
  </si>
  <si>
    <t>-1712465859</t>
  </si>
  <si>
    <t>35</t>
  </si>
  <si>
    <t>892362121</t>
  </si>
  <si>
    <t>Tlakové zkoušky vzduchem těsnícími vaky ucpávkovými DN 250</t>
  </si>
  <si>
    <t>úsek</t>
  </si>
  <si>
    <t>405928920</t>
  </si>
  <si>
    <t xml:space="preserve">Poznámka k souboru cen:_x000D_
1. Ceny zkoušek jsou vztaženy na úsek stoky mezi dvěma šachtami bez ohledu na druh potrubí._x000D_
2. V cenách jsou započteny i náklady na:_x000D_
 a) montáž a demontáž těsnících vaků pro zabezpečení konců zkoušeného úseku potrubí, naplnění a_x000D_
 vypuštění vzduchu zkoušeného úseku stoky,_x000D_
 b) vystavení zkušebního protokolu._x000D_
3. V cenách nejsou započteny náklady na:_x000D_
 a) utěsnění kanalizačních přípojek._x000D_
 b) zkoušky vstupních a revizních šachet._x000D_
</t>
  </si>
  <si>
    <t>výkres D.2.2.1.</t>
  </si>
  <si>
    <t>36</t>
  </si>
  <si>
    <t>894411311</t>
  </si>
  <si>
    <t>Osazení železobetonových dílců pro šachty skruží rovných</t>
  </si>
  <si>
    <t>-841847314</t>
  </si>
  <si>
    <t xml:space="preserve">Poznámka k souboru cen:_x000D_
1. V cenách nejsou započteny náklady na dodání železobetonových dílců; dodání těchto dílců se_x000D_
 oceňuje ve specifikaci._x000D_
</t>
  </si>
  <si>
    <t>1+4+5</t>
  </si>
  <si>
    <t>37</t>
  </si>
  <si>
    <t>592241600</t>
  </si>
  <si>
    <t>skruž kanalizační s ocelovými stupadly 100 x 25 x 12 cm</t>
  </si>
  <si>
    <t>-676591750</t>
  </si>
  <si>
    <t>38</t>
  </si>
  <si>
    <t>592241610</t>
  </si>
  <si>
    <t>skruž kanalizační s ocelovými stupadly 100 x 50 x 12 cm</t>
  </si>
  <si>
    <t>-2062596107</t>
  </si>
  <si>
    <t>39</t>
  </si>
  <si>
    <t>592241620</t>
  </si>
  <si>
    <t>skruž kanalizační s ocelovými stupadly 100 x 100 x 12 cm</t>
  </si>
  <si>
    <t>-788817415</t>
  </si>
  <si>
    <t>40</t>
  </si>
  <si>
    <t>894412411</t>
  </si>
  <si>
    <t>Osazení železobetonových dílců pro šachty skruží přechodových</t>
  </si>
  <si>
    <t>1157973217</t>
  </si>
  <si>
    <t>41</t>
  </si>
  <si>
    <t>592243120</t>
  </si>
  <si>
    <t>konus šachetní betonový kapsové plastové stupadlo 100x62,5x58 cm</t>
  </si>
  <si>
    <t>1116573883</t>
  </si>
  <si>
    <t>42</t>
  </si>
  <si>
    <t>894414111</t>
  </si>
  <si>
    <t>Osazení železobetonových dílců pro šachty skruží základových (dno)</t>
  </si>
  <si>
    <t>403840792</t>
  </si>
  <si>
    <t>43</t>
  </si>
  <si>
    <t>592243370</t>
  </si>
  <si>
    <t>dno betonové šachty kanalizační přímé 100x60x40 cm</t>
  </si>
  <si>
    <t>654968037</t>
  </si>
  <si>
    <t>44</t>
  </si>
  <si>
    <t>592243390</t>
  </si>
  <si>
    <t>dno betonové šachty kanalizační přímé 100x100x60 cm</t>
  </si>
  <si>
    <t>-5478418</t>
  </si>
  <si>
    <t>45</t>
  </si>
  <si>
    <t>592243480</t>
  </si>
  <si>
    <t>těsnění elastomerové pro spojení šachetních dílů DN 1000</t>
  </si>
  <si>
    <t>-1280392152</t>
  </si>
  <si>
    <t>46</t>
  </si>
  <si>
    <t>899102111</t>
  </si>
  <si>
    <t>Osazení poklopů litinových a ocelových včetně rámů hmotnosti jednotlivě přes 50 do 100 kg</t>
  </si>
  <si>
    <t>-1198202253</t>
  </si>
  <si>
    <t xml:space="preserve">Poznámka k souboru cen:_x000D_
1. Cena -1111 lze použít i pro osazení rektifikačních kroužků nebo rámečků._x000D_
2. V cenách nejsou započteny náklady na dodání poklopů včetně rámů; tyto náklady se oceňují ve_x000D_
 specifikaci._x000D_
</t>
  </si>
  <si>
    <t>47</t>
  </si>
  <si>
    <t>552410300</t>
  </si>
  <si>
    <t>poklop šachtový třída D 400, kruhový bez ventilace</t>
  </si>
  <si>
    <t>-565510748</t>
  </si>
  <si>
    <t>998</t>
  </si>
  <si>
    <t>Přesun hmot</t>
  </si>
  <si>
    <t>48</t>
  </si>
  <si>
    <t>998275101</t>
  </si>
  <si>
    <t>Přesun hmot pro trubní vedení hloubené z trub kameninových pro kanalizace v otevřeném výkopu dopravní vzdálenost do 15 m</t>
  </si>
  <si>
    <t>-550957595</t>
  </si>
  <si>
    <t xml:space="preserve">Poznámka k souboru cen:_x000D_
1. Položky přesunu hmot nelze užít pro zeminu, sypaniny, štěrkopísek, kamenivo ap. Případná_x000D_
 manipulace s tímto materiálem se oceňuje souborem cen 162 .0-11 Vodorovné přemístění výkopku nebo_x000D_
 sypaniny katalogu 800-1 Zemní práce._x000D_
</t>
  </si>
  <si>
    <t>03 - Vedlejší a ostaní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</si>
  <si>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</si>
  <si>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</si>
  <si>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</si>
  <si>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</si>
  <si>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</si>
  <si>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</si>
  <si>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</si>
  <si>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</si>
  <si>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011314000</t>
  </si>
  <si>
    <t>Archeologický dohled</t>
  </si>
  <si>
    <t>Soub</t>
  </si>
  <si>
    <t>1024</t>
  </si>
  <si>
    <t>-100339355</t>
  </si>
  <si>
    <t>011503000</t>
  </si>
  <si>
    <t>Stavební průzkum bez rozlišení</t>
  </si>
  <si>
    <t>-2100449364</t>
  </si>
  <si>
    <t>012103000</t>
  </si>
  <si>
    <t>Geodetické práce před výstavbou</t>
  </si>
  <si>
    <t>1354610333</t>
  </si>
  <si>
    <t>vytyčení stavby včetně ochrany geodetických bodů před poškozením</t>
  </si>
  <si>
    <t>012103000-R</t>
  </si>
  <si>
    <t>Vytyčení podzemních zařízení, rizika a zvláštní opatření</t>
  </si>
  <si>
    <t>217437002</t>
  </si>
  <si>
    <t>vytyčení stávajících inženýrských sítí</t>
  </si>
  <si>
    <t>012203000</t>
  </si>
  <si>
    <t>Geodetické práce při provádění stavby</t>
  </si>
  <si>
    <t>651841182</t>
  </si>
  <si>
    <t>Zaměření stavby</t>
  </si>
  <si>
    <t>Zaměření potrubí a šachet bude provedeno vždy před zásypem rýhy</t>
  </si>
  <si>
    <t>013254000</t>
  </si>
  <si>
    <t>Dokumentace skutečného provedení stavby</t>
  </si>
  <si>
    <t>161061850</t>
  </si>
  <si>
    <t>Zpracování a předání dokumentace  skutečného provedení stavby</t>
  </si>
  <si>
    <t>(3 paré + 1 v elektronické formě) objednateli</t>
  </si>
  <si>
    <t>Kompletní DSPS zpracovaná dle Vyhl. č. 499/2006 Sb. v platném zněmí</t>
  </si>
  <si>
    <t>o dokumentaci staveb</t>
  </si>
  <si>
    <t>VRN3</t>
  </si>
  <si>
    <t>Zařízení staveniště</t>
  </si>
  <si>
    <t>030001000</t>
  </si>
  <si>
    <t>881023746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</si>
  <si>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</si>
  <si>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</si>
  <si>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</si>
  <si>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plotem min. výšky 1,8 m</t>
  </si>
  <si>
    <t>oplocení staveniště na zastavěném území 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</si>
  <si>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</si>
  <si>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</si>
  <si>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034203000</t>
  </si>
  <si>
    <t>Oplocení staveniště</t>
  </si>
  <si>
    <t>-753556090</t>
  </si>
  <si>
    <t>034403000</t>
  </si>
  <si>
    <t>Dopravní značení na staveništi</t>
  </si>
  <si>
    <t>-1545384822</t>
  </si>
  <si>
    <t>Dopravně inženýrské opatření</t>
  </si>
  <si>
    <t>zřízení, údržba, přemístění a odstranění</t>
  </si>
  <si>
    <t>dopravního značení k dopravním omezením</t>
  </si>
  <si>
    <t>podle předpisů o pozemních komunikacích,</t>
  </si>
  <si>
    <t>včetně vypracování návrhu umístění dopravního značení</t>
  </si>
  <si>
    <t>včetně projednání s dotčenými orgány a DI PČR</t>
  </si>
  <si>
    <t>034503000</t>
  </si>
  <si>
    <t>Informační tabule na staveništi</t>
  </si>
  <si>
    <t>-637068203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</si>
  <si>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</si>
  <si>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</si>
  <si>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</si>
  <si>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035103001</t>
  </si>
  <si>
    <t>Zařízení staveniště pronájem ploch</t>
  </si>
  <si>
    <t>-430145515</t>
  </si>
  <si>
    <t>pro mezideponie materiálu</t>
  </si>
  <si>
    <t>VRN7</t>
  </si>
  <si>
    <t>Provozní vlivy</t>
  </si>
  <si>
    <t>073002000</t>
  </si>
  <si>
    <t>Ztížený pohyb vozidel v centrech měst</t>
  </si>
  <si>
    <t>-822676198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</si>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</sst>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top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topLeftCell="A28" workbookViewId="0">
      <selection activeCell="BE55" sqref="BE5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2" t="s">
        <v>14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3"/>
      <c r="AQ5" s="23"/>
      <c r="AR5" s="21"/>
      <c r="BE5" s="34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4" t="s">
        <v>17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3"/>
      <c r="AQ6" s="23"/>
      <c r="AR6" s="21"/>
      <c r="BE6" s="34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2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2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2"/>
      <c r="BS13" s="18" t="s">
        <v>6</v>
      </c>
    </row>
    <row r="14" spans="1:74" ht="12.75">
      <c r="B14" s="22"/>
      <c r="C14" s="23"/>
      <c r="D14" s="23"/>
      <c r="E14" s="365" t="s">
        <v>30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2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4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42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2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2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2"/>
    </row>
    <row r="23" spans="1:71" s="1" customFormat="1" ht="51" customHeight="1">
      <c r="B23" s="22"/>
      <c r="C23" s="23"/>
      <c r="D23" s="23"/>
      <c r="E23" s="367" t="s">
        <v>39</v>
      </c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23"/>
      <c r="AP23" s="23"/>
      <c r="AQ23" s="23"/>
      <c r="AR23" s="21"/>
      <c r="BE23" s="34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2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4" t="e">
        <f>ROUND(AG54,2)</f>
        <v>#REF!</v>
      </c>
      <c r="AL26" s="345"/>
      <c r="AM26" s="345"/>
      <c r="AN26" s="345"/>
      <c r="AO26" s="345"/>
      <c r="AP26" s="37"/>
      <c r="AQ26" s="37"/>
      <c r="AR26" s="40"/>
      <c r="BE26" s="34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8" t="s">
        <v>41</v>
      </c>
      <c r="M28" s="368"/>
      <c r="N28" s="368"/>
      <c r="O28" s="368"/>
      <c r="P28" s="368"/>
      <c r="Q28" s="37"/>
      <c r="R28" s="37"/>
      <c r="S28" s="37"/>
      <c r="T28" s="37"/>
      <c r="U28" s="37"/>
      <c r="V28" s="37"/>
      <c r="W28" s="368" t="s">
        <v>42</v>
      </c>
      <c r="X28" s="368"/>
      <c r="Y28" s="368"/>
      <c r="Z28" s="368"/>
      <c r="AA28" s="368"/>
      <c r="AB28" s="368"/>
      <c r="AC28" s="368"/>
      <c r="AD28" s="368"/>
      <c r="AE28" s="368"/>
      <c r="AF28" s="37"/>
      <c r="AG28" s="37"/>
      <c r="AH28" s="37"/>
      <c r="AI28" s="37"/>
      <c r="AJ28" s="37"/>
      <c r="AK28" s="368" t="s">
        <v>43</v>
      </c>
      <c r="AL28" s="368"/>
      <c r="AM28" s="368"/>
      <c r="AN28" s="368"/>
      <c r="AO28" s="368"/>
      <c r="AP28" s="37"/>
      <c r="AQ28" s="37"/>
      <c r="AR28" s="40"/>
      <c r="BE28" s="342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69">
        <v>0.21</v>
      </c>
      <c r="M29" s="340"/>
      <c r="N29" s="340"/>
      <c r="O29" s="340"/>
      <c r="P29" s="340"/>
      <c r="Q29" s="42"/>
      <c r="R29" s="42"/>
      <c r="S29" s="42"/>
      <c r="T29" s="42"/>
      <c r="U29" s="42"/>
      <c r="V29" s="42"/>
      <c r="W29" s="339" t="e">
        <f>ROUND(AZ54, 2)</f>
        <v>#REF!</v>
      </c>
      <c r="X29" s="340"/>
      <c r="Y29" s="340"/>
      <c r="Z29" s="340"/>
      <c r="AA29" s="340"/>
      <c r="AB29" s="340"/>
      <c r="AC29" s="340"/>
      <c r="AD29" s="340"/>
      <c r="AE29" s="340"/>
      <c r="AF29" s="42"/>
      <c r="AG29" s="42"/>
      <c r="AH29" s="42"/>
      <c r="AI29" s="42"/>
      <c r="AJ29" s="42"/>
      <c r="AK29" s="339" t="e">
        <f>ROUND(AV54, 2)</f>
        <v>#REF!</v>
      </c>
      <c r="AL29" s="340"/>
      <c r="AM29" s="340"/>
      <c r="AN29" s="340"/>
      <c r="AO29" s="340"/>
      <c r="AP29" s="42"/>
      <c r="AQ29" s="42"/>
      <c r="AR29" s="43"/>
      <c r="BE29" s="343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69">
        <v>0.15</v>
      </c>
      <c r="M30" s="340"/>
      <c r="N30" s="340"/>
      <c r="O30" s="340"/>
      <c r="P30" s="340"/>
      <c r="Q30" s="42"/>
      <c r="R30" s="42"/>
      <c r="S30" s="42"/>
      <c r="T30" s="42"/>
      <c r="U30" s="42"/>
      <c r="V30" s="42"/>
      <c r="W30" s="339" t="e">
        <f>ROUND(BA54, 2)</f>
        <v>#REF!</v>
      </c>
      <c r="X30" s="340"/>
      <c r="Y30" s="340"/>
      <c r="Z30" s="340"/>
      <c r="AA30" s="340"/>
      <c r="AB30" s="340"/>
      <c r="AC30" s="340"/>
      <c r="AD30" s="340"/>
      <c r="AE30" s="340"/>
      <c r="AF30" s="42"/>
      <c r="AG30" s="42"/>
      <c r="AH30" s="42"/>
      <c r="AI30" s="42"/>
      <c r="AJ30" s="42"/>
      <c r="AK30" s="339" t="e">
        <f>ROUND(AW54, 2)</f>
        <v>#REF!</v>
      </c>
      <c r="AL30" s="340"/>
      <c r="AM30" s="340"/>
      <c r="AN30" s="340"/>
      <c r="AO30" s="340"/>
      <c r="AP30" s="42"/>
      <c r="AQ30" s="42"/>
      <c r="AR30" s="43"/>
      <c r="BE30" s="343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69">
        <v>0.21</v>
      </c>
      <c r="M31" s="340"/>
      <c r="N31" s="340"/>
      <c r="O31" s="340"/>
      <c r="P31" s="340"/>
      <c r="Q31" s="42"/>
      <c r="R31" s="42"/>
      <c r="S31" s="42"/>
      <c r="T31" s="42"/>
      <c r="U31" s="42"/>
      <c r="V31" s="42"/>
      <c r="W31" s="339" t="e">
        <f>ROUND(BB54, 2)</f>
        <v>#REF!</v>
      </c>
      <c r="X31" s="340"/>
      <c r="Y31" s="340"/>
      <c r="Z31" s="340"/>
      <c r="AA31" s="340"/>
      <c r="AB31" s="340"/>
      <c r="AC31" s="340"/>
      <c r="AD31" s="340"/>
      <c r="AE31" s="340"/>
      <c r="AF31" s="42"/>
      <c r="AG31" s="42"/>
      <c r="AH31" s="42"/>
      <c r="AI31" s="42"/>
      <c r="AJ31" s="42"/>
      <c r="AK31" s="339">
        <v>0</v>
      </c>
      <c r="AL31" s="340"/>
      <c r="AM31" s="340"/>
      <c r="AN31" s="340"/>
      <c r="AO31" s="340"/>
      <c r="AP31" s="42"/>
      <c r="AQ31" s="42"/>
      <c r="AR31" s="43"/>
      <c r="BE31" s="343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69">
        <v>0.15</v>
      </c>
      <c r="M32" s="340"/>
      <c r="N32" s="340"/>
      <c r="O32" s="340"/>
      <c r="P32" s="340"/>
      <c r="Q32" s="42"/>
      <c r="R32" s="42"/>
      <c r="S32" s="42"/>
      <c r="T32" s="42"/>
      <c r="U32" s="42"/>
      <c r="V32" s="42"/>
      <c r="W32" s="339" t="e">
        <f>ROUND(BC54, 2)</f>
        <v>#REF!</v>
      </c>
      <c r="X32" s="340"/>
      <c r="Y32" s="340"/>
      <c r="Z32" s="340"/>
      <c r="AA32" s="340"/>
      <c r="AB32" s="340"/>
      <c r="AC32" s="340"/>
      <c r="AD32" s="340"/>
      <c r="AE32" s="340"/>
      <c r="AF32" s="42"/>
      <c r="AG32" s="42"/>
      <c r="AH32" s="42"/>
      <c r="AI32" s="42"/>
      <c r="AJ32" s="42"/>
      <c r="AK32" s="339">
        <v>0</v>
      </c>
      <c r="AL32" s="340"/>
      <c r="AM32" s="340"/>
      <c r="AN32" s="340"/>
      <c r="AO32" s="340"/>
      <c r="AP32" s="42"/>
      <c r="AQ32" s="42"/>
      <c r="AR32" s="43"/>
      <c r="BE32" s="343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69">
        <v>0</v>
      </c>
      <c r="M33" s="340"/>
      <c r="N33" s="340"/>
      <c r="O33" s="340"/>
      <c r="P33" s="340"/>
      <c r="Q33" s="42"/>
      <c r="R33" s="42"/>
      <c r="S33" s="42"/>
      <c r="T33" s="42"/>
      <c r="U33" s="42"/>
      <c r="V33" s="42"/>
      <c r="W33" s="339" t="e">
        <f>ROUND(BD54, 2)</f>
        <v>#REF!</v>
      </c>
      <c r="X33" s="340"/>
      <c r="Y33" s="340"/>
      <c r="Z33" s="340"/>
      <c r="AA33" s="340"/>
      <c r="AB33" s="340"/>
      <c r="AC33" s="340"/>
      <c r="AD33" s="340"/>
      <c r="AE33" s="340"/>
      <c r="AF33" s="42"/>
      <c r="AG33" s="42"/>
      <c r="AH33" s="42"/>
      <c r="AI33" s="42"/>
      <c r="AJ33" s="42"/>
      <c r="AK33" s="339">
        <v>0</v>
      </c>
      <c r="AL33" s="340"/>
      <c r="AM33" s="340"/>
      <c r="AN33" s="340"/>
      <c r="AO33" s="34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46" t="s">
        <v>52</v>
      </c>
      <c r="Y35" s="347"/>
      <c r="Z35" s="347"/>
      <c r="AA35" s="347"/>
      <c r="AB35" s="347"/>
      <c r="AC35" s="46"/>
      <c r="AD35" s="46"/>
      <c r="AE35" s="46"/>
      <c r="AF35" s="46"/>
      <c r="AG35" s="46"/>
      <c r="AH35" s="46"/>
      <c r="AI35" s="46"/>
      <c r="AJ35" s="46"/>
      <c r="AK35" s="348" t="e">
        <f>SUM(AK26:AK33)</f>
        <v>#REF!</v>
      </c>
      <c r="AL35" s="347"/>
      <c r="AM35" s="347"/>
      <c r="AN35" s="347"/>
      <c r="AO35" s="34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20160238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9" t="str">
        <f>K6</f>
        <v>Výstavba kanalizace Kosmonosy západ - ulice Debřská - město Kosmonosy</v>
      </c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Kosmonosy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1" t="str">
        <f>IF(AN8= "","",AN8)</f>
        <v>24. 4. 2019</v>
      </c>
      <c r="AN47" s="36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Kosmonosy, Debřská 223, 293 06 Kosmonosy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57" t="str">
        <f>IF(E17="","",E17)</f>
        <v>ŠINDLAR s.r.o.</v>
      </c>
      <c r="AN49" s="358"/>
      <c r="AO49" s="358"/>
      <c r="AP49" s="358"/>
      <c r="AQ49" s="37"/>
      <c r="AR49" s="40"/>
      <c r="AS49" s="351" t="s">
        <v>54</v>
      </c>
      <c r="AT49" s="35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57" t="str">
        <f>IF(E20="","",E20)</f>
        <v>Roman Bárta</v>
      </c>
      <c r="AN50" s="358"/>
      <c r="AO50" s="358"/>
      <c r="AP50" s="358"/>
      <c r="AQ50" s="37"/>
      <c r="AR50" s="40"/>
      <c r="AS50" s="353"/>
      <c r="AT50" s="35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5"/>
      <c r="AT51" s="35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80" t="s">
        <v>55</v>
      </c>
      <c r="D52" s="371"/>
      <c r="E52" s="371"/>
      <c r="F52" s="371"/>
      <c r="G52" s="371"/>
      <c r="H52" s="67"/>
      <c r="I52" s="370" t="s">
        <v>56</v>
      </c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2" t="s">
        <v>57</v>
      </c>
      <c r="AH52" s="371"/>
      <c r="AI52" s="371"/>
      <c r="AJ52" s="371"/>
      <c r="AK52" s="371"/>
      <c r="AL52" s="371"/>
      <c r="AM52" s="371"/>
      <c r="AN52" s="370" t="s">
        <v>58</v>
      </c>
      <c r="AO52" s="371"/>
      <c r="AP52" s="371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78" t="e">
        <f>ROUND(AG55+AG58+AG59,2)</f>
        <v>#REF!</v>
      </c>
      <c r="AH54" s="378"/>
      <c r="AI54" s="378"/>
      <c r="AJ54" s="378"/>
      <c r="AK54" s="378"/>
      <c r="AL54" s="378"/>
      <c r="AM54" s="378"/>
      <c r="AN54" s="379" t="e">
        <f t="shared" ref="AN54:AN59" si="0">SUM(AG54,AT54)</f>
        <v>#REF!</v>
      </c>
      <c r="AO54" s="379"/>
      <c r="AP54" s="379"/>
      <c r="AQ54" s="79" t="s">
        <v>19</v>
      </c>
      <c r="AR54" s="80"/>
      <c r="AS54" s="81">
        <f>ROUND(AS55+AS58+AS59,2)</f>
        <v>0</v>
      </c>
      <c r="AT54" s="82" t="e">
        <f t="shared" ref="AT54:AT59" si="1">ROUND(SUM(AV54:AW54),2)</f>
        <v>#REF!</v>
      </c>
      <c r="AU54" s="83" t="e">
        <f>ROUND(AU55+AU58+AU59,5)</f>
        <v>#REF!</v>
      </c>
      <c r="AV54" s="82" t="e">
        <f>ROUND(AZ54*L29,2)</f>
        <v>#REF!</v>
      </c>
      <c r="AW54" s="82" t="e">
        <f>ROUND(BA54*L30,2)</f>
        <v>#REF!</v>
      </c>
      <c r="AX54" s="82" t="e">
        <f>ROUND(BB54*L29,2)</f>
        <v>#REF!</v>
      </c>
      <c r="AY54" s="82" t="e">
        <f>ROUND(BC54*L30,2)</f>
        <v>#REF!</v>
      </c>
      <c r="AZ54" s="82" t="e">
        <f>ROUND(AZ55+AZ58+AZ59,2)</f>
        <v>#REF!</v>
      </c>
      <c r="BA54" s="82" t="e">
        <f>ROUND(BA55+BA58+BA59,2)</f>
        <v>#REF!</v>
      </c>
      <c r="BB54" s="82" t="e">
        <f>ROUND(BB55+BB58+BB59,2)</f>
        <v>#REF!</v>
      </c>
      <c r="BC54" s="82" t="e">
        <f>ROUND(BC55+BC58+BC59,2)</f>
        <v>#REF!</v>
      </c>
      <c r="BD54" s="84" t="e">
        <f>ROUND(BD55+BD58+BD59,2)</f>
        <v>#REF!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16.5" customHeight="1">
      <c r="B55" s="87"/>
      <c r="C55" s="88"/>
      <c r="D55" s="381" t="s">
        <v>78</v>
      </c>
      <c r="E55" s="381"/>
      <c r="F55" s="381"/>
      <c r="G55" s="381"/>
      <c r="H55" s="381"/>
      <c r="I55" s="89"/>
      <c r="J55" s="381" t="s">
        <v>79</v>
      </c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75" t="e">
        <f>ROUND(SUM(AG56:AG57),2)</f>
        <v>#REF!</v>
      </c>
      <c r="AH55" s="374"/>
      <c r="AI55" s="374"/>
      <c r="AJ55" s="374"/>
      <c r="AK55" s="374"/>
      <c r="AL55" s="374"/>
      <c r="AM55" s="374"/>
      <c r="AN55" s="373" t="e">
        <f t="shared" si="0"/>
        <v>#REF!</v>
      </c>
      <c r="AO55" s="374"/>
      <c r="AP55" s="374"/>
      <c r="AQ55" s="90" t="s">
        <v>80</v>
      </c>
      <c r="AR55" s="91"/>
      <c r="AS55" s="92">
        <f>ROUND(SUM(AS56:AS57),2)</f>
        <v>0</v>
      </c>
      <c r="AT55" s="93" t="e">
        <f t="shared" si="1"/>
        <v>#REF!</v>
      </c>
      <c r="AU55" s="94" t="e">
        <f>ROUND(SUM(AU56:AU57),5)</f>
        <v>#REF!</v>
      </c>
      <c r="AV55" s="93" t="e">
        <f>ROUND(AZ55*L29,2)</f>
        <v>#REF!</v>
      </c>
      <c r="AW55" s="93" t="e">
        <f>ROUND(BA55*L30,2)</f>
        <v>#REF!</v>
      </c>
      <c r="AX55" s="93" t="e">
        <f>ROUND(BB55*L29,2)</f>
        <v>#REF!</v>
      </c>
      <c r="AY55" s="93" t="e">
        <f>ROUND(BC55*L30,2)</f>
        <v>#REF!</v>
      </c>
      <c r="AZ55" s="93" t="e">
        <f>ROUND(SUM(AZ56:AZ57),2)</f>
        <v>#REF!</v>
      </c>
      <c r="BA55" s="93" t="e">
        <f>ROUND(SUM(BA56:BA57),2)</f>
        <v>#REF!</v>
      </c>
      <c r="BB55" s="93" t="e">
        <f>ROUND(SUM(BB56:BB57),2)</f>
        <v>#REF!</v>
      </c>
      <c r="BC55" s="93" t="e">
        <f>ROUND(SUM(BC56:BC57),2)</f>
        <v>#REF!</v>
      </c>
      <c r="BD55" s="95" t="e">
        <f>ROUND(SUM(BD56:BD57),2)</f>
        <v>#REF!</v>
      </c>
      <c r="BS55" s="96" t="s">
        <v>73</v>
      </c>
      <c r="BT55" s="96" t="s">
        <v>81</v>
      </c>
      <c r="BU55" s="96" t="s">
        <v>75</v>
      </c>
      <c r="BV55" s="96" t="s">
        <v>76</v>
      </c>
      <c r="BW55" s="96" t="s">
        <v>82</v>
      </c>
      <c r="BX55" s="96" t="s">
        <v>5</v>
      </c>
      <c r="CL55" s="96" t="s">
        <v>19</v>
      </c>
      <c r="CM55" s="96" t="s">
        <v>83</v>
      </c>
    </row>
    <row r="56" spans="1:91" s="4" customFormat="1" ht="25.5" customHeight="1">
      <c r="A56" s="97" t="s">
        <v>84</v>
      </c>
      <c r="B56" s="52"/>
      <c r="C56" s="98"/>
      <c r="D56" s="98"/>
      <c r="E56" s="382" t="s">
        <v>85</v>
      </c>
      <c r="F56" s="382"/>
      <c r="G56" s="382"/>
      <c r="H56" s="382"/>
      <c r="I56" s="382"/>
      <c r="J56" s="98"/>
      <c r="K56" s="382" t="s">
        <v>86</v>
      </c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76">
        <f>'SO 01.1.a - Stoka C - část b'!J32</f>
        <v>0</v>
      </c>
      <c r="AH56" s="377"/>
      <c r="AI56" s="377"/>
      <c r="AJ56" s="377"/>
      <c r="AK56" s="377"/>
      <c r="AL56" s="377"/>
      <c r="AM56" s="377"/>
      <c r="AN56" s="376">
        <f t="shared" si="0"/>
        <v>0</v>
      </c>
      <c r="AO56" s="377"/>
      <c r="AP56" s="377"/>
      <c r="AQ56" s="99" t="s">
        <v>87</v>
      </c>
      <c r="AR56" s="54"/>
      <c r="AS56" s="100">
        <v>0</v>
      </c>
      <c r="AT56" s="101">
        <f t="shared" si="1"/>
        <v>0</v>
      </c>
      <c r="AU56" s="102">
        <f>'SO 01.1.a - Stoka C - část b'!P90</f>
        <v>0</v>
      </c>
      <c r="AV56" s="101">
        <f>'SO 01.1.a - Stoka C - část b'!J35</f>
        <v>0</v>
      </c>
      <c r="AW56" s="101">
        <f>'SO 01.1.a - Stoka C - část b'!J36</f>
        <v>0</v>
      </c>
      <c r="AX56" s="101">
        <f>'SO 01.1.a - Stoka C - část b'!J37</f>
        <v>0</v>
      </c>
      <c r="AY56" s="101">
        <f>'SO 01.1.a - Stoka C - část b'!J38</f>
        <v>0</v>
      </c>
      <c r="AZ56" s="101">
        <f>'SO 01.1.a - Stoka C - část b'!F35</f>
        <v>0</v>
      </c>
      <c r="BA56" s="101">
        <f>'SO 01.1.a - Stoka C - část b'!F36</f>
        <v>0</v>
      </c>
      <c r="BB56" s="101">
        <f>'SO 01.1.a - Stoka C - část b'!F37</f>
        <v>0</v>
      </c>
      <c r="BC56" s="101">
        <f>'SO 01.1.a - Stoka C - část b'!F38</f>
        <v>0</v>
      </c>
      <c r="BD56" s="103">
        <f>'SO 01.1.a - Stoka C - část b'!F39</f>
        <v>0</v>
      </c>
      <c r="BT56" s="104" t="s">
        <v>83</v>
      </c>
      <c r="BV56" s="104" t="s">
        <v>76</v>
      </c>
      <c r="BW56" s="104" t="s">
        <v>88</v>
      </c>
      <c r="BX56" s="104" t="s">
        <v>82</v>
      </c>
      <c r="CL56" s="104" t="s">
        <v>89</v>
      </c>
    </row>
    <row r="57" spans="1:91" s="4" customFormat="1" ht="25.5" customHeight="1">
      <c r="A57" s="97" t="s">
        <v>84</v>
      </c>
      <c r="B57" s="52"/>
      <c r="C57" s="98"/>
      <c r="D57" s="98"/>
      <c r="E57" s="382" t="s">
        <v>90</v>
      </c>
      <c r="F57" s="382"/>
      <c r="G57" s="382"/>
      <c r="H57" s="382"/>
      <c r="I57" s="382"/>
      <c r="J57" s="98"/>
      <c r="K57" s="382" t="s">
        <v>91</v>
      </c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76" t="e">
        <f>#REF!</f>
        <v>#REF!</v>
      </c>
      <c r="AH57" s="377"/>
      <c r="AI57" s="377"/>
      <c r="AJ57" s="377"/>
      <c r="AK57" s="377"/>
      <c r="AL57" s="377"/>
      <c r="AM57" s="377"/>
      <c r="AN57" s="376" t="e">
        <f t="shared" si="0"/>
        <v>#REF!</v>
      </c>
      <c r="AO57" s="377"/>
      <c r="AP57" s="377"/>
      <c r="AQ57" s="99" t="s">
        <v>87</v>
      </c>
      <c r="AR57" s="54"/>
      <c r="AS57" s="100">
        <v>0</v>
      </c>
      <c r="AT57" s="101" t="e">
        <f t="shared" si="1"/>
        <v>#REF!</v>
      </c>
      <c r="AU57" s="102" t="e">
        <f>#REF!</f>
        <v>#REF!</v>
      </c>
      <c r="AV57" s="101" t="e">
        <f>#REF!</f>
        <v>#REF!</v>
      </c>
      <c r="AW57" s="101" t="e">
        <f>#REF!</f>
        <v>#REF!</v>
      </c>
      <c r="AX57" s="101" t="e">
        <f>#REF!</f>
        <v>#REF!</v>
      </c>
      <c r="AY57" s="101" t="e">
        <f>#REF!</f>
        <v>#REF!</v>
      </c>
      <c r="AZ57" s="101" t="e">
        <f>#REF!</f>
        <v>#REF!</v>
      </c>
      <c r="BA57" s="101" t="e">
        <f>#REF!</f>
        <v>#REF!</v>
      </c>
      <c r="BB57" s="101" t="e">
        <f>#REF!</f>
        <v>#REF!</v>
      </c>
      <c r="BC57" s="101" t="e">
        <f>#REF!</f>
        <v>#REF!</v>
      </c>
      <c r="BD57" s="103" t="e">
        <f>#REF!</f>
        <v>#REF!</v>
      </c>
      <c r="BT57" s="104" t="s">
        <v>83</v>
      </c>
      <c r="BV57" s="104" t="s">
        <v>76</v>
      </c>
      <c r="BW57" s="104" t="s">
        <v>92</v>
      </c>
      <c r="BX57" s="104" t="s">
        <v>82</v>
      </c>
      <c r="CL57" s="104" t="s">
        <v>89</v>
      </c>
    </row>
    <row r="58" spans="1:91" s="7" customFormat="1" ht="16.5" customHeight="1">
      <c r="A58" s="97" t="s">
        <v>84</v>
      </c>
      <c r="B58" s="87"/>
      <c r="C58" s="88"/>
      <c r="D58" s="381" t="s">
        <v>93</v>
      </c>
      <c r="E58" s="381"/>
      <c r="F58" s="381"/>
      <c r="G58" s="381"/>
      <c r="H58" s="381"/>
      <c r="I58" s="89"/>
      <c r="J58" s="381" t="s">
        <v>94</v>
      </c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373" t="e">
        <f>#REF!</f>
        <v>#REF!</v>
      </c>
      <c r="AH58" s="374"/>
      <c r="AI58" s="374"/>
      <c r="AJ58" s="374"/>
      <c r="AK58" s="374"/>
      <c r="AL58" s="374"/>
      <c r="AM58" s="374"/>
      <c r="AN58" s="373" t="e">
        <f t="shared" si="0"/>
        <v>#REF!</v>
      </c>
      <c r="AO58" s="374"/>
      <c r="AP58" s="374"/>
      <c r="AQ58" s="90" t="s">
        <v>80</v>
      </c>
      <c r="AR58" s="91"/>
      <c r="AS58" s="92">
        <v>0</v>
      </c>
      <c r="AT58" s="93" t="e">
        <f t="shared" si="1"/>
        <v>#REF!</v>
      </c>
      <c r="AU58" s="94" t="e">
        <f>#REF!</f>
        <v>#REF!</v>
      </c>
      <c r="AV58" s="93" t="e">
        <f>#REF!</f>
        <v>#REF!</v>
      </c>
      <c r="AW58" s="93" t="e">
        <f>#REF!</f>
        <v>#REF!</v>
      </c>
      <c r="AX58" s="93" t="e">
        <f>#REF!</f>
        <v>#REF!</v>
      </c>
      <c r="AY58" s="93" t="e">
        <f>#REF!</f>
        <v>#REF!</v>
      </c>
      <c r="AZ58" s="93" t="e">
        <f>#REF!</f>
        <v>#REF!</v>
      </c>
      <c r="BA58" s="93" t="e">
        <f>#REF!</f>
        <v>#REF!</v>
      </c>
      <c r="BB58" s="93" t="e">
        <f>#REF!</f>
        <v>#REF!</v>
      </c>
      <c r="BC58" s="93" t="e">
        <f>#REF!</f>
        <v>#REF!</v>
      </c>
      <c r="BD58" s="95" t="e">
        <f>#REF!</f>
        <v>#REF!</v>
      </c>
      <c r="BT58" s="96" t="s">
        <v>81</v>
      </c>
      <c r="BV58" s="96" t="s">
        <v>76</v>
      </c>
      <c r="BW58" s="96" t="s">
        <v>95</v>
      </c>
      <c r="BX58" s="96" t="s">
        <v>5</v>
      </c>
      <c r="CL58" s="96" t="s">
        <v>19</v>
      </c>
      <c r="CM58" s="96" t="s">
        <v>83</v>
      </c>
    </row>
    <row r="59" spans="1:91" s="7" customFormat="1" ht="16.5" customHeight="1">
      <c r="A59" s="97" t="s">
        <v>84</v>
      </c>
      <c r="B59" s="87"/>
      <c r="C59" s="88"/>
      <c r="D59" s="381" t="s">
        <v>96</v>
      </c>
      <c r="E59" s="381"/>
      <c r="F59" s="381"/>
      <c r="G59" s="381"/>
      <c r="H59" s="381"/>
      <c r="I59" s="89"/>
      <c r="J59" s="381" t="s">
        <v>97</v>
      </c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73">
        <f>'03 - Vedlejší a ostaní ná...'!J30</f>
        <v>0</v>
      </c>
      <c r="AH59" s="374"/>
      <c r="AI59" s="374"/>
      <c r="AJ59" s="374"/>
      <c r="AK59" s="374"/>
      <c r="AL59" s="374"/>
      <c r="AM59" s="374"/>
      <c r="AN59" s="373">
        <f t="shared" si="0"/>
        <v>0</v>
      </c>
      <c r="AO59" s="374"/>
      <c r="AP59" s="374"/>
      <c r="AQ59" s="90" t="s">
        <v>80</v>
      </c>
      <c r="AR59" s="91"/>
      <c r="AS59" s="105">
        <v>0</v>
      </c>
      <c r="AT59" s="106">
        <f t="shared" si="1"/>
        <v>0</v>
      </c>
      <c r="AU59" s="107">
        <f>'03 - Vedlejší a ostaní ná...'!P83</f>
        <v>0</v>
      </c>
      <c r="AV59" s="106">
        <f>'03 - Vedlejší a ostaní ná...'!J33</f>
        <v>0</v>
      </c>
      <c r="AW59" s="106">
        <f>'03 - Vedlejší a ostaní ná...'!J34</f>
        <v>0</v>
      </c>
      <c r="AX59" s="106">
        <f>'03 - Vedlejší a ostaní ná...'!J35</f>
        <v>0</v>
      </c>
      <c r="AY59" s="106">
        <f>'03 - Vedlejší a ostaní ná...'!J36</f>
        <v>0</v>
      </c>
      <c r="AZ59" s="106">
        <f>'03 - Vedlejší a ostaní ná...'!F33</f>
        <v>0</v>
      </c>
      <c r="BA59" s="106">
        <f>'03 - Vedlejší a ostaní ná...'!F34</f>
        <v>0</v>
      </c>
      <c r="BB59" s="106">
        <f>'03 - Vedlejší a ostaní ná...'!F35</f>
        <v>0</v>
      </c>
      <c r="BC59" s="106">
        <f>'03 - Vedlejší a ostaní ná...'!F36</f>
        <v>0</v>
      </c>
      <c r="BD59" s="108">
        <f>'03 - Vedlejší a ostaní ná...'!F37</f>
        <v>0</v>
      </c>
      <c r="BT59" s="96" t="s">
        <v>81</v>
      </c>
      <c r="BV59" s="96" t="s">
        <v>76</v>
      </c>
      <c r="BW59" s="96" t="s">
        <v>98</v>
      </c>
      <c r="BX59" s="96" t="s">
        <v>5</v>
      </c>
      <c r="CL59" s="96" t="s">
        <v>19</v>
      </c>
      <c r="CM59" s="96" t="s">
        <v>83</v>
      </c>
    </row>
    <row r="60" spans="1:91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algorithmName="SHA-512" hashValue="cn9Sp5DHUCLGvVT9bF9kxCinFBZzS5gmo/KqoTaV28ISQtU+HeV+YZSrWPxjkfNcrDNzAVjIDvUA3mnZDP/TNw==" saltValue="8cLaUJDF+J/w7mt/f8cmkJR+aAtLK7vtieiAfJd4PEWw+kE4V3JsLBueOPtCKoHquV+fQc2WcJi8kOtfBpQNnQ==" spinCount="100000" sheet="1" objects="1" scenarios="1" formatColumns="0" formatRows="0"/>
  <mergeCells count="58"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  <mergeCell ref="D59:H59"/>
    <mergeCell ref="J59:AF59"/>
    <mergeCell ref="AN56:AP56"/>
    <mergeCell ref="AG56:AM56"/>
    <mergeCell ref="AN57:AP57"/>
    <mergeCell ref="AG57:AM57"/>
    <mergeCell ref="AN58:AP58"/>
    <mergeCell ref="AG58:AM58"/>
    <mergeCell ref="L33:P33"/>
    <mergeCell ref="AN52:AP52"/>
    <mergeCell ref="AG52:AM52"/>
    <mergeCell ref="AN55:AP55"/>
    <mergeCell ref="AG55:AM55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6" location="'SO 01.1.a - Stoka C - část b'!C2" display="/"/>
    <hyperlink ref="A57" location="'SO 01.1.b - Stoka C - část c'!C2" display="/"/>
    <hyperlink ref="A58" location="'SO 03 - Kanalizační přípojky'!C2" display="/"/>
    <hyperlink ref="A59" location="'03 - Vedlejší a ostaní n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opLeftCell="A13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>
      <c r="B4" s="21"/>
      <c r="D4" s="113" t="s">
        <v>99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25.5" customHeight="1">
      <c r="B7" s="21"/>
      <c r="E7" s="383" t="str">
        <f>'Rekapitulace stavby'!K6</f>
        <v>Výstavba kanalizace Kosmonosy západ - ulice Debřská - město Kosmonosy</v>
      </c>
      <c r="F7" s="384"/>
      <c r="G7" s="384"/>
      <c r="H7" s="384"/>
      <c r="I7" s="109"/>
      <c r="L7" s="21"/>
    </row>
    <row r="8" spans="1:46" s="1" customFormat="1" ht="12" customHeight="1">
      <c r="B8" s="21"/>
      <c r="D8" s="115" t="s">
        <v>100</v>
      </c>
      <c r="I8" s="109"/>
      <c r="L8" s="21"/>
    </row>
    <row r="9" spans="1:46" s="2" customFormat="1" ht="16.5" customHeight="1">
      <c r="A9" s="35"/>
      <c r="B9" s="40"/>
      <c r="C9" s="35"/>
      <c r="D9" s="35"/>
      <c r="E9" s="383" t="s">
        <v>101</v>
      </c>
      <c r="F9" s="385"/>
      <c r="G9" s="385"/>
      <c r="H9" s="38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102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6" t="s">
        <v>103</v>
      </c>
      <c r="F11" s="385"/>
      <c r="G11" s="385"/>
      <c r="H11" s="385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18</v>
      </c>
      <c r="E13" s="35"/>
      <c r="F13" s="104" t="s">
        <v>89</v>
      </c>
      <c r="G13" s="35"/>
      <c r="H13" s="35"/>
      <c r="I13" s="118" t="s">
        <v>20</v>
      </c>
      <c r="J13" s="104" t="s">
        <v>19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21</v>
      </c>
      <c r="E14" s="35"/>
      <c r="F14" s="104" t="s">
        <v>22</v>
      </c>
      <c r="G14" s="35"/>
      <c r="H14" s="35"/>
      <c r="I14" s="118" t="s">
        <v>23</v>
      </c>
      <c r="J14" s="119" t="str">
        <f>'Rekapitulace stavby'!AN8</f>
        <v>24. 4. 2019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25</v>
      </c>
      <c r="E16" s="35"/>
      <c r="F16" s="35"/>
      <c r="G16" s="35"/>
      <c r="H16" s="35"/>
      <c r="I16" s="118" t="s">
        <v>26</v>
      </c>
      <c r="J16" s="104" t="s">
        <v>19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8" t="s">
        <v>28</v>
      </c>
      <c r="J17" s="104" t="s">
        <v>19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29</v>
      </c>
      <c r="E19" s="35"/>
      <c r="F19" s="35"/>
      <c r="G19" s="35"/>
      <c r="H19" s="35"/>
      <c r="I19" s="118" t="s">
        <v>26</v>
      </c>
      <c r="J19" s="31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8" t="s">
        <v>28</v>
      </c>
      <c r="J20" s="31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31</v>
      </c>
      <c r="E22" s="35"/>
      <c r="F22" s="35"/>
      <c r="G22" s="35"/>
      <c r="H22" s="35"/>
      <c r="I22" s="118" t="s">
        <v>26</v>
      </c>
      <c r="J22" s="104" t="s">
        <v>32</v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33</v>
      </c>
      <c r="F23" s="35"/>
      <c r="G23" s="35"/>
      <c r="H23" s="35"/>
      <c r="I23" s="118" t="s">
        <v>28</v>
      </c>
      <c r="J23" s="104" t="s">
        <v>34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36</v>
      </c>
      <c r="E25" s="35"/>
      <c r="F25" s="35"/>
      <c r="G25" s="35"/>
      <c r="H25" s="35"/>
      <c r="I25" s="118" t="s">
        <v>26</v>
      </c>
      <c r="J25" s="104" t="s">
        <v>19</v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37</v>
      </c>
      <c r="F26" s="35"/>
      <c r="G26" s="35"/>
      <c r="H26" s="35"/>
      <c r="I26" s="118" t="s">
        <v>28</v>
      </c>
      <c r="J26" s="104" t="s">
        <v>19</v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38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89.25" customHeight="1">
      <c r="A29" s="120"/>
      <c r="B29" s="121"/>
      <c r="C29" s="120"/>
      <c r="D29" s="120"/>
      <c r="E29" s="389" t="s">
        <v>39</v>
      </c>
      <c r="F29" s="389"/>
      <c r="G29" s="389"/>
      <c r="H29" s="389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116"/>
      <c r="J32" s="127">
        <f>ROUND(J90,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9" t="s">
        <v>41</v>
      </c>
      <c r="J34" s="128" t="s">
        <v>43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44</v>
      </c>
      <c r="E35" s="115" t="s">
        <v>45</v>
      </c>
      <c r="F35" s="131">
        <f>ROUND((SUM(BE90:BE250)),  2)</f>
        <v>0</v>
      </c>
      <c r="G35" s="35"/>
      <c r="H35" s="35"/>
      <c r="I35" s="132">
        <v>0.21</v>
      </c>
      <c r="J35" s="131">
        <f>ROUND(((SUM(BE90:BE250))*I35),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46</v>
      </c>
      <c r="F36" s="131">
        <f>ROUND((SUM(BF90:BF250)),  2)</f>
        <v>0</v>
      </c>
      <c r="G36" s="35"/>
      <c r="H36" s="35"/>
      <c r="I36" s="132">
        <v>0.15</v>
      </c>
      <c r="J36" s="131">
        <f>ROUND(((SUM(BF90:BF250))*I36),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ROUND((SUM(BG90:BG250)),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48</v>
      </c>
      <c r="F38" s="131">
        <f>ROUND((SUM(BH90:BH250)),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49</v>
      </c>
      <c r="F39" s="131">
        <f>ROUND((SUM(BI90:BI250)),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50</v>
      </c>
      <c r="E41" s="135"/>
      <c r="F41" s="135"/>
      <c r="G41" s="136" t="s">
        <v>51</v>
      </c>
      <c r="H41" s="137" t="s">
        <v>52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104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5.5" customHeight="1">
      <c r="A50" s="35"/>
      <c r="B50" s="36"/>
      <c r="C50" s="37"/>
      <c r="D50" s="37"/>
      <c r="E50" s="390" t="str">
        <f>E7</f>
        <v>Výstavba kanalizace Kosmonosy západ - ulice Debřská - město Kosmonosy</v>
      </c>
      <c r="F50" s="391"/>
      <c r="G50" s="391"/>
      <c r="H50" s="39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100</v>
      </c>
      <c r="D51" s="23"/>
      <c r="E51" s="23"/>
      <c r="F51" s="23"/>
      <c r="G51" s="23"/>
      <c r="H51" s="23"/>
      <c r="I51" s="109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101</v>
      </c>
      <c r="F52" s="392"/>
      <c r="G52" s="392"/>
      <c r="H52" s="392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102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59" t="str">
        <f>E11</f>
        <v>SO 01.1.a - Stoka C - část b</v>
      </c>
      <c r="F54" s="392"/>
      <c r="G54" s="392"/>
      <c r="H54" s="392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Kosmonosy</v>
      </c>
      <c r="G56" s="37"/>
      <c r="H56" s="37"/>
      <c r="I56" s="118" t="s">
        <v>23</v>
      </c>
      <c r="J56" s="60" t="str">
        <f>IF(J14="","",J14)</f>
        <v>24. 4. 2019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Kosmonosy, Debřská 223, 293 06 Kosmonosy</v>
      </c>
      <c r="G58" s="37"/>
      <c r="H58" s="37"/>
      <c r="I58" s="118" t="s">
        <v>31</v>
      </c>
      <c r="J58" s="33" t="str">
        <f>E23</f>
        <v>ŠINDLAR s.r.o.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118" t="s">
        <v>36</v>
      </c>
      <c r="J59" s="33" t="str">
        <f>E26</f>
        <v>Roman Bárta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105</v>
      </c>
      <c r="D61" s="148"/>
      <c r="E61" s="148"/>
      <c r="F61" s="148"/>
      <c r="G61" s="148"/>
      <c r="H61" s="148"/>
      <c r="I61" s="149"/>
      <c r="J61" s="150" t="s">
        <v>106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72</v>
      </c>
      <c r="D63" s="37"/>
      <c r="E63" s="37"/>
      <c r="F63" s="37"/>
      <c r="G63" s="37"/>
      <c r="H63" s="37"/>
      <c r="I63" s="116"/>
      <c r="J63" s="78">
        <f>J90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107</v>
      </c>
    </row>
    <row r="64" spans="1:47" s="9" customFormat="1" ht="24.95" customHeight="1">
      <c r="B64" s="152"/>
      <c r="C64" s="153"/>
      <c r="D64" s="154" t="s">
        <v>108</v>
      </c>
      <c r="E64" s="155"/>
      <c r="F64" s="155"/>
      <c r="G64" s="155"/>
      <c r="H64" s="155"/>
      <c r="I64" s="156"/>
      <c r="J64" s="157">
        <f>J91</f>
        <v>0</v>
      </c>
      <c r="K64" s="153"/>
      <c r="L64" s="158"/>
    </row>
    <row r="65" spans="1:31" s="10" customFormat="1" ht="19.899999999999999" customHeight="1">
      <c r="B65" s="159"/>
      <c r="C65" s="98"/>
      <c r="D65" s="160" t="s">
        <v>109</v>
      </c>
      <c r="E65" s="161"/>
      <c r="F65" s="161"/>
      <c r="G65" s="161"/>
      <c r="H65" s="161"/>
      <c r="I65" s="162"/>
      <c r="J65" s="163">
        <f>J92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110</v>
      </c>
      <c r="E66" s="161"/>
      <c r="F66" s="161"/>
      <c r="G66" s="161"/>
      <c r="H66" s="161"/>
      <c r="I66" s="162"/>
      <c r="J66" s="163">
        <f>J192</f>
        <v>0</v>
      </c>
      <c r="K66" s="98"/>
      <c r="L66" s="164"/>
    </row>
    <row r="67" spans="1:31" s="10" customFormat="1" ht="19.899999999999999" customHeight="1">
      <c r="B67" s="159"/>
      <c r="C67" s="98"/>
      <c r="D67" s="160" t="s">
        <v>111</v>
      </c>
      <c r="E67" s="161"/>
      <c r="F67" s="161"/>
      <c r="G67" s="161"/>
      <c r="H67" s="161"/>
      <c r="I67" s="162"/>
      <c r="J67" s="163">
        <f>J211</f>
        <v>0</v>
      </c>
      <c r="K67" s="98"/>
      <c r="L67" s="164"/>
    </row>
    <row r="68" spans="1:31" s="10" customFormat="1" ht="19.899999999999999" customHeight="1">
      <c r="B68" s="159"/>
      <c r="C68" s="98"/>
      <c r="D68" s="160" t="s">
        <v>112</v>
      </c>
      <c r="E68" s="161"/>
      <c r="F68" s="161"/>
      <c r="G68" s="161"/>
      <c r="H68" s="161"/>
      <c r="I68" s="162"/>
      <c r="J68" s="163">
        <f>J248</f>
        <v>0</v>
      </c>
      <c r="K68" s="98"/>
      <c r="L68" s="164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43"/>
      <c r="J70" s="49"/>
      <c r="K70" s="49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46"/>
      <c r="J74" s="51"/>
      <c r="K74" s="51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113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5" customHeight="1">
      <c r="A78" s="35"/>
      <c r="B78" s="36"/>
      <c r="C78" s="37"/>
      <c r="D78" s="37"/>
      <c r="E78" s="390" t="str">
        <f>E7</f>
        <v>Výstavba kanalizace Kosmonosy západ - ulice Debřská - město Kosmonosy</v>
      </c>
      <c r="F78" s="391"/>
      <c r="G78" s="391"/>
      <c r="H78" s="391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100</v>
      </c>
      <c r="D79" s="23"/>
      <c r="E79" s="23"/>
      <c r="F79" s="23"/>
      <c r="G79" s="23"/>
      <c r="H79" s="23"/>
      <c r="I79" s="109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90" t="s">
        <v>101</v>
      </c>
      <c r="F80" s="392"/>
      <c r="G80" s="392"/>
      <c r="H80" s="392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102</v>
      </c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59" t="str">
        <f>E11</f>
        <v>SO 01.1.a - Stoka C - část b</v>
      </c>
      <c r="F82" s="392"/>
      <c r="G82" s="392"/>
      <c r="H82" s="392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>Kosmonosy</v>
      </c>
      <c r="G84" s="37"/>
      <c r="H84" s="37"/>
      <c r="I84" s="118" t="s">
        <v>23</v>
      </c>
      <c r="J84" s="60" t="str">
        <f>IF(J14="","",J14)</f>
        <v>24. 4. 2019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Město Kosmonosy, Debřská 223, 293 06 Kosmonosy</v>
      </c>
      <c r="G86" s="37"/>
      <c r="H86" s="37"/>
      <c r="I86" s="118" t="s">
        <v>31</v>
      </c>
      <c r="J86" s="33" t="str">
        <f>E23</f>
        <v>ŠINDLAR s.r.o.</v>
      </c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29</v>
      </c>
      <c r="D87" s="37"/>
      <c r="E87" s="37"/>
      <c r="F87" s="28" t="str">
        <f>IF(E20="","",E20)</f>
        <v>Vyplň údaj</v>
      </c>
      <c r="G87" s="37"/>
      <c r="H87" s="37"/>
      <c r="I87" s="118" t="s">
        <v>36</v>
      </c>
      <c r="J87" s="33" t="str">
        <f>E26</f>
        <v>Roman Bárta</v>
      </c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11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65"/>
      <c r="B89" s="166"/>
      <c r="C89" s="167" t="s">
        <v>114</v>
      </c>
      <c r="D89" s="168" t="s">
        <v>59</v>
      </c>
      <c r="E89" s="168" t="s">
        <v>55</v>
      </c>
      <c r="F89" s="168" t="s">
        <v>56</v>
      </c>
      <c r="G89" s="168" t="s">
        <v>115</v>
      </c>
      <c r="H89" s="168" t="s">
        <v>116</v>
      </c>
      <c r="I89" s="169" t="s">
        <v>117</v>
      </c>
      <c r="J89" s="168" t="s">
        <v>106</v>
      </c>
      <c r="K89" s="170" t="s">
        <v>118</v>
      </c>
      <c r="L89" s="171"/>
      <c r="M89" s="69" t="s">
        <v>19</v>
      </c>
      <c r="N89" s="70" t="s">
        <v>44</v>
      </c>
      <c r="O89" s="70" t="s">
        <v>119</v>
      </c>
      <c r="P89" s="70" t="s">
        <v>120</v>
      </c>
      <c r="Q89" s="70" t="s">
        <v>121</v>
      </c>
      <c r="R89" s="70" t="s">
        <v>122</v>
      </c>
      <c r="S89" s="70" t="s">
        <v>123</v>
      </c>
      <c r="T89" s="71" t="s">
        <v>124</v>
      </c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</row>
    <row r="90" spans="1:65" s="2" customFormat="1" ht="22.9" customHeight="1">
      <c r="A90" s="35"/>
      <c r="B90" s="36"/>
      <c r="C90" s="76" t="s">
        <v>125</v>
      </c>
      <c r="D90" s="37"/>
      <c r="E90" s="37"/>
      <c r="F90" s="37"/>
      <c r="G90" s="37"/>
      <c r="H90" s="37"/>
      <c r="I90" s="116"/>
      <c r="J90" s="172">
        <f>BK90</f>
        <v>0</v>
      </c>
      <c r="K90" s="37"/>
      <c r="L90" s="40"/>
      <c r="M90" s="72"/>
      <c r="N90" s="173"/>
      <c r="O90" s="73"/>
      <c r="P90" s="174">
        <f>P91</f>
        <v>0</v>
      </c>
      <c r="Q90" s="73"/>
      <c r="R90" s="174">
        <f>R91</f>
        <v>607.7244692999999</v>
      </c>
      <c r="S90" s="73"/>
      <c r="T90" s="175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73</v>
      </c>
      <c r="AU90" s="18" t="s">
        <v>107</v>
      </c>
      <c r="BK90" s="176">
        <f>BK91</f>
        <v>0</v>
      </c>
    </row>
    <row r="91" spans="1:65" s="12" customFormat="1" ht="25.9" customHeight="1">
      <c r="B91" s="177"/>
      <c r="C91" s="178"/>
      <c r="D91" s="179" t="s">
        <v>73</v>
      </c>
      <c r="E91" s="180" t="s">
        <v>126</v>
      </c>
      <c r="F91" s="180" t="s">
        <v>127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P92+P192+P211+P248</f>
        <v>0</v>
      </c>
      <c r="Q91" s="185"/>
      <c r="R91" s="186">
        <f>R92+R192+R211+R248</f>
        <v>607.7244692999999</v>
      </c>
      <c r="S91" s="185"/>
      <c r="T91" s="187">
        <f>T92+T192+T211+T248</f>
        <v>0</v>
      </c>
      <c r="AR91" s="188" t="s">
        <v>81</v>
      </c>
      <c r="AT91" s="189" t="s">
        <v>73</v>
      </c>
      <c r="AU91" s="189" t="s">
        <v>74</v>
      </c>
      <c r="AY91" s="188" t="s">
        <v>128</v>
      </c>
      <c r="BK91" s="190">
        <f>BK92+BK192+BK211+BK248</f>
        <v>0</v>
      </c>
    </row>
    <row r="92" spans="1:65" s="12" customFormat="1" ht="22.9" customHeight="1">
      <c r="B92" s="177"/>
      <c r="C92" s="178"/>
      <c r="D92" s="179" t="s">
        <v>73</v>
      </c>
      <c r="E92" s="191" t="s">
        <v>81</v>
      </c>
      <c r="F92" s="191" t="s">
        <v>129</v>
      </c>
      <c r="G92" s="178"/>
      <c r="H92" s="178"/>
      <c r="I92" s="181"/>
      <c r="J92" s="192">
        <f>BK92</f>
        <v>0</v>
      </c>
      <c r="K92" s="178"/>
      <c r="L92" s="183"/>
      <c r="M92" s="184"/>
      <c r="N92" s="185"/>
      <c r="O92" s="185"/>
      <c r="P92" s="186">
        <f>SUM(P93:P191)</f>
        <v>0</v>
      </c>
      <c r="Q92" s="185"/>
      <c r="R92" s="186">
        <f>SUM(R93:R191)</f>
        <v>573.33329979999996</v>
      </c>
      <c r="S92" s="185"/>
      <c r="T92" s="187">
        <f>SUM(T93:T191)</f>
        <v>0</v>
      </c>
      <c r="AR92" s="188" t="s">
        <v>81</v>
      </c>
      <c r="AT92" s="189" t="s">
        <v>73</v>
      </c>
      <c r="AU92" s="189" t="s">
        <v>81</v>
      </c>
      <c r="AY92" s="188" t="s">
        <v>128</v>
      </c>
      <c r="BK92" s="190">
        <f>SUM(BK93:BK191)</f>
        <v>0</v>
      </c>
    </row>
    <row r="93" spans="1:65" s="2" customFormat="1" ht="36" customHeight="1">
      <c r="A93" s="35"/>
      <c r="B93" s="36"/>
      <c r="C93" s="193" t="s">
        <v>81</v>
      </c>
      <c r="D93" s="193" t="s">
        <v>130</v>
      </c>
      <c r="E93" s="194" t="s">
        <v>131</v>
      </c>
      <c r="F93" s="195" t="s">
        <v>132</v>
      </c>
      <c r="G93" s="196" t="s">
        <v>133</v>
      </c>
      <c r="H93" s="197">
        <v>448.53</v>
      </c>
      <c r="I93" s="198"/>
      <c r="J93" s="199">
        <f>ROUND(I93*H93,2)</f>
        <v>0</v>
      </c>
      <c r="K93" s="195" t="s">
        <v>134</v>
      </c>
      <c r="L93" s="40"/>
      <c r="M93" s="200" t="s">
        <v>19</v>
      </c>
      <c r="N93" s="201" t="s">
        <v>45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135</v>
      </c>
      <c r="AT93" s="204" t="s">
        <v>130</v>
      </c>
      <c r="AU93" s="204" t="s">
        <v>83</v>
      </c>
      <c r="AY93" s="18" t="s">
        <v>128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81</v>
      </c>
      <c r="BK93" s="205">
        <f>ROUND(I93*H93,2)</f>
        <v>0</v>
      </c>
      <c r="BL93" s="18" t="s">
        <v>135</v>
      </c>
      <c r="BM93" s="204" t="s">
        <v>136</v>
      </c>
    </row>
    <row r="94" spans="1:65" s="2" customFormat="1" ht="195">
      <c r="A94" s="35"/>
      <c r="B94" s="36"/>
      <c r="C94" s="37"/>
      <c r="D94" s="206" t="s">
        <v>137</v>
      </c>
      <c r="E94" s="37"/>
      <c r="F94" s="207" t="s">
        <v>138</v>
      </c>
      <c r="G94" s="37"/>
      <c r="H94" s="37"/>
      <c r="I94" s="116"/>
      <c r="J94" s="37"/>
      <c r="K94" s="37"/>
      <c r="L94" s="40"/>
      <c r="M94" s="208"/>
      <c r="N94" s="209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137</v>
      </c>
      <c r="AU94" s="18" t="s">
        <v>83</v>
      </c>
    </row>
    <row r="95" spans="1:65" s="13" customFormat="1" ht="11.25">
      <c r="B95" s="210"/>
      <c r="C95" s="211"/>
      <c r="D95" s="206" t="s">
        <v>139</v>
      </c>
      <c r="E95" s="212" t="s">
        <v>19</v>
      </c>
      <c r="F95" s="213" t="s">
        <v>140</v>
      </c>
      <c r="G95" s="211"/>
      <c r="H95" s="214">
        <v>448.53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139</v>
      </c>
      <c r="AU95" s="220" t="s">
        <v>83</v>
      </c>
      <c r="AV95" s="13" t="s">
        <v>83</v>
      </c>
      <c r="AW95" s="13" t="s">
        <v>35</v>
      </c>
      <c r="AX95" s="13" t="s">
        <v>81</v>
      </c>
      <c r="AY95" s="220" t="s">
        <v>128</v>
      </c>
    </row>
    <row r="96" spans="1:65" s="2" customFormat="1" ht="24" customHeight="1">
      <c r="A96" s="35"/>
      <c r="B96" s="36"/>
      <c r="C96" s="193" t="s">
        <v>83</v>
      </c>
      <c r="D96" s="193" t="s">
        <v>130</v>
      </c>
      <c r="E96" s="194" t="s">
        <v>141</v>
      </c>
      <c r="F96" s="195" t="s">
        <v>142</v>
      </c>
      <c r="G96" s="196" t="s">
        <v>133</v>
      </c>
      <c r="H96" s="197">
        <v>448.53</v>
      </c>
      <c r="I96" s="198"/>
      <c r="J96" s="199">
        <f>ROUND(I96*H96,2)</f>
        <v>0</v>
      </c>
      <c r="K96" s="195" t="s">
        <v>134</v>
      </c>
      <c r="L96" s="40"/>
      <c r="M96" s="200" t="s">
        <v>19</v>
      </c>
      <c r="N96" s="201" t="s">
        <v>45</v>
      </c>
      <c r="O96" s="65"/>
      <c r="P96" s="202">
        <f>O96*H96</f>
        <v>0</v>
      </c>
      <c r="Q96" s="202">
        <v>1.8000000000000001E-4</v>
      </c>
      <c r="R96" s="202">
        <f>Q96*H96</f>
        <v>8.0735399999999999E-2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135</v>
      </c>
      <c r="AT96" s="204" t="s">
        <v>130</v>
      </c>
      <c r="AU96" s="204" t="s">
        <v>83</v>
      </c>
      <c r="AY96" s="18" t="s">
        <v>128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81</v>
      </c>
      <c r="BK96" s="205">
        <f>ROUND(I96*H96,2)</f>
        <v>0</v>
      </c>
      <c r="BL96" s="18" t="s">
        <v>135</v>
      </c>
      <c r="BM96" s="204" t="s">
        <v>143</v>
      </c>
    </row>
    <row r="97" spans="1:65" s="2" customFormat="1" ht="78">
      <c r="A97" s="35"/>
      <c r="B97" s="36"/>
      <c r="C97" s="37"/>
      <c r="D97" s="206" t="s">
        <v>137</v>
      </c>
      <c r="E97" s="37"/>
      <c r="F97" s="207" t="s">
        <v>144</v>
      </c>
      <c r="G97" s="37"/>
      <c r="H97" s="37"/>
      <c r="I97" s="116"/>
      <c r="J97" s="37"/>
      <c r="K97" s="37"/>
      <c r="L97" s="40"/>
      <c r="M97" s="208"/>
      <c r="N97" s="209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137</v>
      </c>
      <c r="AU97" s="18" t="s">
        <v>83</v>
      </c>
    </row>
    <row r="98" spans="1:65" s="2" customFormat="1" ht="84" customHeight="1">
      <c r="A98" s="35"/>
      <c r="B98" s="36"/>
      <c r="C98" s="193" t="s">
        <v>145</v>
      </c>
      <c r="D98" s="193" t="s">
        <v>130</v>
      </c>
      <c r="E98" s="194" t="s">
        <v>146</v>
      </c>
      <c r="F98" s="195" t="s">
        <v>147</v>
      </c>
      <c r="G98" s="196" t="s">
        <v>148</v>
      </c>
      <c r="H98" s="197">
        <v>1.1000000000000001</v>
      </c>
      <c r="I98" s="198"/>
      <c r="J98" s="199">
        <f>ROUND(I98*H98,2)</f>
        <v>0</v>
      </c>
      <c r="K98" s="195" t="s">
        <v>134</v>
      </c>
      <c r="L98" s="40"/>
      <c r="M98" s="200" t="s">
        <v>19</v>
      </c>
      <c r="N98" s="201" t="s">
        <v>45</v>
      </c>
      <c r="O98" s="65"/>
      <c r="P98" s="202">
        <f>O98*H98</f>
        <v>0</v>
      </c>
      <c r="Q98" s="202">
        <v>8.6800000000000002E-3</v>
      </c>
      <c r="R98" s="202">
        <f>Q98*H98</f>
        <v>9.5480000000000009E-3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135</v>
      </c>
      <c r="AT98" s="204" t="s">
        <v>130</v>
      </c>
      <c r="AU98" s="204" t="s">
        <v>83</v>
      </c>
      <c r="AY98" s="18" t="s">
        <v>128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81</v>
      </c>
      <c r="BK98" s="205">
        <f>ROUND(I98*H98,2)</f>
        <v>0</v>
      </c>
      <c r="BL98" s="18" t="s">
        <v>135</v>
      </c>
      <c r="BM98" s="204" t="s">
        <v>149</v>
      </c>
    </row>
    <row r="99" spans="1:65" s="2" customFormat="1" ht="117">
      <c r="A99" s="35"/>
      <c r="B99" s="36"/>
      <c r="C99" s="37"/>
      <c r="D99" s="206" t="s">
        <v>137</v>
      </c>
      <c r="E99" s="37"/>
      <c r="F99" s="207" t="s">
        <v>150</v>
      </c>
      <c r="G99" s="37"/>
      <c r="H99" s="37"/>
      <c r="I99" s="116"/>
      <c r="J99" s="37"/>
      <c r="K99" s="37"/>
      <c r="L99" s="40"/>
      <c r="M99" s="208"/>
      <c r="N99" s="209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137</v>
      </c>
      <c r="AU99" s="18" t="s">
        <v>83</v>
      </c>
    </row>
    <row r="100" spans="1:65" s="14" customFormat="1" ht="11.25">
      <c r="B100" s="221"/>
      <c r="C100" s="222"/>
      <c r="D100" s="206" t="s">
        <v>139</v>
      </c>
      <c r="E100" s="223" t="s">
        <v>19</v>
      </c>
      <c r="F100" s="224" t="s">
        <v>151</v>
      </c>
      <c r="G100" s="222"/>
      <c r="H100" s="223" t="s">
        <v>19</v>
      </c>
      <c r="I100" s="225"/>
      <c r="J100" s="222"/>
      <c r="K100" s="222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139</v>
      </c>
      <c r="AU100" s="230" t="s">
        <v>83</v>
      </c>
      <c r="AV100" s="14" t="s">
        <v>81</v>
      </c>
      <c r="AW100" s="14" t="s">
        <v>35</v>
      </c>
      <c r="AX100" s="14" t="s">
        <v>74</v>
      </c>
      <c r="AY100" s="230" t="s">
        <v>128</v>
      </c>
    </row>
    <row r="101" spans="1:65" s="13" customFormat="1" ht="11.25">
      <c r="B101" s="210"/>
      <c r="C101" s="211"/>
      <c r="D101" s="206" t="s">
        <v>139</v>
      </c>
      <c r="E101" s="212" t="s">
        <v>19</v>
      </c>
      <c r="F101" s="213" t="s">
        <v>152</v>
      </c>
      <c r="G101" s="211"/>
      <c r="H101" s="214">
        <v>1.1000000000000001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139</v>
      </c>
      <c r="AU101" s="220" t="s">
        <v>83</v>
      </c>
      <c r="AV101" s="13" t="s">
        <v>83</v>
      </c>
      <c r="AW101" s="13" t="s">
        <v>35</v>
      </c>
      <c r="AX101" s="13" t="s">
        <v>81</v>
      </c>
      <c r="AY101" s="220" t="s">
        <v>128</v>
      </c>
    </row>
    <row r="102" spans="1:65" s="2" customFormat="1" ht="84" customHeight="1">
      <c r="A102" s="35"/>
      <c r="B102" s="36"/>
      <c r="C102" s="193" t="s">
        <v>135</v>
      </c>
      <c r="D102" s="193" t="s">
        <v>130</v>
      </c>
      <c r="E102" s="194" t="s">
        <v>153</v>
      </c>
      <c r="F102" s="195" t="s">
        <v>154</v>
      </c>
      <c r="G102" s="196" t="s">
        <v>148</v>
      </c>
      <c r="H102" s="197">
        <v>1.1000000000000001</v>
      </c>
      <c r="I102" s="198"/>
      <c r="J102" s="199">
        <f>ROUND(I102*H102,2)</f>
        <v>0</v>
      </c>
      <c r="K102" s="195" t="s">
        <v>134</v>
      </c>
      <c r="L102" s="40"/>
      <c r="M102" s="200" t="s">
        <v>19</v>
      </c>
      <c r="N102" s="201" t="s">
        <v>45</v>
      </c>
      <c r="O102" s="65"/>
      <c r="P102" s="202">
        <f>O102*H102</f>
        <v>0</v>
      </c>
      <c r="Q102" s="202">
        <v>3.6900000000000002E-2</v>
      </c>
      <c r="R102" s="202">
        <f>Q102*H102</f>
        <v>4.0590000000000008E-2</v>
      </c>
      <c r="S102" s="202">
        <v>0</v>
      </c>
      <c r="T102" s="20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135</v>
      </c>
      <c r="AT102" s="204" t="s">
        <v>130</v>
      </c>
      <c r="AU102" s="204" t="s">
        <v>83</v>
      </c>
      <c r="AY102" s="18" t="s">
        <v>128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81</v>
      </c>
      <c r="BK102" s="205">
        <f>ROUND(I102*H102,2)</f>
        <v>0</v>
      </c>
      <c r="BL102" s="18" t="s">
        <v>135</v>
      </c>
      <c r="BM102" s="204" t="s">
        <v>155</v>
      </c>
    </row>
    <row r="103" spans="1:65" s="2" customFormat="1" ht="117">
      <c r="A103" s="35"/>
      <c r="B103" s="36"/>
      <c r="C103" s="37"/>
      <c r="D103" s="206" t="s">
        <v>137</v>
      </c>
      <c r="E103" s="37"/>
      <c r="F103" s="207" t="s">
        <v>150</v>
      </c>
      <c r="G103" s="37"/>
      <c r="H103" s="37"/>
      <c r="I103" s="116"/>
      <c r="J103" s="37"/>
      <c r="K103" s="37"/>
      <c r="L103" s="40"/>
      <c r="M103" s="208"/>
      <c r="N103" s="209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137</v>
      </c>
      <c r="AU103" s="18" t="s">
        <v>83</v>
      </c>
    </row>
    <row r="104" spans="1:65" s="14" customFormat="1" ht="11.25">
      <c r="B104" s="221"/>
      <c r="C104" s="222"/>
      <c r="D104" s="206" t="s">
        <v>139</v>
      </c>
      <c r="E104" s="223" t="s">
        <v>19</v>
      </c>
      <c r="F104" s="224" t="s">
        <v>151</v>
      </c>
      <c r="G104" s="222"/>
      <c r="H104" s="223" t="s">
        <v>19</v>
      </c>
      <c r="I104" s="225"/>
      <c r="J104" s="222"/>
      <c r="K104" s="222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139</v>
      </c>
      <c r="AU104" s="230" t="s">
        <v>83</v>
      </c>
      <c r="AV104" s="14" t="s">
        <v>81</v>
      </c>
      <c r="AW104" s="14" t="s">
        <v>35</v>
      </c>
      <c r="AX104" s="14" t="s">
        <v>74</v>
      </c>
      <c r="AY104" s="230" t="s">
        <v>128</v>
      </c>
    </row>
    <row r="105" spans="1:65" s="13" customFormat="1" ht="11.25">
      <c r="B105" s="210"/>
      <c r="C105" s="211"/>
      <c r="D105" s="206" t="s">
        <v>139</v>
      </c>
      <c r="E105" s="212" t="s">
        <v>19</v>
      </c>
      <c r="F105" s="213" t="s">
        <v>152</v>
      </c>
      <c r="G105" s="211"/>
      <c r="H105" s="214">
        <v>1.1000000000000001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139</v>
      </c>
      <c r="AU105" s="220" t="s">
        <v>83</v>
      </c>
      <c r="AV105" s="13" t="s">
        <v>83</v>
      </c>
      <c r="AW105" s="13" t="s">
        <v>35</v>
      </c>
      <c r="AX105" s="13" t="s">
        <v>81</v>
      </c>
      <c r="AY105" s="220" t="s">
        <v>128</v>
      </c>
    </row>
    <row r="106" spans="1:65" s="2" customFormat="1" ht="36" customHeight="1">
      <c r="A106" s="35"/>
      <c r="B106" s="36"/>
      <c r="C106" s="193" t="s">
        <v>156</v>
      </c>
      <c r="D106" s="193" t="s">
        <v>130</v>
      </c>
      <c r="E106" s="194" t="s">
        <v>157</v>
      </c>
      <c r="F106" s="195" t="s">
        <v>158</v>
      </c>
      <c r="G106" s="196" t="s">
        <v>159</v>
      </c>
      <c r="H106" s="197">
        <v>6.71</v>
      </c>
      <c r="I106" s="198"/>
      <c r="J106" s="199">
        <f>ROUND(I106*H106,2)</f>
        <v>0</v>
      </c>
      <c r="K106" s="195" t="s">
        <v>134</v>
      </c>
      <c r="L106" s="40"/>
      <c r="M106" s="200" t="s">
        <v>19</v>
      </c>
      <c r="N106" s="201" t="s">
        <v>45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135</v>
      </c>
      <c r="AT106" s="204" t="s">
        <v>130</v>
      </c>
      <c r="AU106" s="204" t="s">
        <v>83</v>
      </c>
      <c r="AY106" s="18" t="s">
        <v>128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81</v>
      </c>
      <c r="BK106" s="205">
        <f>ROUND(I106*H106,2)</f>
        <v>0</v>
      </c>
      <c r="BL106" s="18" t="s">
        <v>135</v>
      </c>
      <c r="BM106" s="204" t="s">
        <v>160</v>
      </c>
    </row>
    <row r="107" spans="1:65" s="2" customFormat="1" ht="409.5">
      <c r="A107" s="35"/>
      <c r="B107" s="36"/>
      <c r="C107" s="37"/>
      <c r="D107" s="206" t="s">
        <v>137</v>
      </c>
      <c r="E107" s="37"/>
      <c r="F107" s="231" t="s">
        <v>161</v>
      </c>
      <c r="G107" s="37"/>
      <c r="H107" s="37"/>
      <c r="I107" s="116"/>
      <c r="J107" s="37"/>
      <c r="K107" s="37"/>
      <c r="L107" s="40"/>
      <c r="M107" s="208"/>
      <c r="N107" s="209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137</v>
      </c>
      <c r="AU107" s="18" t="s">
        <v>83</v>
      </c>
    </row>
    <row r="108" spans="1:65" s="13" customFormat="1" ht="11.25">
      <c r="B108" s="210"/>
      <c r="C108" s="211"/>
      <c r="D108" s="206" t="s">
        <v>139</v>
      </c>
      <c r="E108" s="212" t="s">
        <v>19</v>
      </c>
      <c r="F108" s="213" t="s">
        <v>162</v>
      </c>
      <c r="G108" s="211"/>
      <c r="H108" s="214">
        <v>6.71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139</v>
      </c>
      <c r="AU108" s="220" t="s">
        <v>83</v>
      </c>
      <c r="AV108" s="13" t="s">
        <v>83</v>
      </c>
      <c r="AW108" s="13" t="s">
        <v>35</v>
      </c>
      <c r="AX108" s="13" t="s">
        <v>81</v>
      </c>
      <c r="AY108" s="220" t="s">
        <v>128</v>
      </c>
    </row>
    <row r="109" spans="1:65" s="2" customFormat="1" ht="36" customHeight="1">
      <c r="A109" s="35"/>
      <c r="B109" s="36"/>
      <c r="C109" s="193" t="s">
        <v>163</v>
      </c>
      <c r="D109" s="193" t="s">
        <v>130</v>
      </c>
      <c r="E109" s="194" t="s">
        <v>164</v>
      </c>
      <c r="F109" s="195" t="s">
        <v>165</v>
      </c>
      <c r="G109" s="196" t="s">
        <v>159</v>
      </c>
      <c r="H109" s="197">
        <v>272.24</v>
      </c>
      <c r="I109" s="198"/>
      <c r="J109" s="199">
        <f>ROUND(I109*H109,2)</f>
        <v>0</v>
      </c>
      <c r="K109" s="195" t="s">
        <v>134</v>
      </c>
      <c r="L109" s="40"/>
      <c r="M109" s="200" t="s">
        <v>19</v>
      </c>
      <c r="N109" s="201" t="s">
        <v>45</v>
      </c>
      <c r="O109" s="65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135</v>
      </c>
      <c r="AT109" s="204" t="s">
        <v>130</v>
      </c>
      <c r="AU109" s="204" t="s">
        <v>83</v>
      </c>
      <c r="AY109" s="18" t="s">
        <v>128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81</v>
      </c>
      <c r="BK109" s="205">
        <f>ROUND(I109*H109,2)</f>
        <v>0</v>
      </c>
      <c r="BL109" s="18" t="s">
        <v>135</v>
      </c>
      <c r="BM109" s="204" t="s">
        <v>166</v>
      </c>
    </row>
    <row r="110" spans="1:65" s="2" customFormat="1" ht="292.5">
      <c r="A110" s="35"/>
      <c r="B110" s="36"/>
      <c r="C110" s="37"/>
      <c r="D110" s="206" t="s">
        <v>137</v>
      </c>
      <c r="E110" s="37"/>
      <c r="F110" s="207" t="s">
        <v>167</v>
      </c>
      <c r="G110" s="37"/>
      <c r="H110" s="37"/>
      <c r="I110" s="116"/>
      <c r="J110" s="37"/>
      <c r="K110" s="37"/>
      <c r="L110" s="40"/>
      <c r="M110" s="208"/>
      <c r="N110" s="209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137</v>
      </c>
      <c r="AU110" s="18" t="s">
        <v>83</v>
      </c>
    </row>
    <row r="111" spans="1:65" s="14" customFormat="1" ht="11.25">
      <c r="B111" s="221"/>
      <c r="C111" s="222"/>
      <c r="D111" s="206" t="s">
        <v>139</v>
      </c>
      <c r="E111" s="223" t="s">
        <v>19</v>
      </c>
      <c r="F111" s="224" t="s">
        <v>151</v>
      </c>
      <c r="G111" s="222"/>
      <c r="H111" s="223" t="s">
        <v>19</v>
      </c>
      <c r="I111" s="225"/>
      <c r="J111" s="222"/>
      <c r="K111" s="222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139</v>
      </c>
      <c r="AU111" s="230" t="s">
        <v>83</v>
      </c>
      <c r="AV111" s="14" t="s">
        <v>81</v>
      </c>
      <c r="AW111" s="14" t="s">
        <v>35</v>
      </c>
      <c r="AX111" s="14" t="s">
        <v>74</v>
      </c>
      <c r="AY111" s="230" t="s">
        <v>128</v>
      </c>
    </row>
    <row r="112" spans="1:65" s="14" customFormat="1" ht="11.25">
      <c r="B112" s="221"/>
      <c r="C112" s="222"/>
      <c r="D112" s="206" t="s">
        <v>139</v>
      </c>
      <c r="E112" s="223" t="s">
        <v>19</v>
      </c>
      <c r="F112" s="224" t="s">
        <v>168</v>
      </c>
      <c r="G112" s="222"/>
      <c r="H112" s="223" t="s">
        <v>19</v>
      </c>
      <c r="I112" s="225"/>
      <c r="J112" s="222"/>
      <c r="K112" s="222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139</v>
      </c>
      <c r="AU112" s="230" t="s">
        <v>83</v>
      </c>
      <c r="AV112" s="14" t="s">
        <v>81</v>
      </c>
      <c r="AW112" s="14" t="s">
        <v>35</v>
      </c>
      <c r="AX112" s="14" t="s">
        <v>74</v>
      </c>
      <c r="AY112" s="230" t="s">
        <v>128</v>
      </c>
    </row>
    <row r="113" spans="1:65" s="14" customFormat="1" ht="11.25">
      <c r="B113" s="221"/>
      <c r="C113" s="222"/>
      <c r="D113" s="206" t="s">
        <v>139</v>
      </c>
      <c r="E113" s="223" t="s">
        <v>19</v>
      </c>
      <c r="F113" s="224" t="s">
        <v>169</v>
      </c>
      <c r="G113" s="222"/>
      <c r="H113" s="223" t="s">
        <v>19</v>
      </c>
      <c r="I113" s="225"/>
      <c r="J113" s="222"/>
      <c r="K113" s="222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139</v>
      </c>
      <c r="AU113" s="230" t="s">
        <v>83</v>
      </c>
      <c r="AV113" s="14" t="s">
        <v>81</v>
      </c>
      <c r="AW113" s="14" t="s">
        <v>35</v>
      </c>
      <c r="AX113" s="14" t="s">
        <v>74</v>
      </c>
      <c r="AY113" s="230" t="s">
        <v>128</v>
      </c>
    </row>
    <row r="114" spans="1:65" s="13" customFormat="1" ht="11.25">
      <c r="B114" s="210"/>
      <c r="C114" s="211"/>
      <c r="D114" s="206" t="s">
        <v>139</v>
      </c>
      <c r="E114" s="212" t="s">
        <v>19</v>
      </c>
      <c r="F114" s="213" t="s">
        <v>170</v>
      </c>
      <c r="G114" s="211"/>
      <c r="H114" s="214">
        <v>272.24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139</v>
      </c>
      <c r="AU114" s="220" t="s">
        <v>83</v>
      </c>
      <c r="AV114" s="13" t="s">
        <v>83</v>
      </c>
      <c r="AW114" s="13" t="s">
        <v>35</v>
      </c>
      <c r="AX114" s="13" t="s">
        <v>81</v>
      </c>
      <c r="AY114" s="220" t="s">
        <v>128</v>
      </c>
    </row>
    <row r="115" spans="1:65" s="2" customFormat="1" ht="48" customHeight="1">
      <c r="A115" s="35"/>
      <c r="B115" s="36"/>
      <c r="C115" s="193" t="s">
        <v>171</v>
      </c>
      <c r="D115" s="193" t="s">
        <v>130</v>
      </c>
      <c r="E115" s="194" t="s">
        <v>172</v>
      </c>
      <c r="F115" s="195" t="s">
        <v>173</v>
      </c>
      <c r="G115" s="196" t="s">
        <v>159</v>
      </c>
      <c r="H115" s="197">
        <v>81.671999999999997</v>
      </c>
      <c r="I115" s="198"/>
      <c r="J115" s="199">
        <f>ROUND(I115*H115,2)</f>
        <v>0</v>
      </c>
      <c r="K115" s="195" t="s">
        <v>134</v>
      </c>
      <c r="L115" s="40"/>
      <c r="M115" s="200" t="s">
        <v>19</v>
      </c>
      <c r="N115" s="201" t="s">
        <v>45</v>
      </c>
      <c r="O115" s="6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135</v>
      </c>
      <c r="AT115" s="204" t="s">
        <v>130</v>
      </c>
      <c r="AU115" s="204" t="s">
        <v>83</v>
      </c>
      <c r="AY115" s="18" t="s">
        <v>128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81</v>
      </c>
      <c r="BK115" s="205">
        <f>ROUND(I115*H115,2)</f>
        <v>0</v>
      </c>
      <c r="BL115" s="18" t="s">
        <v>135</v>
      </c>
      <c r="BM115" s="204" t="s">
        <v>174</v>
      </c>
    </row>
    <row r="116" spans="1:65" s="2" customFormat="1" ht="292.5">
      <c r="A116" s="35"/>
      <c r="B116" s="36"/>
      <c r="C116" s="37"/>
      <c r="D116" s="206" t="s">
        <v>137</v>
      </c>
      <c r="E116" s="37"/>
      <c r="F116" s="207" t="s">
        <v>167</v>
      </c>
      <c r="G116" s="37"/>
      <c r="H116" s="37"/>
      <c r="I116" s="116"/>
      <c r="J116" s="37"/>
      <c r="K116" s="37"/>
      <c r="L116" s="40"/>
      <c r="M116" s="208"/>
      <c r="N116" s="209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137</v>
      </c>
      <c r="AU116" s="18" t="s">
        <v>83</v>
      </c>
    </row>
    <row r="117" spans="1:65" s="2" customFormat="1" ht="19.5">
      <c r="A117" s="35"/>
      <c r="B117" s="36"/>
      <c r="C117" s="37"/>
      <c r="D117" s="206" t="s">
        <v>175</v>
      </c>
      <c r="E117" s="37"/>
      <c r="F117" s="207" t="s">
        <v>176</v>
      </c>
      <c r="G117" s="37"/>
      <c r="H117" s="37"/>
      <c r="I117" s="116"/>
      <c r="J117" s="37"/>
      <c r="K117" s="37"/>
      <c r="L117" s="40"/>
      <c r="M117" s="208"/>
      <c r="N117" s="209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175</v>
      </c>
      <c r="AU117" s="18" t="s">
        <v>83</v>
      </c>
    </row>
    <row r="118" spans="1:65" s="13" customFormat="1" ht="11.25">
      <c r="B118" s="210"/>
      <c r="C118" s="211"/>
      <c r="D118" s="206" t="s">
        <v>139</v>
      </c>
      <c r="E118" s="211"/>
      <c r="F118" s="213" t="s">
        <v>177</v>
      </c>
      <c r="G118" s="211"/>
      <c r="H118" s="214">
        <v>81.671999999999997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139</v>
      </c>
      <c r="AU118" s="220" t="s">
        <v>83</v>
      </c>
      <c r="AV118" s="13" t="s">
        <v>83</v>
      </c>
      <c r="AW118" s="13" t="s">
        <v>4</v>
      </c>
      <c r="AX118" s="13" t="s">
        <v>81</v>
      </c>
      <c r="AY118" s="220" t="s">
        <v>128</v>
      </c>
    </row>
    <row r="119" spans="1:65" s="2" customFormat="1" ht="36" customHeight="1">
      <c r="A119" s="35"/>
      <c r="B119" s="36"/>
      <c r="C119" s="193" t="s">
        <v>178</v>
      </c>
      <c r="D119" s="193" t="s">
        <v>130</v>
      </c>
      <c r="E119" s="194" t="s">
        <v>179</v>
      </c>
      <c r="F119" s="195" t="s">
        <v>180</v>
      </c>
      <c r="G119" s="196" t="s">
        <v>159</v>
      </c>
      <c r="H119" s="197">
        <v>217.792</v>
      </c>
      <c r="I119" s="198"/>
      <c r="J119" s="199">
        <f>ROUND(I119*H119,2)</f>
        <v>0</v>
      </c>
      <c r="K119" s="195" t="s">
        <v>134</v>
      </c>
      <c r="L119" s="40"/>
      <c r="M119" s="200" t="s">
        <v>19</v>
      </c>
      <c r="N119" s="201" t="s">
        <v>45</v>
      </c>
      <c r="O119" s="6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135</v>
      </c>
      <c r="AT119" s="204" t="s">
        <v>130</v>
      </c>
      <c r="AU119" s="204" t="s">
        <v>83</v>
      </c>
      <c r="AY119" s="18" t="s">
        <v>128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81</v>
      </c>
      <c r="BK119" s="205">
        <f>ROUND(I119*H119,2)</f>
        <v>0</v>
      </c>
      <c r="BL119" s="18" t="s">
        <v>135</v>
      </c>
      <c r="BM119" s="204" t="s">
        <v>181</v>
      </c>
    </row>
    <row r="120" spans="1:65" s="2" customFormat="1" ht="292.5">
      <c r="A120" s="35"/>
      <c r="B120" s="36"/>
      <c r="C120" s="37"/>
      <c r="D120" s="206" t="s">
        <v>137</v>
      </c>
      <c r="E120" s="37"/>
      <c r="F120" s="207" t="s">
        <v>167</v>
      </c>
      <c r="G120" s="37"/>
      <c r="H120" s="37"/>
      <c r="I120" s="116"/>
      <c r="J120" s="37"/>
      <c r="K120" s="37"/>
      <c r="L120" s="40"/>
      <c r="M120" s="208"/>
      <c r="N120" s="209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137</v>
      </c>
      <c r="AU120" s="18" t="s">
        <v>83</v>
      </c>
    </row>
    <row r="121" spans="1:65" s="14" customFormat="1" ht="11.25">
      <c r="B121" s="221"/>
      <c r="C121" s="222"/>
      <c r="D121" s="206" t="s">
        <v>139</v>
      </c>
      <c r="E121" s="223" t="s">
        <v>19</v>
      </c>
      <c r="F121" s="224" t="s">
        <v>151</v>
      </c>
      <c r="G121" s="222"/>
      <c r="H121" s="223" t="s">
        <v>19</v>
      </c>
      <c r="I121" s="225"/>
      <c r="J121" s="222"/>
      <c r="K121" s="222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139</v>
      </c>
      <c r="AU121" s="230" t="s">
        <v>83</v>
      </c>
      <c r="AV121" s="14" t="s">
        <v>81</v>
      </c>
      <c r="AW121" s="14" t="s">
        <v>35</v>
      </c>
      <c r="AX121" s="14" t="s">
        <v>74</v>
      </c>
      <c r="AY121" s="230" t="s">
        <v>128</v>
      </c>
    </row>
    <row r="122" spans="1:65" s="14" customFormat="1" ht="11.25">
      <c r="B122" s="221"/>
      <c r="C122" s="222"/>
      <c r="D122" s="206" t="s">
        <v>139</v>
      </c>
      <c r="E122" s="223" t="s">
        <v>19</v>
      </c>
      <c r="F122" s="224" t="s">
        <v>168</v>
      </c>
      <c r="G122" s="222"/>
      <c r="H122" s="223" t="s">
        <v>19</v>
      </c>
      <c r="I122" s="225"/>
      <c r="J122" s="222"/>
      <c r="K122" s="222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139</v>
      </c>
      <c r="AU122" s="230" t="s">
        <v>83</v>
      </c>
      <c r="AV122" s="14" t="s">
        <v>81</v>
      </c>
      <c r="AW122" s="14" t="s">
        <v>35</v>
      </c>
      <c r="AX122" s="14" t="s">
        <v>74</v>
      </c>
      <c r="AY122" s="230" t="s">
        <v>128</v>
      </c>
    </row>
    <row r="123" spans="1:65" s="14" customFormat="1" ht="11.25">
      <c r="B123" s="221"/>
      <c r="C123" s="222"/>
      <c r="D123" s="206" t="s">
        <v>139</v>
      </c>
      <c r="E123" s="223" t="s">
        <v>19</v>
      </c>
      <c r="F123" s="224" t="s">
        <v>182</v>
      </c>
      <c r="G123" s="222"/>
      <c r="H123" s="223" t="s">
        <v>19</v>
      </c>
      <c r="I123" s="225"/>
      <c r="J123" s="222"/>
      <c r="K123" s="222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139</v>
      </c>
      <c r="AU123" s="230" t="s">
        <v>83</v>
      </c>
      <c r="AV123" s="14" t="s">
        <v>81</v>
      </c>
      <c r="AW123" s="14" t="s">
        <v>35</v>
      </c>
      <c r="AX123" s="14" t="s">
        <v>74</v>
      </c>
      <c r="AY123" s="230" t="s">
        <v>128</v>
      </c>
    </row>
    <row r="124" spans="1:65" s="13" customFormat="1" ht="11.25">
      <c r="B124" s="210"/>
      <c r="C124" s="211"/>
      <c r="D124" s="206" t="s">
        <v>139</v>
      </c>
      <c r="E124" s="212" t="s">
        <v>19</v>
      </c>
      <c r="F124" s="213" t="s">
        <v>183</v>
      </c>
      <c r="G124" s="211"/>
      <c r="H124" s="214">
        <v>217.792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139</v>
      </c>
      <c r="AU124" s="220" t="s">
        <v>83</v>
      </c>
      <c r="AV124" s="13" t="s">
        <v>83</v>
      </c>
      <c r="AW124" s="13" t="s">
        <v>35</v>
      </c>
      <c r="AX124" s="13" t="s">
        <v>81</v>
      </c>
      <c r="AY124" s="220" t="s">
        <v>128</v>
      </c>
    </row>
    <row r="125" spans="1:65" s="2" customFormat="1" ht="48" customHeight="1">
      <c r="A125" s="35"/>
      <c r="B125" s="36"/>
      <c r="C125" s="193" t="s">
        <v>184</v>
      </c>
      <c r="D125" s="193" t="s">
        <v>130</v>
      </c>
      <c r="E125" s="194" t="s">
        <v>185</v>
      </c>
      <c r="F125" s="195" t="s">
        <v>186</v>
      </c>
      <c r="G125" s="196" t="s">
        <v>159</v>
      </c>
      <c r="H125" s="197">
        <v>65.337999999999994</v>
      </c>
      <c r="I125" s="198"/>
      <c r="J125" s="199">
        <f>ROUND(I125*H125,2)</f>
        <v>0</v>
      </c>
      <c r="K125" s="195" t="s">
        <v>134</v>
      </c>
      <c r="L125" s="40"/>
      <c r="M125" s="200" t="s">
        <v>19</v>
      </c>
      <c r="N125" s="201" t="s">
        <v>45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135</v>
      </c>
      <c r="AT125" s="204" t="s">
        <v>130</v>
      </c>
      <c r="AU125" s="204" t="s">
        <v>83</v>
      </c>
      <c r="AY125" s="18" t="s">
        <v>128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81</v>
      </c>
      <c r="BK125" s="205">
        <f>ROUND(I125*H125,2)</f>
        <v>0</v>
      </c>
      <c r="BL125" s="18" t="s">
        <v>135</v>
      </c>
      <c r="BM125" s="204" t="s">
        <v>187</v>
      </c>
    </row>
    <row r="126" spans="1:65" s="2" customFormat="1" ht="292.5">
      <c r="A126" s="35"/>
      <c r="B126" s="36"/>
      <c r="C126" s="37"/>
      <c r="D126" s="206" t="s">
        <v>137</v>
      </c>
      <c r="E126" s="37"/>
      <c r="F126" s="207" t="s">
        <v>167</v>
      </c>
      <c r="G126" s="37"/>
      <c r="H126" s="37"/>
      <c r="I126" s="116"/>
      <c r="J126" s="37"/>
      <c r="K126" s="37"/>
      <c r="L126" s="40"/>
      <c r="M126" s="208"/>
      <c r="N126" s="209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137</v>
      </c>
      <c r="AU126" s="18" t="s">
        <v>83</v>
      </c>
    </row>
    <row r="127" spans="1:65" s="2" customFormat="1" ht="19.5">
      <c r="A127" s="35"/>
      <c r="B127" s="36"/>
      <c r="C127" s="37"/>
      <c r="D127" s="206" t="s">
        <v>175</v>
      </c>
      <c r="E127" s="37"/>
      <c r="F127" s="207" t="s">
        <v>176</v>
      </c>
      <c r="G127" s="37"/>
      <c r="H127" s="37"/>
      <c r="I127" s="116"/>
      <c r="J127" s="37"/>
      <c r="K127" s="37"/>
      <c r="L127" s="40"/>
      <c r="M127" s="208"/>
      <c r="N127" s="209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175</v>
      </c>
      <c r="AU127" s="18" t="s">
        <v>83</v>
      </c>
    </row>
    <row r="128" spans="1:65" s="13" customFormat="1" ht="11.25">
      <c r="B128" s="210"/>
      <c r="C128" s="211"/>
      <c r="D128" s="206" t="s">
        <v>139</v>
      </c>
      <c r="E128" s="211"/>
      <c r="F128" s="213" t="s">
        <v>188</v>
      </c>
      <c r="G128" s="211"/>
      <c r="H128" s="214">
        <v>65.337999999999994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139</v>
      </c>
      <c r="AU128" s="220" t="s">
        <v>83</v>
      </c>
      <c r="AV128" s="13" t="s">
        <v>83</v>
      </c>
      <c r="AW128" s="13" t="s">
        <v>4</v>
      </c>
      <c r="AX128" s="13" t="s">
        <v>81</v>
      </c>
      <c r="AY128" s="220" t="s">
        <v>128</v>
      </c>
    </row>
    <row r="129" spans="1:65" s="2" customFormat="1" ht="48" customHeight="1">
      <c r="A129" s="35"/>
      <c r="B129" s="36"/>
      <c r="C129" s="193" t="s">
        <v>189</v>
      </c>
      <c r="D129" s="193" t="s">
        <v>130</v>
      </c>
      <c r="E129" s="194" t="s">
        <v>190</v>
      </c>
      <c r="F129" s="195" t="s">
        <v>191</v>
      </c>
      <c r="G129" s="196" t="s">
        <v>159</v>
      </c>
      <c r="H129" s="197">
        <v>54.448</v>
      </c>
      <c r="I129" s="198"/>
      <c r="J129" s="199">
        <f>ROUND(I129*H129,2)</f>
        <v>0</v>
      </c>
      <c r="K129" s="195" t="s">
        <v>134</v>
      </c>
      <c r="L129" s="40"/>
      <c r="M129" s="200" t="s">
        <v>19</v>
      </c>
      <c r="N129" s="201" t="s">
        <v>45</v>
      </c>
      <c r="O129" s="65"/>
      <c r="P129" s="202">
        <f>O129*H129</f>
        <v>0</v>
      </c>
      <c r="Q129" s="202">
        <v>1.03E-2</v>
      </c>
      <c r="R129" s="202">
        <f>Q129*H129</f>
        <v>0.56081440000000005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135</v>
      </c>
      <c r="AT129" s="204" t="s">
        <v>130</v>
      </c>
      <c r="AU129" s="204" t="s">
        <v>83</v>
      </c>
      <c r="AY129" s="18" t="s">
        <v>128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81</v>
      </c>
      <c r="BK129" s="205">
        <f>ROUND(I129*H129,2)</f>
        <v>0</v>
      </c>
      <c r="BL129" s="18" t="s">
        <v>135</v>
      </c>
      <c r="BM129" s="204" t="s">
        <v>192</v>
      </c>
    </row>
    <row r="130" spans="1:65" s="2" customFormat="1" ht="292.5">
      <c r="A130" s="35"/>
      <c r="B130" s="36"/>
      <c r="C130" s="37"/>
      <c r="D130" s="206" t="s">
        <v>137</v>
      </c>
      <c r="E130" s="37"/>
      <c r="F130" s="207" t="s">
        <v>167</v>
      </c>
      <c r="G130" s="37"/>
      <c r="H130" s="37"/>
      <c r="I130" s="116"/>
      <c r="J130" s="37"/>
      <c r="K130" s="37"/>
      <c r="L130" s="40"/>
      <c r="M130" s="208"/>
      <c r="N130" s="209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137</v>
      </c>
      <c r="AU130" s="18" t="s">
        <v>83</v>
      </c>
    </row>
    <row r="131" spans="1:65" s="14" customFormat="1" ht="11.25">
      <c r="B131" s="221"/>
      <c r="C131" s="222"/>
      <c r="D131" s="206" t="s">
        <v>139</v>
      </c>
      <c r="E131" s="223" t="s">
        <v>19</v>
      </c>
      <c r="F131" s="224" t="s">
        <v>151</v>
      </c>
      <c r="G131" s="222"/>
      <c r="H131" s="223" t="s">
        <v>19</v>
      </c>
      <c r="I131" s="225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139</v>
      </c>
      <c r="AU131" s="230" t="s">
        <v>83</v>
      </c>
      <c r="AV131" s="14" t="s">
        <v>81</v>
      </c>
      <c r="AW131" s="14" t="s">
        <v>35</v>
      </c>
      <c r="AX131" s="14" t="s">
        <v>74</v>
      </c>
      <c r="AY131" s="230" t="s">
        <v>128</v>
      </c>
    </row>
    <row r="132" spans="1:65" s="14" customFormat="1" ht="11.25">
      <c r="B132" s="221"/>
      <c r="C132" s="222"/>
      <c r="D132" s="206" t="s">
        <v>139</v>
      </c>
      <c r="E132" s="223" t="s">
        <v>19</v>
      </c>
      <c r="F132" s="224" t="s">
        <v>168</v>
      </c>
      <c r="G132" s="222"/>
      <c r="H132" s="223" t="s">
        <v>19</v>
      </c>
      <c r="I132" s="225"/>
      <c r="J132" s="222"/>
      <c r="K132" s="222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139</v>
      </c>
      <c r="AU132" s="230" t="s">
        <v>83</v>
      </c>
      <c r="AV132" s="14" t="s">
        <v>81</v>
      </c>
      <c r="AW132" s="14" t="s">
        <v>35</v>
      </c>
      <c r="AX132" s="14" t="s">
        <v>74</v>
      </c>
      <c r="AY132" s="230" t="s">
        <v>128</v>
      </c>
    </row>
    <row r="133" spans="1:65" s="14" customFormat="1" ht="11.25">
      <c r="B133" s="221"/>
      <c r="C133" s="222"/>
      <c r="D133" s="206" t="s">
        <v>139</v>
      </c>
      <c r="E133" s="223" t="s">
        <v>19</v>
      </c>
      <c r="F133" s="224" t="s">
        <v>193</v>
      </c>
      <c r="G133" s="222"/>
      <c r="H133" s="223" t="s">
        <v>19</v>
      </c>
      <c r="I133" s="225"/>
      <c r="J133" s="222"/>
      <c r="K133" s="222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139</v>
      </c>
      <c r="AU133" s="230" t="s">
        <v>83</v>
      </c>
      <c r="AV133" s="14" t="s">
        <v>81</v>
      </c>
      <c r="AW133" s="14" t="s">
        <v>35</v>
      </c>
      <c r="AX133" s="14" t="s">
        <v>74</v>
      </c>
      <c r="AY133" s="230" t="s">
        <v>128</v>
      </c>
    </row>
    <row r="134" spans="1:65" s="13" customFormat="1" ht="11.25">
      <c r="B134" s="210"/>
      <c r="C134" s="211"/>
      <c r="D134" s="206" t="s">
        <v>139</v>
      </c>
      <c r="E134" s="212" t="s">
        <v>19</v>
      </c>
      <c r="F134" s="213" t="s">
        <v>194</v>
      </c>
      <c r="G134" s="211"/>
      <c r="H134" s="214">
        <v>54.448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139</v>
      </c>
      <c r="AU134" s="220" t="s">
        <v>83</v>
      </c>
      <c r="AV134" s="13" t="s">
        <v>83</v>
      </c>
      <c r="AW134" s="13" t="s">
        <v>35</v>
      </c>
      <c r="AX134" s="13" t="s">
        <v>81</v>
      </c>
      <c r="AY134" s="220" t="s">
        <v>128</v>
      </c>
    </row>
    <row r="135" spans="1:65" s="2" customFormat="1" ht="36" customHeight="1">
      <c r="A135" s="35"/>
      <c r="B135" s="36"/>
      <c r="C135" s="193" t="s">
        <v>195</v>
      </c>
      <c r="D135" s="193" t="s">
        <v>130</v>
      </c>
      <c r="E135" s="194" t="s">
        <v>196</v>
      </c>
      <c r="F135" s="195" t="s">
        <v>197</v>
      </c>
      <c r="G135" s="196" t="s">
        <v>133</v>
      </c>
      <c r="H135" s="197">
        <v>606.24</v>
      </c>
      <c r="I135" s="198"/>
      <c r="J135" s="199">
        <f>ROUND(I135*H135,2)</f>
        <v>0</v>
      </c>
      <c r="K135" s="195" t="s">
        <v>134</v>
      </c>
      <c r="L135" s="40"/>
      <c r="M135" s="200" t="s">
        <v>19</v>
      </c>
      <c r="N135" s="201" t="s">
        <v>45</v>
      </c>
      <c r="O135" s="65"/>
      <c r="P135" s="202">
        <f>O135*H135</f>
        <v>0</v>
      </c>
      <c r="Q135" s="202">
        <v>5.8E-4</v>
      </c>
      <c r="R135" s="202">
        <f>Q135*H135</f>
        <v>0.35161920000000002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135</v>
      </c>
      <c r="AT135" s="204" t="s">
        <v>130</v>
      </c>
      <c r="AU135" s="204" t="s">
        <v>83</v>
      </c>
      <c r="AY135" s="18" t="s">
        <v>128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81</v>
      </c>
      <c r="BK135" s="205">
        <f>ROUND(I135*H135,2)</f>
        <v>0</v>
      </c>
      <c r="BL135" s="18" t="s">
        <v>135</v>
      </c>
      <c r="BM135" s="204" t="s">
        <v>198</v>
      </c>
    </row>
    <row r="136" spans="1:65" s="2" customFormat="1" ht="39">
      <c r="A136" s="35"/>
      <c r="B136" s="36"/>
      <c r="C136" s="37"/>
      <c r="D136" s="206" t="s">
        <v>137</v>
      </c>
      <c r="E136" s="37"/>
      <c r="F136" s="207" t="s">
        <v>199</v>
      </c>
      <c r="G136" s="37"/>
      <c r="H136" s="37"/>
      <c r="I136" s="116"/>
      <c r="J136" s="37"/>
      <c r="K136" s="37"/>
      <c r="L136" s="40"/>
      <c r="M136" s="208"/>
      <c r="N136" s="209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137</v>
      </c>
      <c r="AU136" s="18" t="s">
        <v>83</v>
      </c>
    </row>
    <row r="137" spans="1:65" s="14" customFormat="1" ht="11.25">
      <c r="B137" s="221"/>
      <c r="C137" s="222"/>
      <c r="D137" s="206" t="s">
        <v>139</v>
      </c>
      <c r="E137" s="223" t="s">
        <v>19</v>
      </c>
      <c r="F137" s="224" t="s">
        <v>151</v>
      </c>
      <c r="G137" s="222"/>
      <c r="H137" s="223" t="s">
        <v>19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139</v>
      </c>
      <c r="AU137" s="230" t="s">
        <v>83</v>
      </c>
      <c r="AV137" s="14" t="s">
        <v>81</v>
      </c>
      <c r="AW137" s="14" t="s">
        <v>35</v>
      </c>
      <c r="AX137" s="14" t="s">
        <v>74</v>
      </c>
      <c r="AY137" s="230" t="s">
        <v>128</v>
      </c>
    </row>
    <row r="138" spans="1:65" s="14" customFormat="1" ht="11.25">
      <c r="B138" s="221"/>
      <c r="C138" s="222"/>
      <c r="D138" s="206" t="s">
        <v>139</v>
      </c>
      <c r="E138" s="223" t="s">
        <v>19</v>
      </c>
      <c r="F138" s="224" t="s">
        <v>168</v>
      </c>
      <c r="G138" s="222"/>
      <c r="H138" s="223" t="s">
        <v>19</v>
      </c>
      <c r="I138" s="225"/>
      <c r="J138" s="222"/>
      <c r="K138" s="222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139</v>
      </c>
      <c r="AU138" s="230" t="s">
        <v>83</v>
      </c>
      <c r="AV138" s="14" t="s">
        <v>81</v>
      </c>
      <c r="AW138" s="14" t="s">
        <v>35</v>
      </c>
      <c r="AX138" s="14" t="s">
        <v>74</v>
      </c>
      <c r="AY138" s="230" t="s">
        <v>128</v>
      </c>
    </row>
    <row r="139" spans="1:65" s="13" customFormat="1" ht="11.25">
      <c r="B139" s="210"/>
      <c r="C139" s="211"/>
      <c r="D139" s="206" t="s">
        <v>139</v>
      </c>
      <c r="E139" s="212" t="s">
        <v>19</v>
      </c>
      <c r="F139" s="213" t="s">
        <v>200</v>
      </c>
      <c r="G139" s="211"/>
      <c r="H139" s="214">
        <v>606.24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139</v>
      </c>
      <c r="AU139" s="220" t="s">
        <v>83</v>
      </c>
      <c r="AV139" s="13" t="s">
        <v>83</v>
      </c>
      <c r="AW139" s="13" t="s">
        <v>35</v>
      </c>
      <c r="AX139" s="13" t="s">
        <v>81</v>
      </c>
      <c r="AY139" s="220" t="s">
        <v>128</v>
      </c>
    </row>
    <row r="140" spans="1:65" s="2" customFormat="1" ht="36" customHeight="1">
      <c r="A140" s="35"/>
      <c r="B140" s="36"/>
      <c r="C140" s="193" t="s">
        <v>201</v>
      </c>
      <c r="D140" s="193" t="s">
        <v>130</v>
      </c>
      <c r="E140" s="194" t="s">
        <v>202</v>
      </c>
      <c r="F140" s="195" t="s">
        <v>203</v>
      </c>
      <c r="G140" s="196" t="s">
        <v>133</v>
      </c>
      <c r="H140" s="197">
        <v>306.44</v>
      </c>
      <c r="I140" s="198"/>
      <c r="J140" s="199">
        <f>ROUND(I140*H140,2)</f>
        <v>0</v>
      </c>
      <c r="K140" s="195" t="s">
        <v>134</v>
      </c>
      <c r="L140" s="40"/>
      <c r="M140" s="200" t="s">
        <v>19</v>
      </c>
      <c r="N140" s="201" t="s">
        <v>45</v>
      </c>
      <c r="O140" s="65"/>
      <c r="P140" s="202">
        <f>O140*H140</f>
        <v>0</v>
      </c>
      <c r="Q140" s="202">
        <v>6.2E-4</v>
      </c>
      <c r="R140" s="202">
        <f>Q140*H140</f>
        <v>0.18999279999999999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135</v>
      </c>
      <c r="AT140" s="204" t="s">
        <v>130</v>
      </c>
      <c r="AU140" s="204" t="s">
        <v>83</v>
      </c>
      <c r="AY140" s="18" t="s">
        <v>128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81</v>
      </c>
      <c r="BK140" s="205">
        <f>ROUND(I140*H140,2)</f>
        <v>0</v>
      </c>
      <c r="BL140" s="18" t="s">
        <v>135</v>
      </c>
      <c r="BM140" s="204" t="s">
        <v>204</v>
      </c>
    </row>
    <row r="141" spans="1:65" s="2" customFormat="1" ht="39">
      <c r="A141" s="35"/>
      <c r="B141" s="36"/>
      <c r="C141" s="37"/>
      <c r="D141" s="206" t="s">
        <v>137</v>
      </c>
      <c r="E141" s="37"/>
      <c r="F141" s="207" t="s">
        <v>199</v>
      </c>
      <c r="G141" s="37"/>
      <c r="H141" s="37"/>
      <c r="I141" s="116"/>
      <c r="J141" s="37"/>
      <c r="K141" s="37"/>
      <c r="L141" s="40"/>
      <c r="M141" s="208"/>
      <c r="N141" s="209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137</v>
      </c>
      <c r="AU141" s="18" t="s">
        <v>83</v>
      </c>
    </row>
    <row r="142" spans="1:65" s="2" customFormat="1" ht="36" customHeight="1">
      <c r="A142" s="35"/>
      <c r="B142" s="36"/>
      <c r="C142" s="193" t="s">
        <v>205</v>
      </c>
      <c r="D142" s="193" t="s">
        <v>130</v>
      </c>
      <c r="E142" s="194" t="s">
        <v>206</v>
      </c>
      <c r="F142" s="195" t="s">
        <v>207</v>
      </c>
      <c r="G142" s="196" t="s">
        <v>133</v>
      </c>
      <c r="H142" s="197">
        <v>606.24</v>
      </c>
      <c r="I142" s="198"/>
      <c r="J142" s="199">
        <f>ROUND(I142*H142,2)</f>
        <v>0</v>
      </c>
      <c r="K142" s="195" t="s">
        <v>134</v>
      </c>
      <c r="L142" s="40"/>
      <c r="M142" s="200" t="s">
        <v>19</v>
      </c>
      <c r="N142" s="201" t="s">
        <v>45</v>
      </c>
      <c r="O142" s="65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135</v>
      </c>
      <c r="AT142" s="204" t="s">
        <v>130</v>
      </c>
      <c r="AU142" s="204" t="s">
        <v>83</v>
      </c>
      <c r="AY142" s="18" t="s">
        <v>128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81</v>
      </c>
      <c r="BK142" s="205">
        <f>ROUND(I142*H142,2)</f>
        <v>0</v>
      </c>
      <c r="BL142" s="18" t="s">
        <v>135</v>
      </c>
      <c r="BM142" s="204" t="s">
        <v>208</v>
      </c>
    </row>
    <row r="143" spans="1:65" s="2" customFormat="1" ht="36" customHeight="1">
      <c r="A143" s="35"/>
      <c r="B143" s="36"/>
      <c r="C143" s="193" t="s">
        <v>209</v>
      </c>
      <c r="D143" s="193" t="s">
        <v>130</v>
      </c>
      <c r="E143" s="194" t="s">
        <v>210</v>
      </c>
      <c r="F143" s="195" t="s">
        <v>211</v>
      </c>
      <c r="G143" s="196" t="s">
        <v>133</v>
      </c>
      <c r="H143" s="197">
        <v>306.44</v>
      </c>
      <c r="I143" s="198"/>
      <c r="J143" s="199">
        <f>ROUND(I143*H143,2)</f>
        <v>0</v>
      </c>
      <c r="K143" s="195" t="s">
        <v>134</v>
      </c>
      <c r="L143" s="40"/>
      <c r="M143" s="200" t="s">
        <v>19</v>
      </c>
      <c r="N143" s="201" t="s">
        <v>45</v>
      </c>
      <c r="O143" s="6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135</v>
      </c>
      <c r="AT143" s="204" t="s">
        <v>130</v>
      </c>
      <c r="AU143" s="204" t="s">
        <v>83</v>
      </c>
      <c r="AY143" s="18" t="s">
        <v>128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81</v>
      </c>
      <c r="BK143" s="205">
        <f>ROUND(I143*H143,2)</f>
        <v>0</v>
      </c>
      <c r="BL143" s="18" t="s">
        <v>135</v>
      </c>
      <c r="BM143" s="204" t="s">
        <v>212</v>
      </c>
    </row>
    <row r="144" spans="1:65" s="2" customFormat="1" ht="48" customHeight="1">
      <c r="A144" s="35"/>
      <c r="B144" s="36"/>
      <c r="C144" s="193" t="s">
        <v>8</v>
      </c>
      <c r="D144" s="193" t="s">
        <v>130</v>
      </c>
      <c r="E144" s="194" t="s">
        <v>213</v>
      </c>
      <c r="F144" s="195" t="s">
        <v>214</v>
      </c>
      <c r="G144" s="196" t="s">
        <v>159</v>
      </c>
      <c r="H144" s="197">
        <v>269.51799999999997</v>
      </c>
      <c r="I144" s="198"/>
      <c r="J144" s="199">
        <f>ROUND(I144*H144,2)</f>
        <v>0</v>
      </c>
      <c r="K144" s="195" t="s">
        <v>134</v>
      </c>
      <c r="L144" s="40"/>
      <c r="M144" s="200" t="s">
        <v>19</v>
      </c>
      <c r="N144" s="201" t="s">
        <v>45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135</v>
      </c>
      <c r="AT144" s="204" t="s">
        <v>130</v>
      </c>
      <c r="AU144" s="204" t="s">
        <v>83</v>
      </c>
      <c r="AY144" s="18" t="s">
        <v>128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81</v>
      </c>
      <c r="BK144" s="205">
        <f>ROUND(I144*H144,2)</f>
        <v>0</v>
      </c>
      <c r="BL144" s="18" t="s">
        <v>135</v>
      </c>
      <c r="BM144" s="204" t="s">
        <v>215</v>
      </c>
    </row>
    <row r="145" spans="1:65" s="2" customFormat="1" ht="97.5">
      <c r="A145" s="35"/>
      <c r="B145" s="36"/>
      <c r="C145" s="37"/>
      <c r="D145" s="206" t="s">
        <v>137</v>
      </c>
      <c r="E145" s="37"/>
      <c r="F145" s="207" t="s">
        <v>216</v>
      </c>
      <c r="G145" s="37"/>
      <c r="H145" s="37"/>
      <c r="I145" s="116"/>
      <c r="J145" s="37"/>
      <c r="K145" s="37"/>
      <c r="L145" s="40"/>
      <c r="M145" s="208"/>
      <c r="N145" s="209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137</v>
      </c>
      <c r="AU145" s="18" t="s">
        <v>83</v>
      </c>
    </row>
    <row r="146" spans="1:65" s="2" customFormat="1" ht="39">
      <c r="A146" s="35"/>
      <c r="B146" s="36"/>
      <c r="C146" s="37"/>
      <c r="D146" s="206" t="s">
        <v>175</v>
      </c>
      <c r="E146" s="37"/>
      <c r="F146" s="207" t="s">
        <v>217</v>
      </c>
      <c r="G146" s="37"/>
      <c r="H146" s="37"/>
      <c r="I146" s="116"/>
      <c r="J146" s="37"/>
      <c r="K146" s="37"/>
      <c r="L146" s="40"/>
      <c r="M146" s="208"/>
      <c r="N146" s="209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175</v>
      </c>
      <c r="AU146" s="18" t="s">
        <v>83</v>
      </c>
    </row>
    <row r="147" spans="1:65" s="14" customFormat="1" ht="11.25">
      <c r="B147" s="221"/>
      <c r="C147" s="222"/>
      <c r="D147" s="206" t="s">
        <v>139</v>
      </c>
      <c r="E147" s="223" t="s">
        <v>19</v>
      </c>
      <c r="F147" s="224" t="s">
        <v>218</v>
      </c>
      <c r="G147" s="222"/>
      <c r="H147" s="223" t="s">
        <v>19</v>
      </c>
      <c r="I147" s="225"/>
      <c r="J147" s="222"/>
      <c r="K147" s="222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139</v>
      </c>
      <c r="AU147" s="230" t="s">
        <v>83</v>
      </c>
      <c r="AV147" s="14" t="s">
        <v>81</v>
      </c>
      <c r="AW147" s="14" t="s">
        <v>35</v>
      </c>
      <c r="AX147" s="14" t="s">
        <v>74</v>
      </c>
      <c r="AY147" s="230" t="s">
        <v>128</v>
      </c>
    </row>
    <row r="148" spans="1:65" s="13" customFormat="1" ht="11.25">
      <c r="B148" s="210"/>
      <c r="C148" s="211"/>
      <c r="D148" s="206" t="s">
        <v>139</v>
      </c>
      <c r="E148" s="212" t="s">
        <v>19</v>
      </c>
      <c r="F148" s="213" t="s">
        <v>219</v>
      </c>
      <c r="G148" s="211"/>
      <c r="H148" s="214">
        <v>269.51799999999997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139</v>
      </c>
      <c r="AU148" s="220" t="s">
        <v>83</v>
      </c>
      <c r="AV148" s="13" t="s">
        <v>83</v>
      </c>
      <c r="AW148" s="13" t="s">
        <v>35</v>
      </c>
      <c r="AX148" s="13" t="s">
        <v>81</v>
      </c>
      <c r="AY148" s="220" t="s">
        <v>128</v>
      </c>
    </row>
    <row r="149" spans="1:65" s="2" customFormat="1" ht="48" customHeight="1">
      <c r="A149" s="35"/>
      <c r="B149" s="36"/>
      <c r="C149" s="193" t="s">
        <v>220</v>
      </c>
      <c r="D149" s="193" t="s">
        <v>130</v>
      </c>
      <c r="E149" s="194" t="s">
        <v>221</v>
      </c>
      <c r="F149" s="195" t="s">
        <v>222</v>
      </c>
      <c r="G149" s="196" t="s">
        <v>159</v>
      </c>
      <c r="H149" s="197">
        <v>29.946000000000002</v>
      </c>
      <c r="I149" s="198"/>
      <c r="J149" s="199">
        <f>ROUND(I149*H149,2)</f>
        <v>0</v>
      </c>
      <c r="K149" s="195" t="s">
        <v>134</v>
      </c>
      <c r="L149" s="40"/>
      <c r="M149" s="200" t="s">
        <v>19</v>
      </c>
      <c r="N149" s="201" t="s">
        <v>45</v>
      </c>
      <c r="O149" s="6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135</v>
      </c>
      <c r="AT149" s="204" t="s">
        <v>130</v>
      </c>
      <c r="AU149" s="204" t="s">
        <v>83</v>
      </c>
      <c r="AY149" s="18" t="s">
        <v>128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81</v>
      </c>
      <c r="BK149" s="205">
        <f>ROUND(I149*H149,2)</f>
        <v>0</v>
      </c>
      <c r="BL149" s="18" t="s">
        <v>135</v>
      </c>
      <c r="BM149" s="204" t="s">
        <v>223</v>
      </c>
    </row>
    <row r="150" spans="1:65" s="2" customFormat="1" ht="97.5">
      <c r="A150" s="35"/>
      <c r="B150" s="36"/>
      <c r="C150" s="37"/>
      <c r="D150" s="206" t="s">
        <v>137</v>
      </c>
      <c r="E150" s="37"/>
      <c r="F150" s="207" t="s">
        <v>216</v>
      </c>
      <c r="G150" s="37"/>
      <c r="H150" s="37"/>
      <c r="I150" s="116"/>
      <c r="J150" s="37"/>
      <c r="K150" s="37"/>
      <c r="L150" s="40"/>
      <c r="M150" s="208"/>
      <c r="N150" s="209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137</v>
      </c>
      <c r="AU150" s="18" t="s">
        <v>83</v>
      </c>
    </row>
    <row r="151" spans="1:65" s="2" customFormat="1" ht="39">
      <c r="A151" s="35"/>
      <c r="B151" s="36"/>
      <c r="C151" s="37"/>
      <c r="D151" s="206" t="s">
        <v>175</v>
      </c>
      <c r="E151" s="37"/>
      <c r="F151" s="207" t="s">
        <v>217</v>
      </c>
      <c r="G151" s="37"/>
      <c r="H151" s="37"/>
      <c r="I151" s="116"/>
      <c r="J151" s="37"/>
      <c r="K151" s="37"/>
      <c r="L151" s="40"/>
      <c r="M151" s="208"/>
      <c r="N151" s="209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175</v>
      </c>
      <c r="AU151" s="18" t="s">
        <v>83</v>
      </c>
    </row>
    <row r="152" spans="1:65" s="14" customFormat="1" ht="11.25">
      <c r="B152" s="221"/>
      <c r="C152" s="222"/>
      <c r="D152" s="206" t="s">
        <v>139</v>
      </c>
      <c r="E152" s="223" t="s">
        <v>19</v>
      </c>
      <c r="F152" s="224" t="s">
        <v>224</v>
      </c>
      <c r="G152" s="222"/>
      <c r="H152" s="223" t="s">
        <v>19</v>
      </c>
      <c r="I152" s="225"/>
      <c r="J152" s="222"/>
      <c r="K152" s="222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139</v>
      </c>
      <c r="AU152" s="230" t="s">
        <v>83</v>
      </c>
      <c r="AV152" s="14" t="s">
        <v>81</v>
      </c>
      <c r="AW152" s="14" t="s">
        <v>35</v>
      </c>
      <c r="AX152" s="14" t="s">
        <v>74</v>
      </c>
      <c r="AY152" s="230" t="s">
        <v>128</v>
      </c>
    </row>
    <row r="153" spans="1:65" s="13" customFormat="1" ht="11.25">
      <c r="B153" s="210"/>
      <c r="C153" s="211"/>
      <c r="D153" s="206" t="s">
        <v>139</v>
      </c>
      <c r="E153" s="212" t="s">
        <v>19</v>
      </c>
      <c r="F153" s="213" t="s">
        <v>225</v>
      </c>
      <c r="G153" s="211"/>
      <c r="H153" s="214">
        <v>29.946000000000002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139</v>
      </c>
      <c r="AU153" s="220" t="s">
        <v>83</v>
      </c>
      <c r="AV153" s="13" t="s">
        <v>83</v>
      </c>
      <c r="AW153" s="13" t="s">
        <v>35</v>
      </c>
      <c r="AX153" s="13" t="s">
        <v>81</v>
      </c>
      <c r="AY153" s="220" t="s">
        <v>128</v>
      </c>
    </row>
    <row r="154" spans="1:65" s="2" customFormat="1" ht="48" customHeight="1">
      <c r="A154" s="35"/>
      <c r="B154" s="36"/>
      <c r="C154" s="193" t="s">
        <v>226</v>
      </c>
      <c r="D154" s="193" t="s">
        <v>130</v>
      </c>
      <c r="E154" s="194" t="s">
        <v>227</v>
      </c>
      <c r="F154" s="195" t="s">
        <v>228</v>
      </c>
      <c r="G154" s="196" t="s">
        <v>159</v>
      </c>
      <c r="H154" s="197">
        <v>314.97199999999998</v>
      </c>
      <c r="I154" s="198"/>
      <c r="J154" s="199">
        <f>ROUND(I154*H154,2)</f>
        <v>0</v>
      </c>
      <c r="K154" s="195" t="s">
        <v>134</v>
      </c>
      <c r="L154" s="40"/>
      <c r="M154" s="200" t="s">
        <v>19</v>
      </c>
      <c r="N154" s="201" t="s">
        <v>45</v>
      </c>
      <c r="O154" s="65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135</v>
      </c>
      <c r="AT154" s="204" t="s">
        <v>130</v>
      </c>
      <c r="AU154" s="204" t="s">
        <v>83</v>
      </c>
      <c r="AY154" s="18" t="s">
        <v>128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81</v>
      </c>
      <c r="BK154" s="205">
        <f>ROUND(I154*H154,2)</f>
        <v>0</v>
      </c>
      <c r="BL154" s="18" t="s">
        <v>135</v>
      </c>
      <c r="BM154" s="204" t="s">
        <v>229</v>
      </c>
    </row>
    <row r="155" spans="1:65" s="2" customFormat="1" ht="273">
      <c r="A155" s="35"/>
      <c r="B155" s="36"/>
      <c r="C155" s="37"/>
      <c r="D155" s="206" t="s">
        <v>137</v>
      </c>
      <c r="E155" s="37"/>
      <c r="F155" s="207" t="s">
        <v>230</v>
      </c>
      <c r="G155" s="37"/>
      <c r="H155" s="37"/>
      <c r="I155" s="116"/>
      <c r="J155" s="37"/>
      <c r="K155" s="37"/>
      <c r="L155" s="40"/>
      <c r="M155" s="208"/>
      <c r="N155" s="209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137</v>
      </c>
      <c r="AU155" s="18" t="s">
        <v>83</v>
      </c>
    </row>
    <row r="156" spans="1:65" s="14" customFormat="1" ht="11.25">
      <c r="B156" s="221"/>
      <c r="C156" s="222"/>
      <c r="D156" s="206" t="s">
        <v>139</v>
      </c>
      <c r="E156" s="223" t="s">
        <v>19</v>
      </c>
      <c r="F156" s="224" t="s">
        <v>231</v>
      </c>
      <c r="G156" s="222"/>
      <c r="H156" s="223" t="s">
        <v>19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139</v>
      </c>
      <c r="AU156" s="230" t="s">
        <v>83</v>
      </c>
      <c r="AV156" s="14" t="s">
        <v>81</v>
      </c>
      <c r="AW156" s="14" t="s">
        <v>35</v>
      </c>
      <c r="AX156" s="14" t="s">
        <v>74</v>
      </c>
      <c r="AY156" s="230" t="s">
        <v>128</v>
      </c>
    </row>
    <row r="157" spans="1:65" s="13" customFormat="1" ht="11.25">
      <c r="B157" s="210"/>
      <c r="C157" s="211"/>
      <c r="D157" s="206" t="s">
        <v>139</v>
      </c>
      <c r="E157" s="212" t="s">
        <v>19</v>
      </c>
      <c r="F157" s="213" t="s">
        <v>232</v>
      </c>
      <c r="G157" s="211"/>
      <c r="H157" s="214">
        <v>369.42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139</v>
      </c>
      <c r="AU157" s="220" t="s">
        <v>83</v>
      </c>
      <c r="AV157" s="13" t="s">
        <v>83</v>
      </c>
      <c r="AW157" s="13" t="s">
        <v>35</v>
      </c>
      <c r="AX157" s="13" t="s">
        <v>74</v>
      </c>
      <c r="AY157" s="220" t="s">
        <v>128</v>
      </c>
    </row>
    <row r="158" spans="1:65" s="13" customFormat="1" ht="11.25">
      <c r="B158" s="210"/>
      <c r="C158" s="211"/>
      <c r="D158" s="206" t="s">
        <v>139</v>
      </c>
      <c r="E158" s="212" t="s">
        <v>19</v>
      </c>
      <c r="F158" s="213" t="s">
        <v>233</v>
      </c>
      <c r="G158" s="211"/>
      <c r="H158" s="214">
        <v>-54.448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139</v>
      </c>
      <c r="AU158" s="220" t="s">
        <v>83</v>
      </c>
      <c r="AV158" s="13" t="s">
        <v>83</v>
      </c>
      <c r="AW158" s="13" t="s">
        <v>35</v>
      </c>
      <c r="AX158" s="13" t="s">
        <v>74</v>
      </c>
      <c r="AY158" s="220" t="s">
        <v>128</v>
      </c>
    </row>
    <row r="159" spans="1:65" s="15" customFormat="1" ht="11.25">
      <c r="B159" s="232"/>
      <c r="C159" s="233"/>
      <c r="D159" s="206" t="s">
        <v>139</v>
      </c>
      <c r="E159" s="234" t="s">
        <v>19</v>
      </c>
      <c r="F159" s="235" t="s">
        <v>234</v>
      </c>
      <c r="G159" s="233"/>
      <c r="H159" s="236">
        <v>314.97199999999998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139</v>
      </c>
      <c r="AU159" s="242" t="s">
        <v>83</v>
      </c>
      <c r="AV159" s="15" t="s">
        <v>135</v>
      </c>
      <c r="AW159" s="15" t="s">
        <v>35</v>
      </c>
      <c r="AX159" s="15" t="s">
        <v>81</v>
      </c>
      <c r="AY159" s="242" t="s">
        <v>128</v>
      </c>
    </row>
    <row r="160" spans="1:65" s="2" customFormat="1" ht="48" customHeight="1">
      <c r="A160" s="35"/>
      <c r="B160" s="36"/>
      <c r="C160" s="193" t="s">
        <v>235</v>
      </c>
      <c r="D160" s="193" t="s">
        <v>130</v>
      </c>
      <c r="E160" s="194" t="s">
        <v>236</v>
      </c>
      <c r="F160" s="195" t="s">
        <v>237</v>
      </c>
      <c r="G160" s="196" t="s">
        <v>159</v>
      </c>
      <c r="H160" s="197">
        <v>54.448</v>
      </c>
      <c r="I160" s="198"/>
      <c r="J160" s="199">
        <f>ROUND(I160*H160,2)</f>
        <v>0</v>
      </c>
      <c r="K160" s="195" t="s">
        <v>134</v>
      </c>
      <c r="L160" s="40"/>
      <c r="M160" s="200" t="s">
        <v>19</v>
      </c>
      <c r="N160" s="201" t="s">
        <v>45</v>
      </c>
      <c r="O160" s="65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135</v>
      </c>
      <c r="AT160" s="204" t="s">
        <v>130</v>
      </c>
      <c r="AU160" s="204" t="s">
        <v>83</v>
      </c>
      <c r="AY160" s="18" t="s">
        <v>128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81</v>
      </c>
      <c r="BK160" s="205">
        <f>ROUND(I160*H160,2)</f>
        <v>0</v>
      </c>
      <c r="BL160" s="18" t="s">
        <v>135</v>
      </c>
      <c r="BM160" s="204" t="s">
        <v>238</v>
      </c>
    </row>
    <row r="161" spans="1:65" s="2" customFormat="1" ht="273">
      <c r="A161" s="35"/>
      <c r="B161" s="36"/>
      <c r="C161" s="37"/>
      <c r="D161" s="206" t="s">
        <v>137</v>
      </c>
      <c r="E161" s="37"/>
      <c r="F161" s="207" t="s">
        <v>230</v>
      </c>
      <c r="G161" s="37"/>
      <c r="H161" s="37"/>
      <c r="I161" s="116"/>
      <c r="J161" s="37"/>
      <c r="K161" s="37"/>
      <c r="L161" s="40"/>
      <c r="M161" s="208"/>
      <c r="N161" s="209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137</v>
      </c>
      <c r="AU161" s="18" t="s">
        <v>83</v>
      </c>
    </row>
    <row r="162" spans="1:65" s="14" customFormat="1" ht="11.25">
      <c r="B162" s="221"/>
      <c r="C162" s="222"/>
      <c r="D162" s="206" t="s">
        <v>139</v>
      </c>
      <c r="E162" s="223" t="s">
        <v>19</v>
      </c>
      <c r="F162" s="224" t="s">
        <v>231</v>
      </c>
      <c r="G162" s="222"/>
      <c r="H162" s="223" t="s">
        <v>19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139</v>
      </c>
      <c r="AU162" s="230" t="s">
        <v>83</v>
      </c>
      <c r="AV162" s="14" t="s">
        <v>81</v>
      </c>
      <c r="AW162" s="14" t="s">
        <v>35</v>
      </c>
      <c r="AX162" s="14" t="s">
        <v>74</v>
      </c>
      <c r="AY162" s="230" t="s">
        <v>128</v>
      </c>
    </row>
    <row r="163" spans="1:65" s="14" customFormat="1" ht="11.25">
      <c r="B163" s="221"/>
      <c r="C163" s="222"/>
      <c r="D163" s="206" t="s">
        <v>139</v>
      </c>
      <c r="E163" s="223" t="s">
        <v>19</v>
      </c>
      <c r="F163" s="224" t="s">
        <v>224</v>
      </c>
      <c r="G163" s="222"/>
      <c r="H163" s="223" t="s">
        <v>19</v>
      </c>
      <c r="I163" s="225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139</v>
      </c>
      <c r="AU163" s="230" t="s">
        <v>83</v>
      </c>
      <c r="AV163" s="14" t="s">
        <v>81</v>
      </c>
      <c r="AW163" s="14" t="s">
        <v>35</v>
      </c>
      <c r="AX163" s="14" t="s">
        <v>74</v>
      </c>
      <c r="AY163" s="230" t="s">
        <v>128</v>
      </c>
    </row>
    <row r="164" spans="1:65" s="13" customFormat="1" ht="11.25">
      <c r="B164" s="210"/>
      <c r="C164" s="211"/>
      <c r="D164" s="206" t="s">
        <v>139</v>
      </c>
      <c r="E164" s="212" t="s">
        <v>19</v>
      </c>
      <c r="F164" s="213" t="s">
        <v>239</v>
      </c>
      <c r="G164" s="211"/>
      <c r="H164" s="214">
        <v>54.448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139</v>
      </c>
      <c r="AU164" s="220" t="s">
        <v>83</v>
      </c>
      <c r="AV164" s="13" t="s">
        <v>83</v>
      </c>
      <c r="AW164" s="13" t="s">
        <v>35</v>
      </c>
      <c r="AX164" s="13" t="s">
        <v>81</v>
      </c>
      <c r="AY164" s="220" t="s">
        <v>128</v>
      </c>
    </row>
    <row r="165" spans="1:65" s="2" customFormat="1" ht="24" customHeight="1">
      <c r="A165" s="35"/>
      <c r="B165" s="36"/>
      <c r="C165" s="193" t="s">
        <v>240</v>
      </c>
      <c r="D165" s="193" t="s">
        <v>130</v>
      </c>
      <c r="E165" s="194" t="s">
        <v>241</v>
      </c>
      <c r="F165" s="195" t="s">
        <v>242</v>
      </c>
      <c r="G165" s="196" t="s">
        <v>243</v>
      </c>
      <c r="H165" s="197">
        <v>701.89800000000002</v>
      </c>
      <c r="I165" s="198"/>
      <c r="J165" s="199">
        <f>ROUND(I165*H165,2)</f>
        <v>0</v>
      </c>
      <c r="K165" s="195" t="s">
        <v>134</v>
      </c>
      <c r="L165" s="40"/>
      <c r="M165" s="200" t="s">
        <v>19</v>
      </c>
      <c r="N165" s="201" t="s">
        <v>45</v>
      </c>
      <c r="O165" s="65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135</v>
      </c>
      <c r="AT165" s="204" t="s">
        <v>130</v>
      </c>
      <c r="AU165" s="204" t="s">
        <v>83</v>
      </c>
      <c r="AY165" s="18" t="s">
        <v>128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81</v>
      </c>
      <c r="BK165" s="205">
        <f>ROUND(I165*H165,2)</f>
        <v>0</v>
      </c>
      <c r="BL165" s="18" t="s">
        <v>135</v>
      </c>
      <c r="BM165" s="204" t="s">
        <v>244</v>
      </c>
    </row>
    <row r="166" spans="1:65" s="2" customFormat="1" ht="409.5">
      <c r="A166" s="35"/>
      <c r="B166" s="36"/>
      <c r="C166" s="37"/>
      <c r="D166" s="206" t="s">
        <v>137</v>
      </c>
      <c r="E166" s="37"/>
      <c r="F166" s="231" t="s">
        <v>245</v>
      </c>
      <c r="G166" s="37"/>
      <c r="H166" s="37"/>
      <c r="I166" s="116"/>
      <c r="J166" s="37"/>
      <c r="K166" s="37"/>
      <c r="L166" s="40"/>
      <c r="M166" s="208"/>
      <c r="N166" s="209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137</v>
      </c>
      <c r="AU166" s="18" t="s">
        <v>83</v>
      </c>
    </row>
    <row r="167" spans="1:65" s="2" customFormat="1" ht="19.5">
      <c r="A167" s="35"/>
      <c r="B167" s="36"/>
      <c r="C167" s="37"/>
      <c r="D167" s="206" t="s">
        <v>175</v>
      </c>
      <c r="E167" s="37"/>
      <c r="F167" s="207" t="s">
        <v>246</v>
      </c>
      <c r="G167" s="37"/>
      <c r="H167" s="37"/>
      <c r="I167" s="116"/>
      <c r="J167" s="37"/>
      <c r="K167" s="37"/>
      <c r="L167" s="40"/>
      <c r="M167" s="208"/>
      <c r="N167" s="209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175</v>
      </c>
      <c r="AU167" s="18" t="s">
        <v>83</v>
      </c>
    </row>
    <row r="168" spans="1:65" s="13" customFormat="1" ht="11.25">
      <c r="B168" s="210"/>
      <c r="C168" s="211"/>
      <c r="D168" s="206" t="s">
        <v>139</v>
      </c>
      <c r="E168" s="212" t="s">
        <v>19</v>
      </c>
      <c r="F168" s="213" t="s">
        <v>247</v>
      </c>
      <c r="G168" s="211"/>
      <c r="H168" s="214">
        <v>701.89800000000002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139</v>
      </c>
      <c r="AU168" s="220" t="s">
        <v>83</v>
      </c>
      <c r="AV168" s="13" t="s">
        <v>83</v>
      </c>
      <c r="AW168" s="13" t="s">
        <v>35</v>
      </c>
      <c r="AX168" s="13" t="s">
        <v>81</v>
      </c>
      <c r="AY168" s="220" t="s">
        <v>128</v>
      </c>
    </row>
    <row r="169" spans="1:65" s="2" customFormat="1" ht="36" customHeight="1">
      <c r="A169" s="35"/>
      <c r="B169" s="36"/>
      <c r="C169" s="193" t="s">
        <v>248</v>
      </c>
      <c r="D169" s="193" t="s">
        <v>130</v>
      </c>
      <c r="E169" s="194" t="s">
        <v>249</v>
      </c>
      <c r="F169" s="195" t="s">
        <v>250</v>
      </c>
      <c r="G169" s="196" t="s">
        <v>159</v>
      </c>
      <c r="H169" s="197">
        <v>406.96</v>
      </c>
      <c r="I169" s="198"/>
      <c r="J169" s="199">
        <f>ROUND(I169*H169,2)</f>
        <v>0</v>
      </c>
      <c r="K169" s="195" t="s">
        <v>134</v>
      </c>
      <c r="L169" s="40"/>
      <c r="M169" s="200" t="s">
        <v>19</v>
      </c>
      <c r="N169" s="201" t="s">
        <v>45</v>
      </c>
      <c r="O169" s="65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135</v>
      </c>
      <c r="AT169" s="204" t="s">
        <v>130</v>
      </c>
      <c r="AU169" s="204" t="s">
        <v>83</v>
      </c>
      <c r="AY169" s="18" t="s">
        <v>128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81</v>
      </c>
      <c r="BK169" s="205">
        <f>ROUND(I169*H169,2)</f>
        <v>0</v>
      </c>
      <c r="BL169" s="18" t="s">
        <v>135</v>
      </c>
      <c r="BM169" s="204" t="s">
        <v>251</v>
      </c>
    </row>
    <row r="170" spans="1:65" s="2" customFormat="1" ht="409.5">
      <c r="A170" s="35"/>
      <c r="B170" s="36"/>
      <c r="C170" s="37"/>
      <c r="D170" s="206" t="s">
        <v>137</v>
      </c>
      <c r="E170" s="37"/>
      <c r="F170" s="231" t="s">
        <v>252</v>
      </c>
      <c r="G170" s="37"/>
      <c r="H170" s="37"/>
      <c r="I170" s="116"/>
      <c r="J170" s="37"/>
      <c r="K170" s="37"/>
      <c r="L170" s="40"/>
      <c r="M170" s="208"/>
      <c r="N170" s="209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137</v>
      </c>
      <c r="AU170" s="18" t="s">
        <v>83</v>
      </c>
    </row>
    <row r="171" spans="1:65" s="14" customFormat="1" ht="11.25">
      <c r="B171" s="221"/>
      <c r="C171" s="222"/>
      <c r="D171" s="206" t="s">
        <v>139</v>
      </c>
      <c r="E171" s="223" t="s">
        <v>19</v>
      </c>
      <c r="F171" s="224" t="s">
        <v>151</v>
      </c>
      <c r="G171" s="222"/>
      <c r="H171" s="223" t="s">
        <v>19</v>
      </c>
      <c r="I171" s="225"/>
      <c r="J171" s="222"/>
      <c r="K171" s="222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139</v>
      </c>
      <c r="AU171" s="230" t="s">
        <v>83</v>
      </c>
      <c r="AV171" s="14" t="s">
        <v>81</v>
      </c>
      <c r="AW171" s="14" t="s">
        <v>35</v>
      </c>
      <c r="AX171" s="14" t="s">
        <v>74</v>
      </c>
      <c r="AY171" s="230" t="s">
        <v>128</v>
      </c>
    </row>
    <row r="172" spans="1:65" s="14" customFormat="1" ht="11.25">
      <c r="B172" s="221"/>
      <c r="C172" s="222"/>
      <c r="D172" s="206" t="s">
        <v>139</v>
      </c>
      <c r="E172" s="223" t="s">
        <v>19</v>
      </c>
      <c r="F172" s="224" t="s">
        <v>168</v>
      </c>
      <c r="G172" s="222"/>
      <c r="H172" s="223" t="s">
        <v>19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139</v>
      </c>
      <c r="AU172" s="230" t="s">
        <v>83</v>
      </c>
      <c r="AV172" s="14" t="s">
        <v>81</v>
      </c>
      <c r="AW172" s="14" t="s">
        <v>35</v>
      </c>
      <c r="AX172" s="14" t="s">
        <v>74</v>
      </c>
      <c r="AY172" s="230" t="s">
        <v>128</v>
      </c>
    </row>
    <row r="173" spans="1:65" s="14" customFormat="1" ht="11.25">
      <c r="B173" s="221"/>
      <c r="C173" s="222"/>
      <c r="D173" s="206" t="s">
        <v>139</v>
      </c>
      <c r="E173" s="223" t="s">
        <v>19</v>
      </c>
      <c r="F173" s="224" t="s">
        <v>253</v>
      </c>
      <c r="G173" s="222"/>
      <c r="H173" s="223" t="s">
        <v>19</v>
      </c>
      <c r="I173" s="225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139</v>
      </c>
      <c r="AU173" s="230" t="s">
        <v>83</v>
      </c>
      <c r="AV173" s="14" t="s">
        <v>81</v>
      </c>
      <c r="AW173" s="14" t="s">
        <v>35</v>
      </c>
      <c r="AX173" s="14" t="s">
        <v>74</v>
      </c>
      <c r="AY173" s="230" t="s">
        <v>128</v>
      </c>
    </row>
    <row r="174" spans="1:65" s="13" customFormat="1" ht="11.25">
      <c r="B174" s="210"/>
      <c r="C174" s="211"/>
      <c r="D174" s="206" t="s">
        <v>139</v>
      </c>
      <c r="E174" s="212" t="s">
        <v>19</v>
      </c>
      <c r="F174" s="213" t="s">
        <v>254</v>
      </c>
      <c r="G174" s="211"/>
      <c r="H174" s="214">
        <v>202.4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139</v>
      </c>
      <c r="AU174" s="220" t="s">
        <v>83</v>
      </c>
      <c r="AV174" s="13" t="s">
        <v>83</v>
      </c>
      <c r="AW174" s="13" t="s">
        <v>35</v>
      </c>
      <c r="AX174" s="13" t="s">
        <v>74</v>
      </c>
      <c r="AY174" s="220" t="s">
        <v>128</v>
      </c>
    </row>
    <row r="175" spans="1:65" s="13" customFormat="1" ht="11.25">
      <c r="B175" s="210"/>
      <c r="C175" s="211"/>
      <c r="D175" s="206" t="s">
        <v>139</v>
      </c>
      <c r="E175" s="212" t="s">
        <v>19</v>
      </c>
      <c r="F175" s="213" t="s">
        <v>255</v>
      </c>
      <c r="G175" s="211"/>
      <c r="H175" s="214">
        <v>204.56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139</v>
      </c>
      <c r="AU175" s="220" t="s">
        <v>83</v>
      </c>
      <c r="AV175" s="13" t="s">
        <v>83</v>
      </c>
      <c r="AW175" s="13" t="s">
        <v>35</v>
      </c>
      <c r="AX175" s="13" t="s">
        <v>74</v>
      </c>
      <c r="AY175" s="220" t="s">
        <v>128</v>
      </c>
    </row>
    <row r="176" spans="1:65" s="15" customFormat="1" ht="11.25">
      <c r="B176" s="232"/>
      <c r="C176" s="233"/>
      <c r="D176" s="206" t="s">
        <v>139</v>
      </c>
      <c r="E176" s="234" t="s">
        <v>19</v>
      </c>
      <c r="F176" s="235" t="s">
        <v>234</v>
      </c>
      <c r="G176" s="233"/>
      <c r="H176" s="236">
        <v>406.96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139</v>
      </c>
      <c r="AU176" s="242" t="s">
        <v>83</v>
      </c>
      <c r="AV176" s="15" t="s">
        <v>135</v>
      </c>
      <c r="AW176" s="15" t="s">
        <v>35</v>
      </c>
      <c r="AX176" s="15" t="s">
        <v>81</v>
      </c>
      <c r="AY176" s="242" t="s">
        <v>128</v>
      </c>
    </row>
    <row r="177" spans="1:65" s="2" customFormat="1" ht="16.5" customHeight="1">
      <c r="A177" s="35"/>
      <c r="B177" s="36"/>
      <c r="C177" s="243" t="s">
        <v>7</v>
      </c>
      <c r="D177" s="243" t="s">
        <v>256</v>
      </c>
      <c r="E177" s="244" t="s">
        <v>257</v>
      </c>
      <c r="F177" s="245" t="s">
        <v>258</v>
      </c>
      <c r="G177" s="246" t="s">
        <v>243</v>
      </c>
      <c r="H177" s="247">
        <v>409.12</v>
      </c>
      <c r="I177" s="248"/>
      <c r="J177" s="249">
        <f>ROUND(I177*H177,2)</f>
        <v>0</v>
      </c>
      <c r="K177" s="245" t="s">
        <v>134</v>
      </c>
      <c r="L177" s="250"/>
      <c r="M177" s="251" t="s">
        <v>19</v>
      </c>
      <c r="N177" s="252" t="s">
        <v>45</v>
      </c>
      <c r="O177" s="65"/>
      <c r="P177" s="202">
        <f>O177*H177</f>
        <v>0</v>
      </c>
      <c r="Q177" s="202">
        <v>1</v>
      </c>
      <c r="R177" s="202">
        <f>Q177*H177</f>
        <v>409.12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178</v>
      </c>
      <c r="AT177" s="204" t="s">
        <v>256</v>
      </c>
      <c r="AU177" s="204" t="s">
        <v>83</v>
      </c>
      <c r="AY177" s="18" t="s">
        <v>128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81</v>
      </c>
      <c r="BK177" s="205">
        <f>ROUND(I177*H177,2)</f>
        <v>0</v>
      </c>
      <c r="BL177" s="18" t="s">
        <v>135</v>
      </c>
      <c r="BM177" s="204" t="s">
        <v>259</v>
      </c>
    </row>
    <row r="178" spans="1:65" s="2" customFormat="1" ht="19.5">
      <c r="A178" s="35"/>
      <c r="B178" s="36"/>
      <c r="C178" s="37"/>
      <c r="D178" s="206" t="s">
        <v>175</v>
      </c>
      <c r="E178" s="37"/>
      <c r="F178" s="207" t="s">
        <v>260</v>
      </c>
      <c r="G178" s="37"/>
      <c r="H178" s="37"/>
      <c r="I178" s="116"/>
      <c r="J178" s="37"/>
      <c r="K178" s="37"/>
      <c r="L178" s="40"/>
      <c r="M178" s="208"/>
      <c r="N178" s="209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175</v>
      </c>
      <c r="AU178" s="18" t="s">
        <v>83</v>
      </c>
    </row>
    <row r="179" spans="1:65" s="13" customFormat="1" ht="11.25">
      <c r="B179" s="210"/>
      <c r="C179" s="211"/>
      <c r="D179" s="206" t="s">
        <v>139</v>
      </c>
      <c r="E179" s="212" t="s">
        <v>19</v>
      </c>
      <c r="F179" s="213" t="s">
        <v>261</v>
      </c>
      <c r="G179" s="211"/>
      <c r="H179" s="214">
        <v>409.12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139</v>
      </c>
      <c r="AU179" s="220" t="s">
        <v>83</v>
      </c>
      <c r="AV179" s="13" t="s">
        <v>83</v>
      </c>
      <c r="AW179" s="13" t="s">
        <v>35</v>
      </c>
      <c r="AX179" s="13" t="s">
        <v>81</v>
      </c>
      <c r="AY179" s="220" t="s">
        <v>128</v>
      </c>
    </row>
    <row r="180" spans="1:65" s="2" customFormat="1" ht="60" customHeight="1">
      <c r="A180" s="35"/>
      <c r="B180" s="36"/>
      <c r="C180" s="193" t="s">
        <v>262</v>
      </c>
      <c r="D180" s="193" t="s">
        <v>130</v>
      </c>
      <c r="E180" s="194" t="s">
        <v>263</v>
      </c>
      <c r="F180" s="195" t="s">
        <v>264</v>
      </c>
      <c r="G180" s="196" t="s">
        <v>159</v>
      </c>
      <c r="H180" s="197">
        <v>81.489999999999995</v>
      </c>
      <c r="I180" s="198"/>
      <c r="J180" s="199">
        <f>ROUND(I180*H180,2)</f>
        <v>0</v>
      </c>
      <c r="K180" s="195" t="s">
        <v>134</v>
      </c>
      <c r="L180" s="40"/>
      <c r="M180" s="200" t="s">
        <v>19</v>
      </c>
      <c r="N180" s="201" t="s">
        <v>45</v>
      </c>
      <c r="O180" s="65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135</v>
      </c>
      <c r="AT180" s="204" t="s">
        <v>130</v>
      </c>
      <c r="AU180" s="204" t="s">
        <v>83</v>
      </c>
      <c r="AY180" s="18" t="s">
        <v>128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81</v>
      </c>
      <c r="BK180" s="205">
        <f>ROUND(I180*H180,2)</f>
        <v>0</v>
      </c>
      <c r="BL180" s="18" t="s">
        <v>135</v>
      </c>
      <c r="BM180" s="204" t="s">
        <v>265</v>
      </c>
    </row>
    <row r="181" spans="1:65" s="2" customFormat="1" ht="156">
      <c r="A181" s="35"/>
      <c r="B181" s="36"/>
      <c r="C181" s="37"/>
      <c r="D181" s="206" t="s">
        <v>137</v>
      </c>
      <c r="E181" s="37"/>
      <c r="F181" s="207" t="s">
        <v>266</v>
      </c>
      <c r="G181" s="37"/>
      <c r="H181" s="37"/>
      <c r="I181" s="116"/>
      <c r="J181" s="37"/>
      <c r="K181" s="37"/>
      <c r="L181" s="40"/>
      <c r="M181" s="208"/>
      <c r="N181" s="209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137</v>
      </c>
      <c r="AU181" s="18" t="s">
        <v>83</v>
      </c>
    </row>
    <row r="182" spans="1:65" s="14" customFormat="1" ht="11.25">
      <c r="B182" s="221"/>
      <c r="C182" s="222"/>
      <c r="D182" s="206" t="s">
        <v>139</v>
      </c>
      <c r="E182" s="223" t="s">
        <v>19</v>
      </c>
      <c r="F182" s="224" t="s">
        <v>151</v>
      </c>
      <c r="G182" s="222"/>
      <c r="H182" s="223" t="s">
        <v>19</v>
      </c>
      <c r="I182" s="225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139</v>
      </c>
      <c r="AU182" s="230" t="s">
        <v>83</v>
      </c>
      <c r="AV182" s="14" t="s">
        <v>81</v>
      </c>
      <c r="AW182" s="14" t="s">
        <v>35</v>
      </c>
      <c r="AX182" s="14" t="s">
        <v>74</v>
      </c>
      <c r="AY182" s="230" t="s">
        <v>128</v>
      </c>
    </row>
    <row r="183" spans="1:65" s="13" customFormat="1" ht="11.25">
      <c r="B183" s="210"/>
      <c r="C183" s="211"/>
      <c r="D183" s="206" t="s">
        <v>139</v>
      </c>
      <c r="E183" s="212" t="s">
        <v>19</v>
      </c>
      <c r="F183" s="213" t="s">
        <v>267</v>
      </c>
      <c r="G183" s="211"/>
      <c r="H183" s="214">
        <v>87.8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139</v>
      </c>
      <c r="AU183" s="220" t="s">
        <v>83</v>
      </c>
      <c r="AV183" s="13" t="s">
        <v>83</v>
      </c>
      <c r="AW183" s="13" t="s">
        <v>35</v>
      </c>
      <c r="AX183" s="13" t="s">
        <v>74</v>
      </c>
      <c r="AY183" s="220" t="s">
        <v>128</v>
      </c>
    </row>
    <row r="184" spans="1:65" s="13" customFormat="1" ht="11.25">
      <c r="B184" s="210"/>
      <c r="C184" s="211"/>
      <c r="D184" s="206" t="s">
        <v>139</v>
      </c>
      <c r="E184" s="212" t="s">
        <v>19</v>
      </c>
      <c r="F184" s="213" t="s">
        <v>268</v>
      </c>
      <c r="G184" s="211"/>
      <c r="H184" s="214">
        <v>-6.31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139</v>
      </c>
      <c r="AU184" s="220" t="s">
        <v>83</v>
      </c>
      <c r="AV184" s="13" t="s">
        <v>83</v>
      </c>
      <c r="AW184" s="13" t="s">
        <v>35</v>
      </c>
      <c r="AX184" s="13" t="s">
        <v>74</v>
      </c>
      <c r="AY184" s="220" t="s">
        <v>128</v>
      </c>
    </row>
    <row r="185" spans="1:65" s="15" customFormat="1" ht="11.25">
      <c r="B185" s="232"/>
      <c r="C185" s="233"/>
      <c r="D185" s="206" t="s">
        <v>139</v>
      </c>
      <c r="E185" s="234" t="s">
        <v>19</v>
      </c>
      <c r="F185" s="235" t="s">
        <v>234</v>
      </c>
      <c r="G185" s="233"/>
      <c r="H185" s="236">
        <v>81.489999999999995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139</v>
      </c>
      <c r="AU185" s="242" t="s">
        <v>83</v>
      </c>
      <c r="AV185" s="15" t="s">
        <v>135</v>
      </c>
      <c r="AW185" s="15" t="s">
        <v>35</v>
      </c>
      <c r="AX185" s="15" t="s">
        <v>81</v>
      </c>
      <c r="AY185" s="242" t="s">
        <v>128</v>
      </c>
    </row>
    <row r="186" spans="1:65" s="2" customFormat="1" ht="16.5" customHeight="1">
      <c r="A186" s="35"/>
      <c r="B186" s="36"/>
      <c r="C186" s="243" t="s">
        <v>269</v>
      </c>
      <c r="D186" s="243" t="s">
        <v>256</v>
      </c>
      <c r="E186" s="244" t="s">
        <v>270</v>
      </c>
      <c r="F186" s="245" t="s">
        <v>271</v>
      </c>
      <c r="G186" s="246" t="s">
        <v>243</v>
      </c>
      <c r="H186" s="247">
        <v>162.97999999999999</v>
      </c>
      <c r="I186" s="248"/>
      <c r="J186" s="249">
        <f>ROUND(I186*H186,2)</f>
        <v>0</v>
      </c>
      <c r="K186" s="245" t="s">
        <v>134</v>
      </c>
      <c r="L186" s="250"/>
      <c r="M186" s="251" t="s">
        <v>19</v>
      </c>
      <c r="N186" s="252" t="s">
        <v>45</v>
      </c>
      <c r="O186" s="65"/>
      <c r="P186" s="202">
        <f>O186*H186</f>
        <v>0</v>
      </c>
      <c r="Q186" s="202">
        <v>1</v>
      </c>
      <c r="R186" s="202">
        <f>Q186*H186</f>
        <v>162.97999999999999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178</v>
      </c>
      <c r="AT186" s="204" t="s">
        <v>256</v>
      </c>
      <c r="AU186" s="204" t="s">
        <v>83</v>
      </c>
      <c r="AY186" s="18" t="s">
        <v>128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81</v>
      </c>
      <c r="BK186" s="205">
        <f>ROUND(I186*H186,2)</f>
        <v>0</v>
      </c>
      <c r="BL186" s="18" t="s">
        <v>135</v>
      </c>
      <c r="BM186" s="204" t="s">
        <v>272</v>
      </c>
    </row>
    <row r="187" spans="1:65" s="2" customFormat="1" ht="19.5">
      <c r="A187" s="35"/>
      <c r="B187" s="36"/>
      <c r="C187" s="37"/>
      <c r="D187" s="206" t="s">
        <v>175</v>
      </c>
      <c r="E187" s="37"/>
      <c r="F187" s="207" t="s">
        <v>260</v>
      </c>
      <c r="G187" s="37"/>
      <c r="H187" s="37"/>
      <c r="I187" s="116"/>
      <c r="J187" s="37"/>
      <c r="K187" s="37"/>
      <c r="L187" s="40"/>
      <c r="M187" s="208"/>
      <c r="N187" s="209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175</v>
      </c>
      <c r="AU187" s="18" t="s">
        <v>83</v>
      </c>
    </row>
    <row r="188" spans="1:65" s="13" customFormat="1" ht="11.25">
      <c r="B188" s="210"/>
      <c r="C188" s="211"/>
      <c r="D188" s="206" t="s">
        <v>139</v>
      </c>
      <c r="E188" s="211"/>
      <c r="F188" s="213" t="s">
        <v>273</v>
      </c>
      <c r="G188" s="211"/>
      <c r="H188" s="214">
        <v>162.97999999999999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139</v>
      </c>
      <c r="AU188" s="220" t="s">
        <v>83</v>
      </c>
      <c r="AV188" s="13" t="s">
        <v>83</v>
      </c>
      <c r="AW188" s="13" t="s">
        <v>4</v>
      </c>
      <c r="AX188" s="13" t="s">
        <v>81</v>
      </c>
      <c r="AY188" s="220" t="s">
        <v>128</v>
      </c>
    </row>
    <row r="189" spans="1:65" s="2" customFormat="1" ht="48" customHeight="1">
      <c r="A189" s="35"/>
      <c r="B189" s="36"/>
      <c r="C189" s="193" t="s">
        <v>274</v>
      </c>
      <c r="D189" s="193" t="s">
        <v>130</v>
      </c>
      <c r="E189" s="194" t="s">
        <v>275</v>
      </c>
      <c r="F189" s="195" t="s">
        <v>276</v>
      </c>
      <c r="G189" s="196" t="s">
        <v>133</v>
      </c>
      <c r="H189" s="197">
        <v>448.53</v>
      </c>
      <c r="I189" s="198"/>
      <c r="J189" s="199">
        <f>ROUND(I189*H189,2)</f>
        <v>0</v>
      </c>
      <c r="K189" s="195" t="s">
        <v>134</v>
      </c>
      <c r="L189" s="40"/>
      <c r="M189" s="200" t="s">
        <v>19</v>
      </c>
      <c r="N189" s="201" t="s">
        <v>45</v>
      </c>
      <c r="O189" s="65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135</v>
      </c>
      <c r="AT189" s="204" t="s">
        <v>130</v>
      </c>
      <c r="AU189" s="204" t="s">
        <v>83</v>
      </c>
      <c r="AY189" s="18" t="s">
        <v>128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81</v>
      </c>
      <c r="BK189" s="205">
        <f>ROUND(I189*H189,2)</f>
        <v>0</v>
      </c>
      <c r="BL189" s="18" t="s">
        <v>135</v>
      </c>
      <c r="BM189" s="204" t="s">
        <v>277</v>
      </c>
    </row>
    <row r="190" spans="1:65" s="2" customFormat="1" ht="107.25">
      <c r="A190" s="35"/>
      <c r="B190" s="36"/>
      <c r="C190" s="37"/>
      <c r="D190" s="206" t="s">
        <v>137</v>
      </c>
      <c r="E190" s="37"/>
      <c r="F190" s="207" t="s">
        <v>278</v>
      </c>
      <c r="G190" s="37"/>
      <c r="H190" s="37"/>
      <c r="I190" s="116"/>
      <c r="J190" s="37"/>
      <c r="K190" s="37"/>
      <c r="L190" s="40"/>
      <c r="M190" s="208"/>
      <c r="N190" s="209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137</v>
      </c>
      <c r="AU190" s="18" t="s">
        <v>83</v>
      </c>
    </row>
    <row r="191" spans="1:65" s="13" customFormat="1" ht="11.25">
      <c r="B191" s="210"/>
      <c r="C191" s="211"/>
      <c r="D191" s="206" t="s">
        <v>139</v>
      </c>
      <c r="E191" s="212" t="s">
        <v>19</v>
      </c>
      <c r="F191" s="213" t="s">
        <v>140</v>
      </c>
      <c r="G191" s="211"/>
      <c r="H191" s="214">
        <v>448.53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139</v>
      </c>
      <c r="AU191" s="220" t="s">
        <v>83</v>
      </c>
      <c r="AV191" s="13" t="s">
        <v>83</v>
      </c>
      <c r="AW191" s="13" t="s">
        <v>35</v>
      </c>
      <c r="AX191" s="13" t="s">
        <v>81</v>
      </c>
      <c r="AY191" s="220" t="s">
        <v>128</v>
      </c>
    </row>
    <row r="192" spans="1:65" s="12" customFormat="1" ht="22.9" customHeight="1">
      <c r="B192" s="177"/>
      <c r="C192" s="178"/>
      <c r="D192" s="179" t="s">
        <v>73</v>
      </c>
      <c r="E192" s="191" t="s">
        <v>135</v>
      </c>
      <c r="F192" s="191" t="s">
        <v>279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SUM(P193:P210)</f>
        <v>0</v>
      </c>
      <c r="Q192" s="185"/>
      <c r="R192" s="186">
        <f>SUM(R193:R210)</f>
        <v>0.47120000000000001</v>
      </c>
      <c r="S192" s="185"/>
      <c r="T192" s="187">
        <f>SUM(T193:T210)</f>
        <v>0</v>
      </c>
      <c r="AR192" s="188" t="s">
        <v>81</v>
      </c>
      <c r="AT192" s="189" t="s">
        <v>73</v>
      </c>
      <c r="AU192" s="189" t="s">
        <v>81</v>
      </c>
      <c r="AY192" s="188" t="s">
        <v>128</v>
      </c>
      <c r="BK192" s="190">
        <f>SUM(BK193:BK210)</f>
        <v>0</v>
      </c>
    </row>
    <row r="193" spans="1:65" s="2" customFormat="1" ht="24" customHeight="1">
      <c r="A193" s="35"/>
      <c r="B193" s="36"/>
      <c r="C193" s="193" t="s">
        <v>280</v>
      </c>
      <c r="D193" s="193" t="s">
        <v>130</v>
      </c>
      <c r="E193" s="194" t="s">
        <v>281</v>
      </c>
      <c r="F193" s="195" t="s">
        <v>282</v>
      </c>
      <c r="G193" s="196" t="s">
        <v>283</v>
      </c>
      <c r="H193" s="197">
        <v>7</v>
      </c>
      <c r="I193" s="198"/>
      <c r="J193" s="199">
        <f>ROUND(I193*H193,2)</f>
        <v>0</v>
      </c>
      <c r="K193" s="195" t="s">
        <v>134</v>
      </c>
      <c r="L193" s="40"/>
      <c r="M193" s="200" t="s">
        <v>19</v>
      </c>
      <c r="N193" s="201" t="s">
        <v>45</v>
      </c>
      <c r="O193" s="65"/>
      <c r="P193" s="202">
        <f>O193*H193</f>
        <v>0</v>
      </c>
      <c r="Q193" s="202">
        <v>6.6E-3</v>
      </c>
      <c r="R193" s="202">
        <f>Q193*H193</f>
        <v>4.6199999999999998E-2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135</v>
      </c>
      <c r="AT193" s="204" t="s">
        <v>130</v>
      </c>
      <c r="AU193" s="204" t="s">
        <v>83</v>
      </c>
      <c r="AY193" s="18" t="s">
        <v>128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81</v>
      </c>
      <c r="BK193" s="205">
        <f>ROUND(I193*H193,2)</f>
        <v>0</v>
      </c>
      <c r="BL193" s="18" t="s">
        <v>135</v>
      </c>
      <c r="BM193" s="204" t="s">
        <v>284</v>
      </c>
    </row>
    <row r="194" spans="1:65" s="2" customFormat="1" ht="39">
      <c r="A194" s="35"/>
      <c r="B194" s="36"/>
      <c r="C194" s="37"/>
      <c r="D194" s="206" t="s">
        <v>137</v>
      </c>
      <c r="E194" s="37"/>
      <c r="F194" s="207" t="s">
        <v>285</v>
      </c>
      <c r="G194" s="37"/>
      <c r="H194" s="37"/>
      <c r="I194" s="116"/>
      <c r="J194" s="37"/>
      <c r="K194" s="37"/>
      <c r="L194" s="40"/>
      <c r="M194" s="208"/>
      <c r="N194" s="209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137</v>
      </c>
      <c r="AU194" s="18" t="s">
        <v>83</v>
      </c>
    </row>
    <row r="195" spans="1:65" s="13" customFormat="1" ht="11.25">
      <c r="B195" s="210"/>
      <c r="C195" s="211"/>
      <c r="D195" s="206" t="s">
        <v>139</v>
      </c>
      <c r="E195" s="212" t="s">
        <v>19</v>
      </c>
      <c r="F195" s="213" t="s">
        <v>286</v>
      </c>
      <c r="G195" s="211"/>
      <c r="H195" s="214">
        <v>7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139</v>
      </c>
      <c r="AU195" s="220" t="s">
        <v>83</v>
      </c>
      <c r="AV195" s="13" t="s">
        <v>83</v>
      </c>
      <c r="AW195" s="13" t="s">
        <v>35</v>
      </c>
      <c r="AX195" s="13" t="s">
        <v>81</v>
      </c>
      <c r="AY195" s="220" t="s">
        <v>128</v>
      </c>
    </row>
    <row r="196" spans="1:65" s="2" customFormat="1" ht="16.5" customHeight="1">
      <c r="A196" s="35"/>
      <c r="B196" s="36"/>
      <c r="C196" s="243" t="s">
        <v>287</v>
      </c>
      <c r="D196" s="243" t="s">
        <v>256</v>
      </c>
      <c r="E196" s="244" t="s">
        <v>288</v>
      </c>
      <c r="F196" s="245" t="s">
        <v>289</v>
      </c>
      <c r="G196" s="246" t="s">
        <v>283</v>
      </c>
      <c r="H196" s="247">
        <v>3</v>
      </c>
      <c r="I196" s="248"/>
      <c r="J196" s="249">
        <f>ROUND(I196*H196,2)</f>
        <v>0</v>
      </c>
      <c r="K196" s="245" t="s">
        <v>134</v>
      </c>
      <c r="L196" s="250"/>
      <c r="M196" s="251" t="s">
        <v>19</v>
      </c>
      <c r="N196" s="252" t="s">
        <v>45</v>
      </c>
      <c r="O196" s="65"/>
      <c r="P196" s="202">
        <f>O196*H196</f>
        <v>0</v>
      </c>
      <c r="Q196" s="202">
        <v>5.0999999999999997E-2</v>
      </c>
      <c r="R196" s="202">
        <f>Q196*H196</f>
        <v>0.153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178</v>
      </c>
      <c r="AT196" s="204" t="s">
        <v>256</v>
      </c>
      <c r="AU196" s="204" t="s">
        <v>83</v>
      </c>
      <c r="AY196" s="18" t="s">
        <v>128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81</v>
      </c>
      <c r="BK196" s="205">
        <f>ROUND(I196*H196,2)</f>
        <v>0</v>
      </c>
      <c r="BL196" s="18" t="s">
        <v>135</v>
      </c>
      <c r="BM196" s="204" t="s">
        <v>290</v>
      </c>
    </row>
    <row r="197" spans="1:65" s="2" customFormat="1" ht="24" customHeight="1">
      <c r="A197" s="35"/>
      <c r="B197" s="36"/>
      <c r="C197" s="243" t="s">
        <v>291</v>
      </c>
      <c r="D197" s="243" t="s">
        <v>256</v>
      </c>
      <c r="E197" s="244" t="s">
        <v>292</v>
      </c>
      <c r="F197" s="245" t="s">
        <v>293</v>
      </c>
      <c r="G197" s="246" t="s">
        <v>283</v>
      </c>
      <c r="H197" s="247">
        <v>4</v>
      </c>
      <c r="I197" s="248"/>
      <c r="J197" s="249">
        <f>ROUND(I197*H197,2)</f>
        <v>0</v>
      </c>
      <c r="K197" s="245" t="s">
        <v>134</v>
      </c>
      <c r="L197" s="250"/>
      <c r="M197" s="251" t="s">
        <v>19</v>
      </c>
      <c r="N197" s="252" t="s">
        <v>45</v>
      </c>
      <c r="O197" s="65"/>
      <c r="P197" s="202">
        <f>O197*H197</f>
        <v>0</v>
      </c>
      <c r="Q197" s="202">
        <v>6.8000000000000005E-2</v>
      </c>
      <c r="R197" s="202">
        <f>Q197*H197</f>
        <v>0.27200000000000002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178</v>
      </c>
      <c r="AT197" s="204" t="s">
        <v>256</v>
      </c>
      <c r="AU197" s="204" t="s">
        <v>83</v>
      </c>
      <c r="AY197" s="18" t="s">
        <v>128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81</v>
      </c>
      <c r="BK197" s="205">
        <f>ROUND(I197*H197,2)</f>
        <v>0</v>
      </c>
      <c r="BL197" s="18" t="s">
        <v>135</v>
      </c>
      <c r="BM197" s="204" t="s">
        <v>294</v>
      </c>
    </row>
    <row r="198" spans="1:65" s="2" customFormat="1" ht="36" customHeight="1">
      <c r="A198" s="35"/>
      <c r="B198" s="36"/>
      <c r="C198" s="193" t="s">
        <v>295</v>
      </c>
      <c r="D198" s="193" t="s">
        <v>130</v>
      </c>
      <c r="E198" s="194" t="s">
        <v>296</v>
      </c>
      <c r="F198" s="195" t="s">
        <v>297</v>
      </c>
      <c r="G198" s="196" t="s">
        <v>159</v>
      </c>
      <c r="H198" s="197">
        <v>16.402999999999999</v>
      </c>
      <c r="I198" s="198"/>
      <c r="J198" s="199">
        <f>ROUND(I198*H198,2)</f>
        <v>0</v>
      </c>
      <c r="K198" s="195" t="s">
        <v>134</v>
      </c>
      <c r="L198" s="40"/>
      <c r="M198" s="200" t="s">
        <v>19</v>
      </c>
      <c r="N198" s="201" t="s">
        <v>45</v>
      </c>
      <c r="O198" s="65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135</v>
      </c>
      <c r="AT198" s="204" t="s">
        <v>130</v>
      </c>
      <c r="AU198" s="204" t="s">
        <v>83</v>
      </c>
      <c r="AY198" s="18" t="s">
        <v>128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81</v>
      </c>
      <c r="BK198" s="205">
        <f>ROUND(I198*H198,2)</f>
        <v>0</v>
      </c>
      <c r="BL198" s="18" t="s">
        <v>135</v>
      </c>
      <c r="BM198" s="204" t="s">
        <v>298</v>
      </c>
    </row>
    <row r="199" spans="1:65" s="2" customFormat="1" ht="58.5">
      <c r="A199" s="35"/>
      <c r="B199" s="36"/>
      <c r="C199" s="37"/>
      <c r="D199" s="206" t="s">
        <v>137</v>
      </c>
      <c r="E199" s="37"/>
      <c r="F199" s="207" t="s">
        <v>299</v>
      </c>
      <c r="G199" s="37"/>
      <c r="H199" s="37"/>
      <c r="I199" s="116"/>
      <c r="J199" s="37"/>
      <c r="K199" s="37"/>
      <c r="L199" s="40"/>
      <c r="M199" s="208"/>
      <c r="N199" s="209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137</v>
      </c>
      <c r="AU199" s="18" t="s">
        <v>83</v>
      </c>
    </row>
    <row r="200" spans="1:65" s="14" customFormat="1" ht="11.25">
      <c r="B200" s="221"/>
      <c r="C200" s="222"/>
      <c r="D200" s="206" t="s">
        <v>139</v>
      </c>
      <c r="E200" s="223" t="s">
        <v>19</v>
      </c>
      <c r="F200" s="224" t="s">
        <v>151</v>
      </c>
      <c r="G200" s="222"/>
      <c r="H200" s="223" t="s">
        <v>19</v>
      </c>
      <c r="I200" s="225"/>
      <c r="J200" s="222"/>
      <c r="K200" s="222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139</v>
      </c>
      <c r="AU200" s="230" t="s">
        <v>83</v>
      </c>
      <c r="AV200" s="14" t="s">
        <v>81</v>
      </c>
      <c r="AW200" s="14" t="s">
        <v>35</v>
      </c>
      <c r="AX200" s="14" t="s">
        <v>74</v>
      </c>
      <c r="AY200" s="230" t="s">
        <v>128</v>
      </c>
    </row>
    <row r="201" spans="1:65" s="14" customFormat="1" ht="11.25">
      <c r="B201" s="221"/>
      <c r="C201" s="222"/>
      <c r="D201" s="206" t="s">
        <v>139</v>
      </c>
      <c r="E201" s="223" t="s">
        <v>19</v>
      </c>
      <c r="F201" s="224" t="s">
        <v>168</v>
      </c>
      <c r="G201" s="222"/>
      <c r="H201" s="223" t="s">
        <v>19</v>
      </c>
      <c r="I201" s="225"/>
      <c r="J201" s="222"/>
      <c r="K201" s="222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139</v>
      </c>
      <c r="AU201" s="230" t="s">
        <v>83</v>
      </c>
      <c r="AV201" s="14" t="s">
        <v>81</v>
      </c>
      <c r="AW201" s="14" t="s">
        <v>35</v>
      </c>
      <c r="AX201" s="14" t="s">
        <v>74</v>
      </c>
      <c r="AY201" s="230" t="s">
        <v>128</v>
      </c>
    </row>
    <row r="202" spans="1:65" s="13" customFormat="1" ht="11.25">
      <c r="B202" s="210"/>
      <c r="C202" s="211"/>
      <c r="D202" s="206" t="s">
        <v>139</v>
      </c>
      <c r="E202" s="212" t="s">
        <v>19</v>
      </c>
      <c r="F202" s="213" t="s">
        <v>300</v>
      </c>
      <c r="G202" s="211"/>
      <c r="H202" s="214">
        <v>15.9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139</v>
      </c>
      <c r="AU202" s="220" t="s">
        <v>83</v>
      </c>
      <c r="AV202" s="13" t="s">
        <v>83</v>
      </c>
      <c r="AW202" s="13" t="s">
        <v>35</v>
      </c>
      <c r="AX202" s="13" t="s">
        <v>74</v>
      </c>
      <c r="AY202" s="220" t="s">
        <v>128</v>
      </c>
    </row>
    <row r="203" spans="1:65" s="13" customFormat="1" ht="11.25">
      <c r="B203" s="210"/>
      <c r="C203" s="211"/>
      <c r="D203" s="206" t="s">
        <v>139</v>
      </c>
      <c r="E203" s="212" t="s">
        <v>19</v>
      </c>
      <c r="F203" s="213" t="s">
        <v>301</v>
      </c>
      <c r="G203" s="211"/>
      <c r="H203" s="214">
        <v>0.503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139</v>
      </c>
      <c r="AU203" s="220" t="s">
        <v>83</v>
      </c>
      <c r="AV203" s="13" t="s">
        <v>83</v>
      </c>
      <c r="AW203" s="13" t="s">
        <v>35</v>
      </c>
      <c r="AX203" s="13" t="s">
        <v>74</v>
      </c>
      <c r="AY203" s="220" t="s">
        <v>128</v>
      </c>
    </row>
    <row r="204" spans="1:65" s="15" customFormat="1" ht="11.25">
      <c r="B204" s="232"/>
      <c r="C204" s="233"/>
      <c r="D204" s="206" t="s">
        <v>139</v>
      </c>
      <c r="E204" s="234" t="s">
        <v>19</v>
      </c>
      <c r="F204" s="235" t="s">
        <v>234</v>
      </c>
      <c r="G204" s="233"/>
      <c r="H204" s="236">
        <v>16.402999999999999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139</v>
      </c>
      <c r="AU204" s="242" t="s">
        <v>83</v>
      </c>
      <c r="AV204" s="15" t="s">
        <v>135</v>
      </c>
      <c r="AW204" s="15" t="s">
        <v>35</v>
      </c>
      <c r="AX204" s="15" t="s">
        <v>81</v>
      </c>
      <c r="AY204" s="242" t="s">
        <v>128</v>
      </c>
    </row>
    <row r="205" spans="1:65" s="2" customFormat="1" ht="36" customHeight="1">
      <c r="A205" s="35"/>
      <c r="B205" s="36"/>
      <c r="C205" s="193" t="s">
        <v>302</v>
      </c>
      <c r="D205" s="193" t="s">
        <v>130</v>
      </c>
      <c r="E205" s="194" t="s">
        <v>303</v>
      </c>
      <c r="F205" s="195" t="s">
        <v>304</v>
      </c>
      <c r="G205" s="196" t="s">
        <v>159</v>
      </c>
      <c r="H205" s="197">
        <v>6.31</v>
      </c>
      <c r="I205" s="198"/>
      <c r="J205" s="199">
        <f>ROUND(I205*H205,2)</f>
        <v>0</v>
      </c>
      <c r="K205" s="195" t="s">
        <v>134</v>
      </c>
      <c r="L205" s="40"/>
      <c r="M205" s="200" t="s">
        <v>19</v>
      </c>
      <c r="N205" s="201" t="s">
        <v>45</v>
      </c>
      <c r="O205" s="65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135</v>
      </c>
      <c r="AT205" s="204" t="s">
        <v>130</v>
      </c>
      <c r="AU205" s="204" t="s">
        <v>83</v>
      </c>
      <c r="AY205" s="18" t="s">
        <v>128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81</v>
      </c>
      <c r="BK205" s="205">
        <f>ROUND(I205*H205,2)</f>
        <v>0</v>
      </c>
      <c r="BL205" s="18" t="s">
        <v>135</v>
      </c>
      <c r="BM205" s="204" t="s">
        <v>305</v>
      </c>
    </row>
    <row r="206" spans="1:65" s="2" customFormat="1" ht="58.5">
      <c r="A206" s="35"/>
      <c r="B206" s="36"/>
      <c r="C206" s="37"/>
      <c r="D206" s="206" t="s">
        <v>137</v>
      </c>
      <c r="E206" s="37"/>
      <c r="F206" s="207" t="s">
        <v>299</v>
      </c>
      <c r="G206" s="37"/>
      <c r="H206" s="37"/>
      <c r="I206" s="116"/>
      <c r="J206" s="37"/>
      <c r="K206" s="37"/>
      <c r="L206" s="40"/>
      <c r="M206" s="208"/>
      <c r="N206" s="209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137</v>
      </c>
      <c r="AU206" s="18" t="s">
        <v>83</v>
      </c>
    </row>
    <row r="207" spans="1:65" s="14" customFormat="1" ht="11.25">
      <c r="B207" s="221"/>
      <c r="C207" s="222"/>
      <c r="D207" s="206" t="s">
        <v>139</v>
      </c>
      <c r="E207" s="223" t="s">
        <v>19</v>
      </c>
      <c r="F207" s="224" t="s">
        <v>151</v>
      </c>
      <c r="G207" s="222"/>
      <c r="H207" s="223" t="s">
        <v>19</v>
      </c>
      <c r="I207" s="225"/>
      <c r="J207" s="222"/>
      <c r="K207" s="222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139</v>
      </c>
      <c r="AU207" s="230" t="s">
        <v>83</v>
      </c>
      <c r="AV207" s="14" t="s">
        <v>81</v>
      </c>
      <c r="AW207" s="14" t="s">
        <v>35</v>
      </c>
      <c r="AX207" s="14" t="s">
        <v>74</v>
      </c>
      <c r="AY207" s="230" t="s">
        <v>128</v>
      </c>
    </row>
    <row r="208" spans="1:65" s="13" customFormat="1" ht="11.25">
      <c r="B208" s="210"/>
      <c r="C208" s="211"/>
      <c r="D208" s="206" t="s">
        <v>139</v>
      </c>
      <c r="E208" s="212" t="s">
        <v>19</v>
      </c>
      <c r="F208" s="213" t="s">
        <v>306</v>
      </c>
      <c r="G208" s="211"/>
      <c r="H208" s="214">
        <v>8.3620000000000001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139</v>
      </c>
      <c r="AU208" s="220" t="s">
        <v>83</v>
      </c>
      <c r="AV208" s="13" t="s">
        <v>83</v>
      </c>
      <c r="AW208" s="13" t="s">
        <v>35</v>
      </c>
      <c r="AX208" s="13" t="s">
        <v>74</v>
      </c>
      <c r="AY208" s="220" t="s">
        <v>128</v>
      </c>
    </row>
    <row r="209" spans="1:65" s="13" customFormat="1" ht="11.25">
      <c r="B209" s="210"/>
      <c r="C209" s="211"/>
      <c r="D209" s="206" t="s">
        <v>139</v>
      </c>
      <c r="E209" s="212" t="s">
        <v>19</v>
      </c>
      <c r="F209" s="213" t="s">
        <v>307</v>
      </c>
      <c r="G209" s="211"/>
      <c r="H209" s="214">
        <v>-2.052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139</v>
      </c>
      <c r="AU209" s="220" t="s">
        <v>83</v>
      </c>
      <c r="AV209" s="13" t="s">
        <v>83</v>
      </c>
      <c r="AW209" s="13" t="s">
        <v>35</v>
      </c>
      <c r="AX209" s="13" t="s">
        <v>74</v>
      </c>
      <c r="AY209" s="220" t="s">
        <v>128</v>
      </c>
    </row>
    <row r="210" spans="1:65" s="15" customFormat="1" ht="11.25">
      <c r="B210" s="232"/>
      <c r="C210" s="233"/>
      <c r="D210" s="206" t="s">
        <v>139</v>
      </c>
      <c r="E210" s="234" t="s">
        <v>19</v>
      </c>
      <c r="F210" s="235" t="s">
        <v>234</v>
      </c>
      <c r="G210" s="233"/>
      <c r="H210" s="236">
        <v>6.31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139</v>
      </c>
      <c r="AU210" s="242" t="s">
        <v>83</v>
      </c>
      <c r="AV210" s="15" t="s">
        <v>135</v>
      </c>
      <c r="AW210" s="15" t="s">
        <v>35</v>
      </c>
      <c r="AX210" s="15" t="s">
        <v>81</v>
      </c>
      <c r="AY210" s="242" t="s">
        <v>128</v>
      </c>
    </row>
    <row r="211" spans="1:65" s="12" customFormat="1" ht="22.9" customHeight="1">
      <c r="B211" s="177"/>
      <c r="C211" s="178"/>
      <c r="D211" s="179" t="s">
        <v>73</v>
      </c>
      <c r="E211" s="191" t="s">
        <v>178</v>
      </c>
      <c r="F211" s="191" t="s">
        <v>308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SUM(P212:P247)</f>
        <v>0</v>
      </c>
      <c r="Q211" s="185"/>
      <c r="R211" s="186">
        <f>SUM(R212:R247)</f>
        <v>33.919969500000001</v>
      </c>
      <c r="S211" s="185"/>
      <c r="T211" s="187">
        <f>SUM(T212:T247)</f>
        <v>0</v>
      </c>
      <c r="AR211" s="188" t="s">
        <v>81</v>
      </c>
      <c r="AT211" s="189" t="s">
        <v>73</v>
      </c>
      <c r="AU211" s="189" t="s">
        <v>81</v>
      </c>
      <c r="AY211" s="188" t="s">
        <v>128</v>
      </c>
      <c r="BK211" s="190">
        <f>SUM(BK212:BK247)</f>
        <v>0</v>
      </c>
    </row>
    <row r="212" spans="1:65" s="2" customFormat="1" ht="36" customHeight="1">
      <c r="A212" s="35"/>
      <c r="B212" s="36"/>
      <c r="C212" s="193" t="s">
        <v>309</v>
      </c>
      <c r="D212" s="193" t="s">
        <v>130</v>
      </c>
      <c r="E212" s="194" t="s">
        <v>310</v>
      </c>
      <c r="F212" s="195" t="s">
        <v>311</v>
      </c>
      <c r="G212" s="196" t="s">
        <v>148</v>
      </c>
      <c r="H212" s="197">
        <v>145.51</v>
      </c>
      <c r="I212" s="198"/>
      <c r="J212" s="199">
        <f>ROUND(I212*H212,2)</f>
        <v>0</v>
      </c>
      <c r="K212" s="195" t="s">
        <v>134</v>
      </c>
      <c r="L212" s="40"/>
      <c r="M212" s="200" t="s">
        <v>19</v>
      </c>
      <c r="N212" s="201" t="s">
        <v>45</v>
      </c>
      <c r="O212" s="65"/>
      <c r="P212" s="202">
        <f>O212*H212</f>
        <v>0</v>
      </c>
      <c r="Q212" s="202">
        <v>5.0000000000000002E-5</v>
      </c>
      <c r="R212" s="202">
        <f>Q212*H212</f>
        <v>7.2754999999999998E-3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135</v>
      </c>
      <c r="AT212" s="204" t="s">
        <v>130</v>
      </c>
      <c r="AU212" s="204" t="s">
        <v>83</v>
      </c>
      <c r="AY212" s="18" t="s">
        <v>128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81</v>
      </c>
      <c r="BK212" s="205">
        <f>ROUND(I212*H212,2)</f>
        <v>0</v>
      </c>
      <c r="BL212" s="18" t="s">
        <v>135</v>
      </c>
      <c r="BM212" s="204" t="s">
        <v>312</v>
      </c>
    </row>
    <row r="213" spans="1:65" s="2" customFormat="1" ht="136.5">
      <c r="A213" s="35"/>
      <c r="B213" s="36"/>
      <c r="C213" s="37"/>
      <c r="D213" s="206" t="s">
        <v>137</v>
      </c>
      <c r="E213" s="37"/>
      <c r="F213" s="207" t="s">
        <v>313</v>
      </c>
      <c r="G213" s="37"/>
      <c r="H213" s="37"/>
      <c r="I213" s="116"/>
      <c r="J213" s="37"/>
      <c r="K213" s="37"/>
      <c r="L213" s="40"/>
      <c r="M213" s="208"/>
      <c r="N213" s="209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137</v>
      </c>
      <c r="AU213" s="18" t="s">
        <v>83</v>
      </c>
    </row>
    <row r="214" spans="1:65" s="14" customFormat="1" ht="11.25">
      <c r="B214" s="221"/>
      <c r="C214" s="222"/>
      <c r="D214" s="206" t="s">
        <v>139</v>
      </c>
      <c r="E214" s="223" t="s">
        <v>19</v>
      </c>
      <c r="F214" s="224" t="s">
        <v>151</v>
      </c>
      <c r="G214" s="222"/>
      <c r="H214" s="223" t="s">
        <v>19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139</v>
      </c>
      <c r="AU214" s="230" t="s">
        <v>83</v>
      </c>
      <c r="AV214" s="14" t="s">
        <v>81</v>
      </c>
      <c r="AW214" s="14" t="s">
        <v>35</v>
      </c>
      <c r="AX214" s="14" t="s">
        <v>74</v>
      </c>
      <c r="AY214" s="230" t="s">
        <v>128</v>
      </c>
    </row>
    <row r="215" spans="1:65" s="13" customFormat="1" ht="11.25">
      <c r="B215" s="210"/>
      <c r="C215" s="211"/>
      <c r="D215" s="206" t="s">
        <v>139</v>
      </c>
      <c r="E215" s="212" t="s">
        <v>19</v>
      </c>
      <c r="F215" s="213" t="s">
        <v>314</v>
      </c>
      <c r="G215" s="211"/>
      <c r="H215" s="214">
        <v>145.51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139</v>
      </c>
      <c r="AU215" s="220" t="s">
        <v>83</v>
      </c>
      <c r="AV215" s="13" t="s">
        <v>83</v>
      </c>
      <c r="AW215" s="13" t="s">
        <v>35</v>
      </c>
      <c r="AX215" s="13" t="s">
        <v>81</v>
      </c>
      <c r="AY215" s="220" t="s">
        <v>128</v>
      </c>
    </row>
    <row r="216" spans="1:65" s="2" customFormat="1" ht="24" customHeight="1">
      <c r="A216" s="35"/>
      <c r="B216" s="36"/>
      <c r="C216" s="243" t="s">
        <v>315</v>
      </c>
      <c r="D216" s="243" t="s">
        <v>256</v>
      </c>
      <c r="E216" s="244" t="s">
        <v>316</v>
      </c>
      <c r="F216" s="245" t="s">
        <v>317</v>
      </c>
      <c r="G216" s="246" t="s">
        <v>148</v>
      </c>
      <c r="H216" s="247">
        <v>144.648</v>
      </c>
      <c r="I216" s="248"/>
      <c r="J216" s="249">
        <f>ROUND(I216*H216,2)</f>
        <v>0</v>
      </c>
      <c r="K216" s="245" t="s">
        <v>134</v>
      </c>
      <c r="L216" s="250"/>
      <c r="M216" s="251" t="s">
        <v>19</v>
      </c>
      <c r="N216" s="252" t="s">
        <v>45</v>
      </c>
      <c r="O216" s="65"/>
      <c r="P216" s="202">
        <f>O216*H216</f>
        <v>0</v>
      </c>
      <c r="Q216" s="202">
        <v>5.2999999999999999E-2</v>
      </c>
      <c r="R216" s="202">
        <f>Q216*H216</f>
        <v>7.6663439999999996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178</v>
      </c>
      <c r="AT216" s="204" t="s">
        <v>256</v>
      </c>
      <c r="AU216" s="204" t="s">
        <v>83</v>
      </c>
      <c r="AY216" s="18" t="s">
        <v>128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81</v>
      </c>
      <c r="BK216" s="205">
        <f>ROUND(I216*H216,2)</f>
        <v>0</v>
      </c>
      <c r="BL216" s="18" t="s">
        <v>135</v>
      </c>
      <c r="BM216" s="204" t="s">
        <v>318</v>
      </c>
    </row>
    <row r="217" spans="1:65" s="2" customFormat="1" ht="19.5">
      <c r="A217" s="35"/>
      <c r="B217" s="36"/>
      <c r="C217" s="37"/>
      <c r="D217" s="206" t="s">
        <v>175</v>
      </c>
      <c r="E217" s="37"/>
      <c r="F217" s="207" t="s">
        <v>319</v>
      </c>
      <c r="G217" s="37"/>
      <c r="H217" s="37"/>
      <c r="I217" s="116"/>
      <c r="J217" s="37"/>
      <c r="K217" s="37"/>
      <c r="L217" s="40"/>
      <c r="M217" s="208"/>
      <c r="N217" s="209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175</v>
      </c>
      <c r="AU217" s="18" t="s">
        <v>83</v>
      </c>
    </row>
    <row r="218" spans="1:65" s="13" customFormat="1" ht="11.25">
      <c r="B218" s="210"/>
      <c r="C218" s="211"/>
      <c r="D218" s="206" t="s">
        <v>139</v>
      </c>
      <c r="E218" s="212" t="s">
        <v>19</v>
      </c>
      <c r="F218" s="213" t="s">
        <v>320</v>
      </c>
      <c r="G218" s="211"/>
      <c r="H218" s="214">
        <v>144.648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139</v>
      </c>
      <c r="AU218" s="220" t="s">
        <v>83</v>
      </c>
      <c r="AV218" s="13" t="s">
        <v>83</v>
      </c>
      <c r="AW218" s="13" t="s">
        <v>35</v>
      </c>
      <c r="AX218" s="13" t="s">
        <v>81</v>
      </c>
      <c r="AY218" s="220" t="s">
        <v>128</v>
      </c>
    </row>
    <row r="219" spans="1:65" s="2" customFormat="1" ht="36" customHeight="1">
      <c r="A219" s="35"/>
      <c r="B219" s="36"/>
      <c r="C219" s="193" t="s">
        <v>321</v>
      </c>
      <c r="D219" s="193" t="s">
        <v>130</v>
      </c>
      <c r="E219" s="194" t="s">
        <v>322</v>
      </c>
      <c r="F219" s="195" t="s">
        <v>323</v>
      </c>
      <c r="G219" s="196" t="s">
        <v>283</v>
      </c>
      <c r="H219" s="197">
        <v>8</v>
      </c>
      <c r="I219" s="198"/>
      <c r="J219" s="199">
        <f>ROUND(I219*H219,2)</f>
        <v>0</v>
      </c>
      <c r="K219" s="195" t="s">
        <v>134</v>
      </c>
      <c r="L219" s="40"/>
      <c r="M219" s="200" t="s">
        <v>19</v>
      </c>
      <c r="N219" s="201" t="s">
        <v>45</v>
      </c>
      <c r="O219" s="65"/>
      <c r="P219" s="202">
        <f>O219*H219</f>
        <v>0</v>
      </c>
      <c r="Q219" s="202">
        <v>8.0000000000000007E-5</v>
      </c>
      <c r="R219" s="202">
        <f>Q219*H219</f>
        <v>6.4000000000000005E-4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135</v>
      </c>
      <c r="AT219" s="204" t="s">
        <v>130</v>
      </c>
      <c r="AU219" s="204" t="s">
        <v>83</v>
      </c>
      <c r="AY219" s="18" t="s">
        <v>128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81</v>
      </c>
      <c r="BK219" s="205">
        <f>ROUND(I219*H219,2)</f>
        <v>0</v>
      </c>
      <c r="BL219" s="18" t="s">
        <v>135</v>
      </c>
      <c r="BM219" s="204" t="s">
        <v>324</v>
      </c>
    </row>
    <row r="220" spans="1:65" s="2" customFormat="1" ht="87.75">
      <c r="A220" s="35"/>
      <c r="B220" s="36"/>
      <c r="C220" s="37"/>
      <c r="D220" s="206" t="s">
        <v>137</v>
      </c>
      <c r="E220" s="37"/>
      <c r="F220" s="207" t="s">
        <v>325</v>
      </c>
      <c r="G220" s="37"/>
      <c r="H220" s="37"/>
      <c r="I220" s="116"/>
      <c r="J220" s="37"/>
      <c r="K220" s="37"/>
      <c r="L220" s="40"/>
      <c r="M220" s="208"/>
      <c r="N220" s="209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137</v>
      </c>
      <c r="AU220" s="18" t="s">
        <v>83</v>
      </c>
    </row>
    <row r="221" spans="1:65" s="13" customFormat="1" ht="11.25">
      <c r="B221" s="210"/>
      <c r="C221" s="211"/>
      <c r="D221" s="206" t="s">
        <v>139</v>
      </c>
      <c r="E221" s="212" t="s">
        <v>19</v>
      </c>
      <c r="F221" s="213" t="s">
        <v>326</v>
      </c>
      <c r="G221" s="211"/>
      <c r="H221" s="214">
        <v>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139</v>
      </c>
      <c r="AU221" s="220" t="s">
        <v>83</v>
      </c>
      <c r="AV221" s="13" t="s">
        <v>83</v>
      </c>
      <c r="AW221" s="13" t="s">
        <v>35</v>
      </c>
      <c r="AX221" s="13" t="s">
        <v>81</v>
      </c>
      <c r="AY221" s="220" t="s">
        <v>128</v>
      </c>
    </row>
    <row r="222" spans="1:65" s="2" customFormat="1" ht="24" customHeight="1">
      <c r="A222" s="35"/>
      <c r="B222" s="36"/>
      <c r="C222" s="243" t="s">
        <v>327</v>
      </c>
      <c r="D222" s="243" t="s">
        <v>256</v>
      </c>
      <c r="E222" s="244" t="s">
        <v>328</v>
      </c>
      <c r="F222" s="245" t="s">
        <v>329</v>
      </c>
      <c r="G222" s="246" t="s">
        <v>283</v>
      </c>
      <c r="H222" s="247">
        <v>4</v>
      </c>
      <c r="I222" s="248"/>
      <c r="J222" s="249">
        <f>ROUND(I222*H222,2)</f>
        <v>0</v>
      </c>
      <c r="K222" s="245" t="s">
        <v>134</v>
      </c>
      <c r="L222" s="250"/>
      <c r="M222" s="251" t="s">
        <v>19</v>
      </c>
      <c r="N222" s="252" t="s">
        <v>45</v>
      </c>
      <c r="O222" s="65"/>
      <c r="P222" s="202">
        <f>O222*H222</f>
        <v>0</v>
      </c>
      <c r="Q222" s="202">
        <v>4.1000000000000002E-2</v>
      </c>
      <c r="R222" s="202">
        <f>Q222*H222</f>
        <v>0.16400000000000001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178</v>
      </c>
      <c r="AT222" s="204" t="s">
        <v>256</v>
      </c>
      <c r="AU222" s="204" t="s">
        <v>83</v>
      </c>
      <c r="AY222" s="18" t="s">
        <v>128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81</v>
      </c>
      <c r="BK222" s="205">
        <f>ROUND(I222*H222,2)</f>
        <v>0</v>
      </c>
      <c r="BL222" s="18" t="s">
        <v>135</v>
      </c>
      <c r="BM222" s="204" t="s">
        <v>330</v>
      </c>
    </row>
    <row r="223" spans="1:65" s="2" customFormat="1" ht="24" customHeight="1">
      <c r="A223" s="35"/>
      <c r="B223" s="36"/>
      <c r="C223" s="243" t="s">
        <v>331</v>
      </c>
      <c r="D223" s="243" t="s">
        <v>256</v>
      </c>
      <c r="E223" s="244" t="s">
        <v>332</v>
      </c>
      <c r="F223" s="245" t="s">
        <v>333</v>
      </c>
      <c r="G223" s="246" t="s">
        <v>283</v>
      </c>
      <c r="H223" s="247">
        <v>4</v>
      </c>
      <c r="I223" s="248"/>
      <c r="J223" s="249">
        <f>ROUND(I223*H223,2)</f>
        <v>0</v>
      </c>
      <c r="K223" s="245" t="s">
        <v>134</v>
      </c>
      <c r="L223" s="250"/>
      <c r="M223" s="251" t="s">
        <v>19</v>
      </c>
      <c r="N223" s="252" t="s">
        <v>45</v>
      </c>
      <c r="O223" s="65"/>
      <c r="P223" s="202">
        <f>O223*H223</f>
        <v>0</v>
      </c>
      <c r="Q223" s="202">
        <v>3.4000000000000002E-2</v>
      </c>
      <c r="R223" s="202">
        <f>Q223*H223</f>
        <v>0.13600000000000001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178</v>
      </c>
      <c r="AT223" s="204" t="s">
        <v>256</v>
      </c>
      <c r="AU223" s="204" t="s">
        <v>83</v>
      </c>
      <c r="AY223" s="18" t="s">
        <v>128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81</v>
      </c>
      <c r="BK223" s="205">
        <f>ROUND(I223*H223,2)</f>
        <v>0</v>
      </c>
      <c r="BL223" s="18" t="s">
        <v>135</v>
      </c>
      <c r="BM223" s="204" t="s">
        <v>334</v>
      </c>
    </row>
    <row r="224" spans="1:65" s="2" customFormat="1" ht="24" customHeight="1">
      <c r="A224" s="35"/>
      <c r="B224" s="36"/>
      <c r="C224" s="193" t="s">
        <v>335</v>
      </c>
      <c r="D224" s="193" t="s">
        <v>130</v>
      </c>
      <c r="E224" s="194" t="s">
        <v>336</v>
      </c>
      <c r="F224" s="195" t="s">
        <v>337</v>
      </c>
      <c r="G224" s="196" t="s">
        <v>338</v>
      </c>
      <c r="H224" s="197">
        <v>5</v>
      </c>
      <c r="I224" s="198"/>
      <c r="J224" s="199">
        <f>ROUND(I224*H224,2)</f>
        <v>0</v>
      </c>
      <c r="K224" s="195" t="s">
        <v>134</v>
      </c>
      <c r="L224" s="40"/>
      <c r="M224" s="200" t="s">
        <v>19</v>
      </c>
      <c r="N224" s="201" t="s">
        <v>45</v>
      </c>
      <c r="O224" s="65"/>
      <c r="P224" s="202">
        <f>O224*H224</f>
        <v>0</v>
      </c>
      <c r="Q224" s="202">
        <v>3.1E-4</v>
      </c>
      <c r="R224" s="202">
        <f>Q224*H224</f>
        <v>1.5499999999999999E-3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135</v>
      </c>
      <c r="AT224" s="204" t="s">
        <v>130</v>
      </c>
      <c r="AU224" s="204" t="s">
        <v>83</v>
      </c>
      <c r="AY224" s="18" t="s">
        <v>128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81</v>
      </c>
      <c r="BK224" s="205">
        <f>ROUND(I224*H224,2)</f>
        <v>0</v>
      </c>
      <c r="BL224" s="18" t="s">
        <v>135</v>
      </c>
      <c r="BM224" s="204" t="s">
        <v>339</v>
      </c>
    </row>
    <row r="225" spans="1:65" s="2" customFormat="1" ht="117">
      <c r="A225" s="35"/>
      <c r="B225" s="36"/>
      <c r="C225" s="37"/>
      <c r="D225" s="206" t="s">
        <v>137</v>
      </c>
      <c r="E225" s="37"/>
      <c r="F225" s="207" t="s">
        <v>340</v>
      </c>
      <c r="G225" s="37"/>
      <c r="H225" s="37"/>
      <c r="I225" s="116"/>
      <c r="J225" s="37"/>
      <c r="K225" s="37"/>
      <c r="L225" s="40"/>
      <c r="M225" s="208"/>
      <c r="N225" s="209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137</v>
      </c>
      <c r="AU225" s="18" t="s">
        <v>83</v>
      </c>
    </row>
    <row r="226" spans="1:65" s="14" customFormat="1" ht="11.25">
      <c r="B226" s="221"/>
      <c r="C226" s="222"/>
      <c r="D226" s="206" t="s">
        <v>139</v>
      </c>
      <c r="E226" s="223" t="s">
        <v>19</v>
      </c>
      <c r="F226" s="224" t="s">
        <v>341</v>
      </c>
      <c r="G226" s="222"/>
      <c r="H226" s="223" t="s">
        <v>19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139</v>
      </c>
      <c r="AU226" s="230" t="s">
        <v>83</v>
      </c>
      <c r="AV226" s="14" t="s">
        <v>81</v>
      </c>
      <c r="AW226" s="14" t="s">
        <v>35</v>
      </c>
      <c r="AX226" s="14" t="s">
        <v>74</v>
      </c>
      <c r="AY226" s="230" t="s">
        <v>128</v>
      </c>
    </row>
    <row r="227" spans="1:65" s="13" customFormat="1" ht="11.25">
      <c r="B227" s="210"/>
      <c r="C227" s="211"/>
      <c r="D227" s="206" t="s">
        <v>139</v>
      </c>
      <c r="E227" s="212" t="s">
        <v>19</v>
      </c>
      <c r="F227" s="213" t="s">
        <v>156</v>
      </c>
      <c r="G227" s="211"/>
      <c r="H227" s="214">
        <v>5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139</v>
      </c>
      <c r="AU227" s="220" t="s">
        <v>83</v>
      </c>
      <c r="AV227" s="13" t="s">
        <v>83</v>
      </c>
      <c r="AW227" s="13" t="s">
        <v>35</v>
      </c>
      <c r="AX227" s="13" t="s">
        <v>81</v>
      </c>
      <c r="AY227" s="220" t="s">
        <v>128</v>
      </c>
    </row>
    <row r="228" spans="1:65" s="2" customFormat="1" ht="24" customHeight="1">
      <c r="A228" s="35"/>
      <c r="B228" s="36"/>
      <c r="C228" s="193" t="s">
        <v>342</v>
      </c>
      <c r="D228" s="193" t="s">
        <v>130</v>
      </c>
      <c r="E228" s="194" t="s">
        <v>343</v>
      </c>
      <c r="F228" s="195" t="s">
        <v>344</v>
      </c>
      <c r="G228" s="196" t="s">
        <v>283</v>
      </c>
      <c r="H228" s="197">
        <v>10</v>
      </c>
      <c r="I228" s="198"/>
      <c r="J228" s="199">
        <f>ROUND(I228*H228,2)</f>
        <v>0</v>
      </c>
      <c r="K228" s="195" t="s">
        <v>134</v>
      </c>
      <c r="L228" s="40"/>
      <c r="M228" s="200" t="s">
        <v>19</v>
      </c>
      <c r="N228" s="201" t="s">
        <v>45</v>
      </c>
      <c r="O228" s="65"/>
      <c r="P228" s="202">
        <f>O228*H228</f>
        <v>0</v>
      </c>
      <c r="Q228" s="202">
        <v>9.1800000000000007E-3</v>
      </c>
      <c r="R228" s="202">
        <f>Q228*H228</f>
        <v>9.1800000000000007E-2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135</v>
      </c>
      <c r="AT228" s="204" t="s">
        <v>130</v>
      </c>
      <c r="AU228" s="204" t="s">
        <v>83</v>
      </c>
      <c r="AY228" s="18" t="s">
        <v>128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81</v>
      </c>
      <c r="BK228" s="205">
        <f>ROUND(I228*H228,2)</f>
        <v>0</v>
      </c>
      <c r="BL228" s="18" t="s">
        <v>135</v>
      </c>
      <c r="BM228" s="204" t="s">
        <v>345</v>
      </c>
    </row>
    <row r="229" spans="1:65" s="2" customFormat="1" ht="48.75">
      <c r="A229" s="35"/>
      <c r="B229" s="36"/>
      <c r="C229" s="37"/>
      <c r="D229" s="206" t="s">
        <v>137</v>
      </c>
      <c r="E229" s="37"/>
      <c r="F229" s="207" t="s">
        <v>346</v>
      </c>
      <c r="G229" s="37"/>
      <c r="H229" s="37"/>
      <c r="I229" s="116"/>
      <c r="J229" s="37"/>
      <c r="K229" s="37"/>
      <c r="L229" s="40"/>
      <c r="M229" s="208"/>
      <c r="N229" s="209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137</v>
      </c>
      <c r="AU229" s="18" t="s">
        <v>83</v>
      </c>
    </row>
    <row r="230" spans="1:65" s="13" customFormat="1" ht="11.25">
      <c r="B230" s="210"/>
      <c r="C230" s="211"/>
      <c r="D230" s="206" t="s">
        <v>139</v>
      </c>
      <c r="E230" s="212" t="s">
        <v>19</v>
      </c>
      <c r="F230" s="213" t="s">
        <v>347</v>
      </c>
      <c r="G230" s="211"/>
      <c r="H230" s="214">
        <v>10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139</v>
      </c>
      <c r="AU230" s="220" t="s">
        <v>83</v>
      </c>
      <c r="AV230" s="13" t="s">
        <v>83</v>
      </c>
      <c r="AW230" s="13" t="s">
        <v>35</v>
      </c>
      <c r="AX230" s="13" t="s">
        <v>81</v>
      </c>
      <c r="AY230" s="220" t="s">
        <v>128</v>
      </c>
    </row>
    <row r="231" spans="1:65" s="2" customFormat="1" ht="24" customHeight="1">
      <c r="A231" s="35"/>
      <c r="B231" s="36"/>
      <c r="C231" s="243" t="s">
        <v>348</v>
      </c>
      <c r="D231" s="243" t="s">
        <v>256</v>
      </c>
      <c r="E231" s="244" t="s">
        <v>349</v>
      </c>
      <c r="F231" s="245" t="s">
        <v>350</v>
      </c>
      <c r="G231" s="246" t="s">
        <v>283</v>
      </c>
      <c r="H231" s="247">
        <v>1</v>
      </c>
      <c r="I231" s="248"/>
      <c r="J231" s="249">
        <f>ROUND(I231*H231,2)</f>
        <v>0</v>
      </c>
      <c r="K231" s="245" t="s">
        <v>134</v>
      </c>
      <c r="L231" s="250"/>
      <c r="M231" s="251" t="s">
        <v>19</v>
      </c>
      <c r="N231" s="252" t="s">
        <v>45</v>
      </c>
      <c r="O231" s="65"/>
      <c r="P231" s="202">
        <f>O231*H231</f>
        <v>0</v>
      </c>
      <c r="Q231" s="202">
        <v>0.254</v>
      </c>
      <c r="R231" s="202">
        <f>Q231*H231</f>
        <v>0.254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178</v>
      </c>
      <c r="AT231" s="204" t="s">
        <v>256</v>
      </c>
      <c r="AU231" s="204" t="s">
        <v>83</v>
      </c>
      <c r="AY231" s="18" t="s">
        <v>128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81</v>
      </c>
      <c r="BK231" s="205">
        <f>ROUND(I231*H231,2)</f>
        <v>0</v>
      </c>
      <c r="BL231" s="18" t="s">
        <v>135</v>
      </c>
      <c r="BM231" s="204" t="s">
        <v>351</v>
      </c>
    </row>
    <row r="232" spans="1:65" s="2" customFormat="1" ht="24" customHeight="1">
      <c r="A232" s="35"/>
      <c r="B232" s="36"/>
      <c r="C232" s="243" t="s">
        <v>352</v>
      </c>
      <c r="D232" s="243" t="s">
        <v>256</v>
      </c>
      <c r="E232" s="244" t="s">
        <v>353</v>
      </c>
      <c r="F232" s="245" t="s">
        <v>354</v>
      </c>
      <c r="G232" s="246" t="s">
        <v>283</v>
      </c>
      <c r="H232" s="247">
        <v>4</v>
      </c>
      <c r="I232" s="248"/>
      <c r="J232" s="249">
        <f>ROUND(I232*H232,2)</f>
        <v>0</v>
      </c>
      <c r="K232" s="245" t="s">
        <v>134</v>
      </c>
      <c r="L232" s="250"/>
      <c r="M232" s="251" t="s">
        <v>19</v>
      </c>
      <c r="N232" s="252" t="s">
        <v>45</v>
      </c>
      <c r="O232" s="65"/>
      <c r="P232" s="202">
        <f>O232*H232</f>
        <v>0</v>
      </c>
      <c r="Q232" s="202">
        <v>0.50600000000000001</v>
      </c>
      <c r="R232" s="202">
        <f>Q232*H232</f>
        <v>2.024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178</v>
      </c>
      <c r="AT232" s="204" t="s">
        <v>256</v>
      </c>
      <c r="AU232" s="204" t="s">
        <v>83</v>
      </c>
      <c r="AY232" s="18" t="s">
        <v>128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81</v>
      </c>
      <c r="BK232" s="205">
        <f>ROUND(I232*H232,2)</f>
        <v>0</v>
      </c>
      <c r="BL232" s="18" t="s">
        <v>135</v>
      </c>
      <c r="BM232" s="204" t="s">
        <v>355</v>
      </c>
    </row>
    <row r="233" spans="1:65" s="2" customFormat="1" ht="24" customHeight="1">
      <c r="A233" s="35"/>
      <c r="B233" s="36"/>
      <c r="C233" s="243" t="s">
        <v>356</v>
      </c>
      <c r="D233" s="243" t="s">
        <v>256</v>
      </c>
      <c r="E233" s="244" t="s">
        <v>357</v>
      </c>
      <c r="F233" s="245" t="s">
        <v>358</v>
      </c>
      <c r="G233" s="246" t="s">
        <v>283</v>
      </c>
      <c r="H233" s="247">
        <v>5</v>
      </c>
      <c r="I233" s="248"/>
      <c r="J233" s="249">
        <f>ROUND(I233*H233,2)</f>
        <v>0</v>
      </c>
      <c r="K233" s="245" t="s">
        <v>134</v>
      </c>
      <c r="L233" s="250"/>
      <c r="M233" s="251" t="s">
        <v>19</v>
      </c>
      <c r="N233" s="252" t="s">
        <v>45</v>
      </c>
      <c r="O233" s="65"/>
      <c r="P233" s="202">
        <f>O233*H233</f>
        <v>0</v>
      </c>
      <c r="Q233" s="202">
        <v>1.0129999999999999</v>
      </c>
      <c r="R233" s="202">
        <f>Q233*H233</f>
        <v>5.0649999999999995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178</v>
      </c>
      <c r="AT233" s="204" t="s">
        <v>256</v>
      </c>
      <c r="AU233" s="204" t="s">
        <v>83</v>
      </c>
      <c r="AY233" s="18" t="s">
        <v>128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81</v>
      </c>
      <c r="BK233" s="205">
        <f>ROUND(I233*H233,2)</f>
        <v>0</v>
      </c>
      <c r="BL233" s="18" t="s">
        <v>135</v>
      </c>
      <c r="BM233" s="204" t="s">
        <v>359</v>
      </c>
    </row>
    <row r="234" spans="1:65" s="2" customFormat="1" ht="24" customHeight="1">
      <c r="A234" s="35"/>
      <c r="B234" s="36"/>
      <c r="C234" s="193" t="s">
        <v>360</v>
      </c>
      <c r="D234" s="193" t="s">
        <v>130</v>
      </c>
      <c r="E234" s="194" t="s">
        <v>361</v>
      </c>
      <c r="F234" s="195" t="s">
        <v>362</v>
      </c>
      <c r="G234" s="196" t="s">
        <v>283</v>
      </c>
      <c r="H234" s="197">
        <v>4</v>
      </c>
      <c r="I234" s="198"/>
      <c r="J234" s="199">
        <f>ROUND(I234*H234,2)</f>
        <v>0</v>
      </c>
      <c r="K234" s="195" t="s">
        <v>134</v>
      </c>
      <c r="L234" s="40"/>
      <c r="M234" s="200" t="s">
        <v>19</v>
      </c>
      <c r="N234" s="201" t="s">
        <v>45</v>
      </c>
      <c r="O234" s="65"/>
      <c r="P234" s="202">
        <f>O234*H234</f>
        <v>0</v>
      </c>
      <c r="Q234" s="202">
        <v>1.1469999999999999E-2</v>
      </c>
      <c r="R234" s="202">
        <f>Q234*H234</f>
        <v>4.5879999999999997E-2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135</v>
      </c>
      <c r="AT234" s="204" t="s">
        <v>130</v>
      </c>
      <c r="AU234" s="204" t="s">
        <v>83</v>
      </c>
      <c r="AY234" s="18" t="s">
        <v>128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81</v>
      </c>
      <c r="BK234" s="205">
        <f>ROUND(I234*H234,2)</f>
        <v>0</v>
      </c>
      <c r="BL234" s="18" t="s">
        <v>135</v>
      </c>
      <c r="BM234" s="204" t="s">
        <v>363</v>
      </c>
    </row>
    <row r="235" spans="1:65" s="2" customFormat="1" ht="48.75">
      <c r="A235" s="35"/>
      <c r="B235" s="36"/>
      <c r="C235" s="37"/>
      <c r="D235" s="206" t="s">
        <v>137</v>
      </c>
      <c r="E235" s="37"/>
      <c r="F235" s="207" t="s">
        <v>346</v>
      </c>
      <c r="G235" s="37"/>
      <c r="H235" s="37"/>
      <c r="I235" s="116"/>
      <c r="J235" s="37"/>
      <c r="K235" s="37"/>
      <c r="L235" s="40"/>
      <c r="M235" s="208"/>
      <c r="N235" s="209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137</v>
      </c>
      <c r="AU235" s="18" t="s">
        <v>83</v>
      </c>
    </row>
    <row r="236" spans="1:65" s="13" customFormat="1" ht="11.25">
      <c r="B236" s="210"/>
      <c r="C236" s="211"/>
      <c r="D236" s="206" t="s">
        <v>139</v>
      </c>
      <c r="E236" s="212" t="s">
        <v>19</v>
      </c>
      <c r="F236" s="213" t="s">
        <v>135</v>
      </c>
      <c r="G236" s="211"/>
      <c r="H236" s="214">
        <v>4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139</v>
      </c>
      <c r="AU236" s="220" t="s">
        <v>83</v>
      </c>
      <c r="AV236" s="13" t="s">
        <v>83</v>
      </c>
      <c r="AW236" s="13" t="s">
        <v>35</v>
      </c>
      <c r="AX236" s="13" t="s">
        <v>81</v>
      </c>
      <c r="AY236" s="220" t="s">
        <v>128</v>
      </c>
    </row>
    <row r="237" spans="1:65" s="2" customFormat="1" ht="24" customHeight="1">
      <c r="A237" s="35"/>
      <c r="B237" s="36"/>
      <c r="C237" s="243" t="s">
        <v>364</v>
      </c>
      <c r="D237" s="243" t="s">
        <v>256</v>
      </c>
      <c r="E237" s="244" t="s">
        <v>365</v>
      </c>
      <c r="F237" s="245" t="s">
        <v>366</v>
      </c>
      <c r="G237" s="246" t="s">
        <v>283</v>
      </c>
      <c r="H237" s="247">
        <v>4</v>
      </c>
      <c r="I237" s="248"/>
      <c r="J237" s="249">
        <f>ROUND(I237*H237,2)</f>
        <v>0</v>
      </c>
      <c r="K237" s="245" t="s">
        <v>134</v>
      </c>
      <c r="L237" s="250"/>
      <c r="M237" s="251" t="s">
        <v>19</v>
      </c>
      <c r="N237" s="252" t="s">
        <v>45</v>
      </c>
      <c r="O237" s="65"/>
      <c r="P237" s="202">
        <f>O237*H237</f>
        <v>0</v>
      </c>
      <c r="Q237" s="202">
        <v>0.58499999999999996</v>
      </c>
      <c r="R237" s="202">
        <f>Q237*H237</f>
        <v>2.34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178</v>
      </c>
      <c r="AT237" s="204" t="s">
        <v>256</v>
      </c>
      <c r="AU237" s="204" t="s">
        <v>83</v>
      </c>
      <c r="AY237" s="18" t="s">
        <v>128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81</v>
      </c>
      <c r="BK237" s="205">
        <f>ROUND(I237*H237,2)</f>
        <v>0</v>
      </c>
      <c r="BL237" s="18" t="s">
        <v>135</v>
      </c>
      <c r="BM237" s="204" t="s">
        <v>367</v>
      </c>
    </row>
    <row r="238" spans="1:65" s="2" customFormat="1" ht="24" customHeight="1">
      <c r="A238" s="35"/>
      <c r="B238" s="36"/>
      <c r="C238" s="193" t="s">
        <v>368</v>
      </c>
      <c r="D238" s="193" t="s">
        <v>130</v>
      </c>
      <c r="E238" s="194" t="s">
        <v>369</v>
      </c>
      <c r="F238" s="195" t="s">
        <v>370</v>
      </c>
      <c r="G238" s="196" t="s">
        <v>283</v>
      </c>
      <c r="H238" s="197">
        <v>4</v>
      </c>
      <c r="I238" s="198"/>
      <c r="J238" s="199">
        <f>ROUND(I238*H238,2)</f>
        <v>0</v>
      </c>
      <c r="K238" s="195" t="s">
        <v>134</v>
      </c>
      <c r="L238" s="40"/>
      <c r="M238" s="200" t="s">
        <v>19</v>
      </c>
      <c r="N238" s="201" t="s">
        <v>45</v>
      </c>
      <c r="O238" s="65"/>
      <c r="P238" s="202">
        <f>O238*H238</f>
        <v>0</v>
      </c>
      <c r="Q238" s="202">
        <v>2.7529999999999999E-2</v>
      </c>
      <c r="R238" s="202">
        <f>Q238*H238</f>
        <v>0.11012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135</v>
      </c>
      <c r="AT238" s="204" t="s">
        <v>130</v>
      </c>
      <c r="AU238" s="204" t="s">
        <v>83</v>
      </c>
      <c r="AY238" s="18" t="s">
        <v>128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81</v>
      </c>
      <c r="BK238" s="205">
        <f>ROUND(I238*H238,2)</f>
        <v>0</v>
      </c>
      <c r="BL238" s="18" t="s">
        <v>135</v>
      </c>
      <c r="BM238" s="204" t="s">
        <v>371</v>
      </c>
    </row>
    <row r="239" spans="1:65" s="2" customFormat="1" ht="48.75">
      <c r="A239" s="35"/>
      <c r="B239" s="36"/>
      <c r="C239" s="37"/>
      <c r="D239" s="206" t="s">
        <v>137</v>
      </c>
      <c r="E239" s="37"/>
      <c r="F239" s="207" t="s">
        <v>346</v>
      </c>
      <c r="G239" s="37"/>
      <c r="H239" s="37"/>
      <c r="I239" s="116"/>
      <c r="J239" s="37"/>
      <c r="K239" s="37"/>
      <c r="L239" s="40"/>
      <c r="M239" s="208"/>
      <c r="N239" s="209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137</v>
      </c>
      <c r="AU239" s="18" t="s">
        <v>83</v>
      </c>
    </row>
    <row r="240" spans="1:65" s="13" customFormat="1" ht="11.25">
      <c r="B240" s="210"/>
      <c r="C240" s="211"/>
      <c r="D240" s="206" t="s">
        <v>139</v>
      </c>
      <c r="E240" s="212" t="s">
        <v>19</v>
      </c>
      <c r="F240" s="213" t="s">
        <v>135</v>
      </c>
      <c r="G240" s="211"/>
      <c r="H240" s="214">
        <v>4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139</v>
      </c>
      <c r="AU240" s="220" t="s">
        <v>83</v>
      </c>
      <c r="AV240" s="13" t="s">
        <v>83</v>
      </c>
      <c r="AW240" s="13" t="s">
        <v>35</v>
      </c>
      <c r="AX240" s="13" t="s">
        <v>81</v>
      </c>
      <c r="AY240" s="220" t="s">
        <v>128</v>
      </c>
    </row>
    <row r="241" spans="1:65" s="2" customFormat="1" ht="16.5" customHeight="1">
      <c r="A241" s="35"/>
      <c r="B241" s="36"/>
      <c r="C241" s="243" t="s">
        <v>372</v>
      </c>
      <c r="D241" s="243" t="s">
        <v>256</v>
      </c>
      <c r="E241" s="244" t="s">
        <v>373</v>
      </c>
      <c r="F241" s="245" t="s">
        <v>374</v>
      </c>
      <c r="G241" s="246" t="s">
        <v>283</v>
      </c>
      <c r="H241" s="247">
        <v>4</v>
      </c>
      <c r="I241" s="248"/>
      <c r="J241" s="249">
        <f>ROUND(I241*H241,2)</f>
        <v>0</v>
      </c>
      <c r="K241" s="245" t="s">
        <v>134</v>
      </c>
      <c r="L241" s="250"/>
      <c r="M241" s="251" t="s">
        <v>19</v>
      </c>
      <c r="N241" s="252" t="s">
        <v>45</v>
      </c>
      <c r="O241" s="65"/>
      <c r="P241" s="202">
        <f>O241*H241</f>
        <v>0</v>
      </c>
      <c r="Q241" s="202">
        <v>1.6</v>
      </c>
      <c r="R241" s="202">
        <f>Q241*H241</f>
        <v>6.4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178</v>
      </c>
      <c r="AT241" s="204" t="s">
        <v>256</v>
      </c>
      <c r="AU241" s="204" t="s">
        <v>83</v>
      </c>
      <c r="AY241" s="18" t="s">
        <v>128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81</v>
      </c>
      <c r="BK241" s="205">
        <f>ROUND(I241*H241,2)</f>
        <v>0</v>
      </c>
      <c r="BL241" s="18" t="s">
        <v>135</v>
      </c>
      <c r="BM241" s="204" t="s">
        <v>375</v>
      </c>
    </row>
    <row r="242" spans="1:65" s="2" customFormat="1" ht="24" customHeight="1">
      <c r="A242" s="35"/>
      <c r="B242" s="36"/>
      <c r="C242" s="243" t="s">
        <v>376</v>
      </c>
      <c r="D242" s="243" t="s">
        <v>256</v>
      </c>
      <c r="E242" s="244" t="s">
        <v>377</v>
      </c>
      <c r="F242" s="245" t="s">
        <v>378</v>
      </c>
      <c r="G242" s="246" t="s">
        <v>283</v>
      </c>
      <c r="H242" s="247">
        <v>4</v>
      </c>
      <c r="I242" s="248"/>
      <c r="J242" s="249">
        <f>ROUND(I242*H242,2)</f>
        <v>0</v>
      </c>
      <c r="K242" s="245" t="s">
        <v>134</v>
      </c>
      <c r="L242" s="250"/>
      <c r="M242" s="251" t="s">
        <v>19</v>
      </c>
      <c r="N242" s="252" t="s">
        <v>45</v>
      </c>
      <c r="O242" s="65"/>
      <c r="P242" s="202">
        <f>O242*H242</f>
        <v>0</v>
      </c>
      <c r="Q242" s="202">
        <v>2.1</v>
      </c>
      <c r="R242" s="202">
        <f>Q242*H242</f>
        <v>8.4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178</v>
      </c>
      <c r="AT242" s="204" t="s">
        <v>256</v>
      </c>
      <c r="AU242" s="204" t="s">
        <v>83</v>
      </c>
      <c r="AY242" s="18" t="s">
        <v>128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81</v>
      </c>
      <c r="BK242" s="205">
        <f>ROUND(I242*H242,2)</f>
        <v>0</v>
      </c>
      <c r="BL242" s="18" t="s">
        <v>135</v>
      </c>
      <c r="BM242" s="204" t="s">
        <v>379</v>
      </c>
    </row>
    <row r="243" spans="1:65" s="2" customFormat="1" ht="24" customHeight="1">
      <c r="A243" s="35"/>
      <c r="B243" s="36"/>
      <c r="C243" s="243" t="s">
        <v>380</v>
      </c>
      <c r="D243" s="243" t="s">
        <v>256</v>
      </c>
      <c r="E243" s="244" t="s">
        <v>381</v>
      </c>
      <c r="F243" s="245" t="s">
        <v>382</v>
      </c>
      <c r="G243" s="246" t="s">
        <v>283</v>
      </c>
      <c r="H243" s="247">
        <v>14</v>
      </c>
      <c r="I243" s="248"/>
      <c r="J243" s="249">
        <f>ROUND(I243*H243,2)</f>
        <v>0</v>
      </c>
      <c r="K243" s="245" t="s">
        <v>134</v>
      </c>
      <c r="L243" s="250"/>
      <c r="M243" s="251" t="s">
        <v>19</v>
      </c>
      <c r="N243" s="252" t="s">
        <v>45</v>
      </c>
      <c r="O243" s="65"/>
      <c r="P243" s="202">
        <f>O243*H243</f>
        <v>0</v>
      </c>
      <c r="Q243" s="202">
        <v>2E-3</v>
      </c>
      <c r="R243" s="202">
        <f>Q243*H243</f>
        <v>2.8000000000000001E-2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178</v>
      </c>
      <c r="AT243" s="204" t="s">
        <v>256</v>
      </c>
      <c r="AU243" s="204" t="s">
        <v>83</v>
      </c>
      <c r="AY243" s="18" t="s">
        <v>128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81</v>
      </c>
      <c r="BK243" s="205">
        <f>ROUND(I243*H243,2)</f>
        <v>0</v>
      </c>
      <c r="BL243" s="18" t="s">
        <v>135</v>
      </c>
      <c r="BM243" s="204" t="s">
        <v>383</v>
      </c>
    </row>
    <row r="244" spans="1:65" s="2" customFormat="1" ht="24" customHeight="1">
      <c r="A244" s="35"/>
      <c r="B244" s="36"/>
      <c r="C244" s="193" t="s">
        <v>384</v>
      </c>
      <c r="D244" s="193" t="s">
        <v>130</v>
      </c>
      <c r="E244" s="194" t="s">
        <v>385</v>
      </c>
      <c r="F244" s="195" t="s">
        <v>386</v>
      </c>
      <c r="G244" s="196" t="s">
        <v>283</v>
      </c>
      <c r="H244" s="197">
        <v>4</v>
      </c>
      <c r="I244" s="198"/>
      <c r="J244" s="199">
        <f>ROUND(I244*H244,2)</f>
        <v>0</v>
      </c>
      <c r="K244" s="195" t="s">
        <v>134</v>
      </c>
      <c r="L244" s="40"/>
      <c r="M244" s="200" t="s">
        <v>19</v>
      </c>
      <c r="N244" s="201" t="s">
        <v>45</v>
      </c>
      <c r="O244" s="65"/>
      <c r="P244" s="202">
        <f>O244*H244</f>
        <v>0</v>
      </c>
      <c r="Q244" s="202">
        <v>0.21734000000000001</v>
      </c>
      <c r="R244" s="202">
        <f>Q244*H244</f>
        <v>0.86936000000000002</v>
      </c>
      <c r="S244" s="202">
        <v>0</v>
      </c>
      <c r="T244" s="20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135</v>
      </c>
      <c r="AT244" s="204" t="s">
        <v>130</v>
      </c>
      <c r="AU244" s="204" t="s">
        <v>83</v>
      </c>
      <c r="AY244" s="18" t="s">
        <v>128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81</v>
      </c>
      <c r="BK244" s="205">
        <f>ROUND(I244*H244,2)</f>
        <v>0</v>
      </c>
      <c r="BL244" s="18" t="s">
        <v>135</v>
      </c>
      <c r="BM244" s="204" t="s">
        <v>387</v>
      </c>
    </row>
    <row r="245" spans="1:65" s="2" customFormat="1" ht="68.25">
      <c r="A245" s="35"/>
      <c r="B245" s="36"/>
      <c r="C245" s="37"/>
      <c r="D245" s="206" t="s">
        <v>137</v>
      </c>
      <c r="E245" s="37"/>
      <c r="F245" s="207" t="s">
        <v>388</v>
      </c>
      <c r="G245" s="37"/>
      <c r="H245" s="37"/>
      <c r="I245" s="116"/>
      <c r="J245" s="37"/>
      <c r="K245" s="37"/>
      <c r="L245" s="40"/>
      <c r="M245" s="208"/>
      <c r="N245" s="209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137</v>
      </c>
      <c r="AU245" s="18" t="s">
        <v>83</v>
      </c>
    </row>
    <row r="246" spans="1:65" s="13" customFormat="1" ht="11.25">
      <c r="B246" s="210"/>
      <c r="C246" s="211"/>
      <c r="D246" s="206" t="s">
        <v>139</v>
      </c>
      <c r="E246" s="212" t="s">
        <v>19</v>
      </c>
      <c r="F246" s="213" t="s">
        <v>135</v>
      </c>
      <c r="G246" s="211"/>
      <c r="H246" s="214">
        <v>4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139</v>
      </c>
      <c r="AU246" s="220" t="s">
        <v>83</v>
      </c>
      <c r="AV246" s="13" t="s">
        <v>83</v>
      </c>
      <c r="AW246" s="13" t="s">
        <v>35</v>
      </c>
      <c r="AX246" s="13" t="s">
        <v>81</v>
      </c>
      <c r="AY246" s="220" t="s">
        <v>128</v>
      </c>
    </row>
    <row r="247" spans="1:65" s="2" customFormat="1" ht="16.5" customHeight="1">
      <c r="A247" s="35"/>
      <c r="B247" s="36"/>
      <c r="C247" s="243" t="s">
        <v>389</v>
      </c>
      <c r="D247" s="243" t="s">
        <v>256</v>
      </c>
      <c r="E247" s="244" t="s">
        <v>390</v>
      </c>
      <c r="F247" s="245" t="s">
        <v>391</v>
      </c>
      <c r="G247" s="246" t="s">
        <v>283</v>
      </c>
      <c r="H247" s="247">
        <v>4</v>
      </c>
      <c r="I247" s="248"/>
      <c r="J247" s="249">
        <f>ROUND(I247*H247,2)</f>
        <v>0</v>
      </c>
      <c r="K247" s="245" t="s">
        <v>134</v>
      </c>
      <c r="L247" s="250"/>
      <c r="M247" s="251" t="s">
        <v>19</v>
      </c>
      <c r="N247" s="252" t="s">
        <v>45</v>
      </c>
      <c r="O247" s="65"/>
      <c r="P247" s="202">
        <f>O247*H247</f>
        <v>0</v>
      </c>
      <c r="Q247" s="202">
        <v>7.9000000000000001E-2</v>
      </c>
      <c r="R247" s="202">
        <f>Q247*H247</f>
        <v>0.316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178</v>
      </c>
      <c r="AT247" s="204" t="s">
        <v>256</v>
      </c>
      <c r="AU247" s="204" t="s">
        <v>83</v>
      </c>
      <c r="AY247" s="18" t="s">
        <v>128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81</v>
      </c>
      <c r="BK247" s="205">
        <f>ROUND(I247*H247,2)</f>
        <v>0</v>
      </c>
      <c r="BL247" s="18" t="s">
        <v>135</v>
      </c>
      <c r="BM247" s="204" t="s">
        <v>392</v>
      </c>
    </row>
    <row r="248" spans="1:65" s="12" customFormat="1" ht="22.9" customHeight="1">
      <c r="B248" s="177"/>
      <c r="C248" s="178"/>
      <c r="D248" s="179" t="s">
        <v>73</v>
      </c>
      <c r="E248" s="191" t="s">
        <v>393</v>
      </c>
      <c r="F248" s="191" t="s">
        <v>394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SUM(P249:P250)</f>
        <v>0</v>
      </c>
      <c r="Q248" s="185"/>
      <c r="R248" s="186">
        <f>SUM(R249:R250)</f>
        <v>0</v>
      </c>
      <c r="S248" s="185"/>
      <c r="T248" s="187">
        <f>SUM(T249:T250)</f>
        <v>0</v>
      </c>
      <c r="AR248" s="188" t="s">
        <v>81</v>
      </c>
      <c r="AT248" s="189" t="s">
        <v>73</v>
      </c>
      <c r="AU248" s="189" t="s">
        <v>81</v>
      </c>
      <c r="AY248" s="188" t="s">
        <v>128</v>
      </c>
      <c r="BK248" s="190">
        <f>SUM(BK249:BK250)</f>
        <v>0</v>
      </c>
    </row>
    <row r="249" spans="1:65" s="2" customFormat="1" ht="36" customHeight="1">
      <c r="A249" s="35"/>
      <c r="B249" s="36"/>
      <c r="C249" s="193" t="s">
        <v>395</v>
      </c>
      <c r="D249" s="193" t="s">
        <v>130</v>
      </c>
      <c r="E249" s="194" t="s">
        <v>396</v>
      </c>
      <c r="F249" s="195" t="s">
        <v>397</v>
      </c>
      <c r="G249" s="196" t="s">
        <v>243</v>
      </c>
      <c r="H249" s="197">
        <v>607.72400000000005</v>
      </c>
      <c r="I249" s="198"/>
      <c r="J249" s="199">
        <f>ROUND(I249*H249,2)</f>
        <v>0</v>
      </c>
      <c r="K249" s="195" t="s">
        <v>134</v>
      </c>
      <c r="L249" s="40"/>
      <c r="M249" s="200" t="s">
        <v>19</v>
      </c>
      <c r="N249" s="201" t="s">
        <v>45</v>
      </c>
      <c r="O249" s="65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135</v>
      </c>
      <c r="AT249" s="204" t="s">
        <v>130</v>
      </c>
      <c r="AU249" s="204" t="s">
        <v>83</v>
      </c>
      <c r="AY249" s="18" t="s">
        <v>128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81</v>
      </c>
      <c r="BK249" s="205">
        <f>ROUND(I249*H249,2)</f>
        <v>0</v>
      </c>
      <c r="BL249" s="18" t="s">
        <v>135</v>
      </c>
      <c r="BM249" s="204" t="s">
        <v>398</v>
      </c>
    </row>
    <row r="250" spans="1:65" s="2" customFormat="1" ht="68.25">
      <c r="A250" s="35"/>
      <c r="B250" s="36"/>
      <c r="C250" s="37"/>
      <c r="D250" s="206" t="s">
        <v>137</v>
      </c>
      <c r="E250" s="37"/>
      <c r="F250" s="207" t="s">
        <v>399</v>
      </c>
      <c r="G250" s="37"/>
      <c r="H250" s="37"/>
      <c r="I250" s="116"/>
      <c r="J250" s="37"/>
      <c r="K250" s="37"/>
      <c r="L250" s="40"/>
      <c r="M250" s="253"/>
      <c r="N250" s="254"/>
      <c r="O250" s="255"/>
      <c r="P250" s="255"/>
      <c r="Q250" s="255"/>
      <c r="R250" s="255"/>
      <c r="S250" s="255"/>
      <c r="T250" s="25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137</v>
      </c>
      <c r="AU250" s="18" t="s">
        <v>83</v>
      </c>
    </row>
    <row r="251" spans="1:65" s="2" customFormat="1" ht="6.95" customHeight="1">
      <c r="A251" s="35"/>
      <c r="B251" s="48"/>
      <c r="C251" s="49"/>
      <c r="D251" s="49"/>
      <c r="E251" s="49"/>
      <c r="F251" s="49"/>
      <c r="G251" s="49"/>
      <c r="H251" s="49"/>
      <c r="I251" s="143"/>
      <c r="J251" s="49"/>
      <c r="K251" s="49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sCPwhV2j/yCd2BHlLiadjdsbdCrOUdrnAvaLkrTyEtNJGc1Oo7gO928LILKjmXkRFdO2gUZ5UG82UCwcJNt+Lw==" saltValue="pqCDHTEOx3ARP9SATiibPmAotgijSCAfUX/pBvqlQi+ykde7oIhqcIokkSxCz7Tvi6MddjeF38ynL1XjEaK+qQ==" spinCount="100000" sheet="1" objects="1" scenarios="1" formatColumns="0" formatRows="0" autoFilter="0"/>
  <autoFilter ref="C89:K25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topLeftCell="A1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4.95" customHeight="1">
      <c r="B4" s="21"/>
      <c r="D4" s="113" t="s">
        <v>99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25.5" customHeight="1">
      <c r="B7" s="21"/>
      <c r="E7" s="383" t="str">
        <f>'Rekapitulace stavby'!K6</f>
        <v>Výstavba kanalizace Kosmonosy západ - ulice Debřská - město Kosmonosy</v>
      </c>
      <c r="F7" s="384"/>
      <c r="G7" s="384"/>
      <c r="H7" s="384"/>
      <c r="I7" s="109"/>
      <c r="L7" s="21"/>
    </row>
    <row r="8" spans="1:46" s="2" customFormat="1" ht="12" customHeight="1">
      <c r="A8" s="35"/>
      <c r="B8" s="40"/>
      <c r="C8" s="35"/>
      <c r="D8" s="115" t="s">
        <v>100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6" t="s">
        <v>400</v>
      </c>
      <c r="F9" s="385"/>
      <c r="G9" s="385"/>
      <c r="H9" s="38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19</v>
      </c>
      <c r="G11" s="35"/>
      <c r="H11" s="35"/>
      <c r="I11" s="118" t="s">
        <v>20</v>
      </c>
      <c r="J11" s="104" t="s">
        <v>19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21</v>
      </c>
      <c r="E12" s="35"/>
      <c r="F12" s="104" t="s">
        <v>22</v>
      </c>
      <c r="G12" s="35"/>
      <c r="H12" s="35"/>
      <c r="I12" s="118" t="s">
        <v>23</v>
      </c>
      <c r="J12" s="119" t="str">
        <f>'Rekapitulace stavby'!AN8</f>
        <v>24. 4. 2019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25</v>
      </c>
      <c r="E14" s="35"/>
      <c r="F14" s="35"/>
      <c r="G14" s="35"/>
      <c r="H14" s="35"/>
      <c r="I14" s="118" t="s">
        <v>26</v>
      </c>
      <c r="J14" s="104" t="s">
        <v>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8" t="s">
        <v>28</v>
      </c>
      <c r="J15" s="104" t="s">
        <v>19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26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7" t="str">
        <f>'Rekapitulace stavby'!E14</f>
        <v>Vyplň údaj</v>
      </c>
      <c r="F18" s="388"/>
      <c r="G18" s="388"/>
      <c r="H18" s="388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26</v>
      </c>
      <c r="J20" s="104" t="s">
        <v>32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33</v>
      </c>
      <c r="F21" s="35"/>
      <c r="G21" s="35"/>
      <c r="H21" s="35"/>
      <c r="I21" s="118" t="s">
        <v>28</v>
      </c>
      <c r="J21" s="104" t="s">
        <v>34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26</v>
      </c>
      <c r="J23" s="104" t="s">
        <v>19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37</v>
      </c>
      <c r="F24" s="35"/>
      <c r="G24" s="35"/>
      <c r="H24" s="35"/>
      <c r="I24" s="118" t="s">
        <v>28</v>
      </c>
      <c r="J24" s="104" t="s">
        <v>19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38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9.25" customHeight="1">
      <c r="A27" s="120"/>
      <c r="B27" s="121"/>
      <c r="C27" s="120"/>
      <c r="D27" s="120"/>
      <c r="E27" s="389" t="s">
        <v>39</v>
      </c>
      <c r="F27" s="389"/>
      <c r="G27" s="389"/>
      <c r="H27" s="38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40</v>
      </c>
      <c r="E30" s="35"/>
      <c r="F30" s="35"/>
      <c r="G30" s="35"/>
      <c r="H30" s="35"/>
      <c r="I30" s="116"/>
      <c r="J30" s="127">
        <f>ROUND(J83,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42</v>
      </c>
      <c r="G32" s="35"/>
      <c r="H32" s="35"/>
      <c r="I32" s="129" t="s">
        <v>41</v>
      </c>
      <c r="J32" s="128" t="s">
        <v>43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44</v>
      </c>
      <c r="E33" s="115" t="s">
        <v>45</v>
      </c>
      <c r="F33" s="131">
        <f>ROUND((SUM(BE83:BE132)),  2)</f>
        <v>0</v>
      </c>
      <c r="G33" s="35"/>
      <c r="H33" s="35"/>
      <c r="I33" s="132">
        <v>0.21</v>
      </c>
      <c r="J33" s="131">
        <f>ROUND(((SUM(BE83:BE132))*I33),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46</v>
      </c>
      <c r="F34" s="131">
        <f>ROUND((SUM(BF83:BF132)),  2)</f>
        <v>0</v>
      </c>
      <c r="G34" s="35"/>
      <c r="H34" s="35"/>
      <c r="I34" s="132">
        <v>0.15</v>
      </c>
      <c r="J34" s="131">
        <f>ROUND(((SUM(BF83:BF132))*I34),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47</v>
      </c>
      <c r="F35" s="131">
        <f>ROUND((SUM(BG83:BG132)),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48</v>
      </c>
      <c r="F36" s="131">
        <f>ROUND((SUM(BH83:BH132)),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49</v>
      </c>
      <c r="F37" s="131">
        <f>ROUND((SUM(BI83:BI132)),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50</v>
      </c>
      <c r="E39" s="135"/>
      <c r="F39" s="135"/>
      <c r="G39" s="136" t="s">
        <v>51</v>
      </c>
      <c r="H39" s="137" t="s">
        <v>52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104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5.5" customHeight="1">
      <c r="A48" s="35"/>
      <c r="B48" s="36"/>
      <c r="C48" s="37"/>
      <c r="D48" s="37"/>
      <c r="E48" s="390" t="str">
        <f>E7</f>
        <v>Výstavba kanalizace Kosmonosy západ - ulice Debřská - město Kosmonosy</v>
      </c>
      <c r="F48" s="391"/>
      <c r="G48" s="391"/>
      <c r="H48" s="391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9" t="str">
        <f>E9</f>
        <v>03 - Vedlejší a ostaní náklady</v>
      </c>
      <c r="F50" s="392"/>
      <c r="G50" s="392"/>
      <c r="H50" s="392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Kosmonosy</v>
      </c>
      <c r="G52" s="37"/>
      <c r="H52" s="37"/>
      <c r="I52" s="118" t="s">
        <v>23</v>
      </c>
      <c r="J52" s="60" t="str">
        <f>IF(J12="","",J12)</f>
        <v>24. 4. 2019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Kosmonosy, Debřská 223, 293 06 Kosmonosy</v>
      </c>
      <c r="G54" s="37"/>
      <c r="H54" s="37"/>
      <c r="I54" s="118" t="s">
        <v>31</v>
      </c>
      <c r="J54" s="33" t="str">
        <f>E21</f>
        <v>ŠINDLAR s.r.o.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36</v>
      </c>
      <c r="J55" s="33" t="str">
        <f>E24</f>
        <v>Roman Bárta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105</v>
      </c>
      <c r="D57" s="148"/>
      <c r="E57" s="148"/>
      <c r="F57" s="148"/>
      <c r="G57" s="148"/>
      <c r="H57" s="148"/>
      <c r="I57" s="149"/>
      <c r="J57" s="150" t="s">
        <v>106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72</v>
      </c>
      <c r="D59" s="37"/>
      <c r="E59" s="37"/>
      <c r="F59" s="37"/>
      <c r="G59" s="37"/>
      <c r="H59" s="37"/>
      <c r="I59" s="116"/>
      <c r="J59" s="78">
        <f>J83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107</v>
      </c>
    </row>
    <row r="60" spans="1:47" s="9" customFormat="1" ht="24.95" customHeight="1">
      <c r="B60" s="152"/>
      <c r="C60" s="153"/>
      <c r="D60" s="154" t="s">
        <v>401</v>
      </c>
      <c r="E60" s="155"/>
      <c r="F60" s="155"/>
      <c r="G60" s="155"/>
      <c r="H60" s="155"/>
      <c r="I60" s="156"/>
      <c r="J60" s="157">
        <f>J84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402</v>
      </c>
      <c r="E61" s="161"/>
      <c r="F61" s="161"/>
      <c r="G61" s="161"/>
      <c r="H61" s="161"/>
      <c r="I61" s="162"/>
      <c r="J61" s="163">
        <f>J85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403</v>
      </c>
      <c r="E62" s="161"/>
      <c r="F62" s="161"/>
      <c r="G62" s="161"/>
      <c r="H62" s="161"/>
      <c r="I62" s="162"/>
      <c r="J62" s="163">
        <f>J104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404</v>
      </c>
      <c r="E63" s="161"/>
      <c r="F63" s="161"/>
      <c r="G63" s="161"/>
      <c r="H63" s="161"/>
      <c r="I63" s="162"/>
      <c r="J63" s="163">
        <f>J131</f>
        <v>0</v>
      </c>
      <c r="K63" s="98"/>
      <c r="L63" s="164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116"/>
      <c r="J64" s="37"/>
      <c r="K64" s="37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143"/>
      <c r="J65" s="49"/>
      <c r="K65" s="49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146"/>
      <c r="J69" s="51"/>
      <c r="K69" s="51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113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5.5" customHeight="1">
      <c r="A73" s="35"/>
      <c r="B73" s="36"/>
      <c r="C73" s="37"/>
      <c r="D73" s="37"/>
      <c r="E73" s="390" t="str">
        <f>E7</f>
        <v>Výstavba kanalizace Kosmonosy západ - ulice Debřská - město Kosmonosy</v>
      </c>
      <c r="F73" s="391"/>
      <c r="G73" s="391"/>
      <c r="H73" s="391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100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9" t="str">
        <f>E9</f>
        <v>03 - Vedlejší a ostaní náklady</v>
      </c>
      <c r="F75" s="392"/>
      <c r="G75" s="392"/>
      <c r="H75" s="392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Kosmonosy</v>
      </c>
      <c r="G77" s="37"/>
      <c r="H77" s="37"/>
      <c r="I77" s="118" t="s">
        <v>23</v>
      </c>
      <c r="J77" s="60" t="str">
        <f>IF(J12="","",J12)</f>
        <v>24. 4. 2019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Město Kosmonosy, Debřská 223, 293 06 Kosmonosy</v>
      </c>
      <c r="G79" s="37"/>
      <c r="H79" s="37"/>
      <c r="I79" s="118" t="s">
        <v>31</v>
      </c>
      <c r="J79" s="33" t="str">
        <f>E21</f>
        <v>ŠINDLAR s.r.o.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118" t="s">
        <v>36</v>
      </c>
      <c r="J80" s="33" t="str">
        <f>E24</f>
        <v>Roman Bárta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65"/>
      <c r="B82" s="166"/>
      <c r="C82" s="167" t="s">
        <v>114</v>
      </c>
      <c r="D82" s="168" t="s">
        <v>59</v>
      </c>
      <c r="E82" s="168" t="s">
        <v>55</v>
      </c>
      <c r="F82" s="168" t="s">
        <v>56</v>
      </c>
      <c r="G82" s="168" t="s">
        <v>115</v>
      </c>
      <c r="H82" s="168" t="s">
        <v>116</v>
      </c>
      <c r="I82" s="169" t="s">
        <v>117</v>
      </c>
      <c r="J82" s="168" t="s">
        <v>106</v>
      </c>
      <c r="K82" s="170" t="s">
        <v>118</v>
      </c>
      <c r="L82" s="171"/>
      <c r="M82" s="69" t="s">
        <v>19</v>
      </c>
      <c r="N82" s="70" t="s">
        <v>44</v>
      </c>
      <c r="O82" s="70" t="s">
        <v>119</v>
      </c>
      <c r="P82" s="70" t="s">
        <v>120</v>
      </c>
      <c r="Q82" s="70" t="s">
        <v>121</v>
      </c>
      <c r="R82" s="70" t="s">
        <v>122</v>
      </c>
      <c r="S82" s="70" t="s">
        <v>123</v>
      </c>
      <c r="T82" s="71" t="s">
        <v>124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2" customFormat="1" ht="22.9" customHeight="1">
      <c r="A83" s="35"/>
      <c r="B83" s="36"/>
      <c r="C83" s="76" t="s">
        <v>125</v>
      </c>
      <c r="D83" s="37"/>
      <c r="E83" s="37"/>
      <c r="F83" s="37"/>
      <c r="G83" s="37"/>
      <c r="H83" s="37"/>
      <c r="I83" s="116"/>
      <c r="J83" s="172">
        <f>BK83</f>
        <v>0</v>
      </c>
      <c r="K83" s="37"/>
      <c r="L83" s="40"/>
      <c r="M83" s="72"/>
      <c r="N83" s="173"/>
      <c r="O83" s="73"/>
      <c r="P83" s="174">
        <f>P84</f>
        <v>0</v>
      </c>
      <c r="Q83" s="73"/>
      <c r="R83" s="174">
        <f>R84</f>
        <v>0</v>
      </c>
      <c r="S83" s="73"/>
      <c r="T83" s="175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73</v>
      </c>
      <c r="AU83" s="18" t="s">
        <v>107</v>
      </c>
      <c r="BK83" s="176">
        <f>BK84</f>
        <v>0</v>
      </c>
    </row>
    <row r="84" spans="1:65" s="12" customFormat="1" ht="25.9" customHeight="1">
      <c r="B84" s="177"/>
      <c r="C84" s="178"/>
      <c r="D84" s="179" t="s">
        <v>73</v>
      </c>
      <c r="E84" s="180" t="s">
        <v>405</v>
      </c>
      <c r="F84" s="180" t="s">
        <v>406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P85+P104+P131</f>
        <v>0</v>
      </c>
      <c r="Q84" s="185"/>
      <c r="R84" s="186">
        <f>R85+R104+R131</f>
        <v>0</v>
      </c>
      <c r="S84" s="185"/>
      <c r="T84" s="187">
        <f>T85+T104+T131</f>
        <v>0</v>
      </c>
      <c r="AR84" s="188" t="s">
        <v>156</v>
      </c>
      <c r="AT84" s="189" t="s">
        <v>73</v>
      </c>
      <c r="AU84" s="189" t="s">
        <v>74</v>
      </c>
      <c r="AY84" s="188" t="s">
        <v>128</v>
      </c>
      <c r="BK84" s="190">
        <f>BK85+BK104+BK131</f>
        <v>0</v>
      </c>
    </row>
    <row r="85" spans="1:65" s="12" customFormat="1" ht="22.9" customHeight="1">
      <c r="B85" s="177"/>
      <c r="C85" s="178"/>
      <c r="D85" s="179" t="s">
        <v>73</v>
      </c>
      <c r="E85" s="191" t="s">
        <v>407</v>
      </c>
      <c r="F85" s="191" t="s">
        <v>408</v>
      </c>
      <c r="G85" s="178"/>
      <c r="H85" s="178"/>
      <c r="I85" s="181"/>
      <c r="J85" s="192">
        <f>BK85</f>
        <v>0</v>
      </c>
      <c r="K85" s="178"/>
      <c r="L85" s="183"/>
      <c r="M85" s="184"/>
      <c r="N85" s="185"/>
      <c r="O85" s="185"/>
      <c r="P85" s="186">
        <f>SUM(P86:P103)</f>
        <v>0</v>
      </c>
      <c r="Q85" s="185"/>
      <c r="R85" s="186">
        <f>SUM(R86:R103)</f>
        <v>0</v>
      </c>
      <c r="S85" s="185"/>
      <c r="T85" s="187">
        <f>SUM(T86:T103)</f>
        <v>0</v>
      </c>
      <c r="AR85" s="188" t="s">
        <v>156</v>
      </c>
      <c r="AT85" s="189" t="s">
        <v>73</v>
      </c>
      <c r="AU85" s="189" t="s">
        <v>81</v>
      </c>
      <c r="AY85" s="188" t="s">
        <v>128</v>
      </c>
      <c r="BK85" s="190">
        <f>SUM(BK86:BK103)</f>
        <v>0</v>
      </c>
    </row>
    <row r="86" spans="1:65" s="2" customFormat="1" ht="16.5" customHeight="1">
      <c r="A86" s="35"/>
      <c r="B86" s="36"/>
      <c r="C86" s="193" t="s">
        <v>81</v>
      </c>
      <c r="D86" s="193" t="s">
        <v>130</v>
      </c>
      <c r="E86" s="194" t="s">
        <v>409</v>
      </c>
      <c r="F86" s="195" t="s">
        <v>410</v>
      </c>
      <c r="G86" s="196" t="s">
        <v>411</v>
      </c>
      <c r="H86" s="197">
        <v>1</v>
      </c>
      <c r="I86" s="198"/>
      <c r="J86" s="199">
        <f>ROUND(I86*H86,2)</f>
        <v>0</v>
      </c>
      <c r="K86" s="195" t="s">
        <v>19</v>
      </c>
      <c r="L86" s="40"/>
      <c r="M86" s="200" t="s">
        <v>19</v>
      </c>
      <c r="N86" s="201" t="s">
        <v>45</v>
      </c>
      <c r="O86" s="65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412</v>
      </c>
      <c r="AT86" s="204" t="s">
        <v>130</v>
      </c>
      <c r="AU86" s="204" t="s">
        <v>83</v>
      </c>
      <c r="AY86" s="18" t="s">
        <v>128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81</v>
      </c>
      <c r="BK86" s="205">
        <f>ROUND(I86*H86,2)</f>
        <v>0</v>
      </c>
      <c r="BL86" s="18" t="s">
        <v>412</v>
      </c>
      <c r="BM86" s="204" t="s">
        <v>413</v>
      </c>
    </row>
    <row r="87" spans="1:65" s="2" customFormat="1" ht="16.5" customHeight="1">
      <c r="A87" s="35"/>
      <c r="B87" s="36"/>
      <c r="C87" s="193" t="s">
        <v>83</v>
      </c>
      <c r="D87" s="193" t="s">
        <v>130</v>
      </c>
      <c r="E87" s="194" t="s">
        <v>414</v>
      </c>
      <c r="F87" s="195" t="s">
        <v>415</v>
      </c>
      <c r="G87" s="196" t="s">
        <v>411</v>
      </c>
      <c r="H87" s="197">
        <v>1</v>
      </c>
      <c r="I87" s="198"/>
      <c r="J87" s="199">
        <f>ROUND(I87*H87,2)</f>
        <v>0</v>
      </c>
      <c r="K87" s="195" t="s">
        <v>19</v>
      </c>
      <c r="L87" s="40"/>
      <c r="M87" s="200" t="s">
        <v>19</v>
      </c>
      <c r="N87" s="201" t="s">
        <v>45</v>
      </c>
      <c r="O87" s="65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412</v>
      </c>
      <c r="AT87" s="204" t="s">
        <v>130</v>
      </c>
      <c r="AU87" s="204" t="s">
        <v>83</v>
      </c>
      <c r="AY87" s="18" t="s">
        <v>128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81</v>
      </c>
      <c r="BK87" s="205">
        <f>ROUND(I87*H87,2)</f>
        <v>0</v>
      </c>
      <c r="BL87" s="18" t="s">
        <v>412</v>
      </c>
      <c r="BM87" s="204" t="s">
        <v>416</v>
      </c>
    </row>
    <row r="88" spans="1:65" s="2" customFormat="1" ht="16.5" customHeight="1">
      <c r="A88" s="35"/>
      <c r="B88" s="36"/>
      <c r="C88" s="193" t="s">
        <v>145</v>
      </c>
      <c r="D88" s="193" t="s">
        <v>130</v>
      </c>
      <c r="E88" s="194" t="s">
        <v>417</v>
      </c>
      <c r="F88" s="195" t="s">
        <v>418</v>
      </c>
      <c r="G88" s="196" t="s">
        <v>411</v>
      </c>
      <c r="H88" s="197">
        <v>1</v>
      </c>
      <c r="I88" s="198"/>
      <c r="J88" s="199">
        <f>ROUND(I88*H88,2)</f>
        <v>0</v>
      </c>
      <c r="K88" s="195" t="s">
        <v>19</v>
      </c>
      <c r="L88" s="40"/>
      <c r="M88" s="200" t="s">
        <v>19</v>
      </c>
      <c r="N88" s="201" t="s">
        <v>45</v>
      </c>
      <c r="O88" s="65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412</v>
      </c>
      <c r="AT88" s="204" t="s">
        <v>130</v>
      </c>
      <c r="AU88" s="204" t="s">
        <v>83</v>
      </c>
      <c r="AY88" s="18" t="s">
        <v>128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81</v>
      </c>
      <c r="BK88" s="205">
        <f>ROUND(I88*H88,2)</f>
        <v>0</v>
      </c>
      <c r="BL88" s="18" t="s">
        <v>412</v>
      </c>
      <c r="BM88" s="204" t="s">
        <v>419</v>
      </c>
    </row>
    <row r="89" spans="1:65" s="14" customFormat="1" ht="22.5">
      <c r="B89" s="221"/>
      <c r="C89" s="222"/>
      <c r="D89" s="206" t="s">
        <v>139</v>
      </c>
      <c r="E89" s="223" t="s">
        <v>19</v>
      </c>
      <c r="F89" s="224" t="s">
        <v>420</v>
      </c>
      <c r="G89" s="222"/>
      <c r="H89" s="223" t="s">
        <v>19</v>
      </c>
      <c r="I89" s="225"/>
      <c r="J89" s="222"/>
      <c r="K89" s="222"/>
      <c r="L89" s="226"/>
      <c r="M89" s="227"/>
      <c r="N89" s="228"/>
      <c r="O89" s="228"/>
      <c r="P89" s="228"/>
      <c r="Q89" s="228"/>
      <c r="R89" s="228"/>
      <c r="S89" s="228"/>
      <c r="T89" s="229"/>
      <c r="AT89" s="230" t="s">
        <v>139</v>
      </c>
      <c r="AU89" s="230" t="s">
        <v>83</v>
      </c>
      <c r="AV89" s="14" t="s">
        <v>81</v>
      </c>
      <c r="AW89" s="14" t="s">
        <v>35</v>
      </c>
      <c r="AX89" s="14" t="s">
        <v>74</v>
      </c>
      <c r="AY89" s="230" t="s">
        <v>128</v>
      </c>
    </row>
    <row r="90" spans="1:65" s="13" customFormat="1" ht="11.25">
      <c r="B90" s="210"/>
      <c r="C90" s="211"/>
      <c r="D90" s="206" t="s">
        <v>139</v>
      </c>
      <c r="E90" s="212" t="s">
        <v>19</v>
      </c>
      <c r="F90" s="213" t="s">
        <v>81</v>
      </c>
      <c r="G90" s="211"/>
      <c r="H90" s="214">
        <v>1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139</v>
      </c>
      <c r="AU90" s="220" t="s">
        <v>83</v>
      </c>
      <c r="AV90" s="13" t="s">
        <v>83</v>
      </c>
      <c r="AW90" s="13" t="s">
        <v>35</v>
      </c>
      <c r="AX90" s="13" t="s">
        <v>81</v>
      </c>
      <c r="AY90" s="220" t="s">
        <v>128</v>
      </c>
    </row>
    <row r="91" spans="1:65" s="2" customFormat="1" ht="16.5" customHeight="1">
      <c r="A91" s="35"/>
      <c r="B91" s="36"/>
      <c r="C91" s="193" t="s">
        <v>135</v>
      </c>
      <c r="D91" s="193" t="s">
        <v>130</v>
      </c>
      <c r="E91" s="194" t="s">
        <v>421</v>
      </c>
      <c r="F91" s="195" t="s">
        <v>422</v>
      </c>
      <c r="G91" s="196" t="s">
        <v>411</v>
      </c>
      <c r="H91" s="197">
        <v>1</v>
      </c>
      <c r="I91" s="198"/>
      <c r="J91" s="199">
        <f>ROUND(I91*H91,2)</f>
        <v>0</v>
      </c>
      <c r="K91" s="195" t="s">
        <v>19</v>
      </c>
      <c r="L91" s="40"/>
      <c r="M91" s="200" t="s">
        <v>19</v>
      </c>
      <c r="N91" s="201" t="s">
        <v>45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412</v>
      </c>
      <c r="AT91" s="204" t="s">
        <v>130</v>
      </c>
      <c r="AU91" s="204" t="s">
        <v>83</v>
      </c>
      <c r="AY91" s="18" t="s">
        <v>128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81</v>
      </c>
      <c r="BK91" s="205">
        <f>ROUND(I91*H91,2)</f>
        <v>0</v>
      </c>
      <c r="BL91" s="18" t="s">
        <v>412</v>
      </c>
      <c r="BM91" s="204" t="s">
        <v>423</v>
      </c>
    </row>
    <row r="92" spans="1:65" s="14" customFormat="1" ht="11.25">
      <c r="B92" s="221"/>
      <c r="C92" s="222"/>
      <c r="D92" s="206" t="s">
        <v>139</v>
      </c>
      <c r="E92" s="223" t="s">
        <v>19</v>
      </c>
      <c r="F92" s="224" t="s">
        <v>424</v>
      </c>
      <c r="G92" s="222"/>
      <c r="H92" s="223" t="s">
        <v>19</v>
      </c>
      <c r="I92" s="225"/>
      <c r="J92" s="222"/>
      <c r="K92" s="222"/>
      <c r="L92" s="226"/>
      <c r="M92" s="227"/>
      <c r="N92" s="228"/>
      <c r="O92" s="228"/>
      <c r="P92" s="228"/>
      <c r="Q92" s="228"/>
      <c r="R92" s="228"/>
      <c r="S92" s="228"/>
      <c r="T92" s="229"/>
      <c r="AT92" s="230" t="s">
        <v>139</v>
      </c>
      <c r="AU92" s="230" t="s">
        <v>83</v>
      </c>
      <c r="AV92" s="14" t="s">
        <v>81</v>
      </c>
      <c r="AW92" s="14" t="s">
        <v>35</v>
      </c>
      <c r="AX92" s="14" t="s">
        <v>74</v>
      </c>
      <c r="AY92" s="230" t="s">
        <v>128</v>
      </c>
    </row>
    <row r="93" spans="1:65" s="13" customFormat="1" ht="11.25">
      <c r="B93" s="210"/>
      <c r="C93" s="211"/>
      <c r="D93" s="206" t="s">
        <v>139</v>
      </c>
      <c r="E93" s="212" t="s">
        <v>19</v>
      </c>
      <c r="F93" s="213" t="s">
        <v>81</v>
      </c>
      <c r="G93" s="211"/>
      <c r="H93" s="214">
        <v>1</v>
      </c>
      <c r="I93" s="215"/>
      <c r="J93" s="211"/>
      <c r="K93" s="211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139</v>
      </c>
      <c r="AU93" s="220" t="s">
        <v>83</v>
      </c>
      <c r="AV93" s="13" t="s">
        <v>83</v>
      </c>
      <c r="AW93" s="13" t="s">
        <v>35</v>
      </c>
      <c r="AX93" s="13" t="s">
        <v>81</v>
      </c>
      <c r="AY93" s="220" t="s">
        <v>128</v>
      </c>
    </row>
    <row r="94" spans="1:65" s="2" customFormat="1" ht="16.5" customHeight="1">
      <c r="A94" s="35"/>
      <c r="B94" s="36"/>
      <c r="C94" s="193" t="s">
        <v>156</v>
      </c>
      <c r="D94" s="193" t="s">
        <v>130</v>
      </c>
      <c r="E94" s="194" t="s">
        <v>425</v>
      </c>
      <c r="F94" s="195" t="s">
        <v>426</v>
      </c>
      <c r="G94" s="196" t="s">
        <v>411</v>
      </c>
      <c r="H94" s="197">
        <v>1</v>
      </c>
      <c r="I94" s="198"/>
      <c r="J94" s="199">
        <f>ROUND(I94*H94,2)</f>
        <v>0</v>
      </c>
      <c r="K94" s="195" t="s">
        <v>19</v>
      </c>
      <c r="L94" s="40"/>
      <c r="M94" s="200" t="s">
        <v>19</v>
      </c>
      <c r="N94" s="201" t="s">
        <v>45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412</v>
      </c>
      <c r="AT94" s="204" t="s">
        <v>130</v>
      </c>
      <c r="AU94" s="204" t="s">
        <v>83</v>
      </c>
      <c r="AY94" s="18" t="s">
        <v>128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81</v>
      </c>
      <c r="BK94" s="205">
        <f>ROUND(I94*H94,2)</f>
        <v>0</v>
      </c>
      <c r="BL94" s="18" t="s">
        <v>412</v>
      </c>
      <c r="BM94" s="204" t="s">
        <v>427</v>
      </c>
    </row>
    <row r="95" spans="1:65" s="14" customFormat="1" ht="11.25">
      <c r="B95" s="221"/>
      <c r="C95" s="222"/>
      <c r="D95" s="206" t="s">
        <v>139</v>
      </c>
      <c r="E95" s="223" t="s">
        <v>19</v>
      </c>
      <c r="F95" s="224" t="s">
        <v>428</v>
      </c>
      <c r="G95" s="222"/>
      <c r="H95" s="223" t="s">
        <v>19</v>
      </c>
      <c r="I95" s="225"/>
      <c r="J95" s="222"/>
      <c r="K95" s="222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139</v>
      </c>
      <c r="AU95" s="230" t="s">
        <v>83</v>
      </c>
      <c r="AV95" s="14" t="s">
        <v>81</v>
      </c>
      <c r="AW95" s="14" t="s">
        <v>35</v>
      </c>
      <c r="AX95" s="14" t="s">
        <v>74</v>
      </c>
      <c r="AY95" s="230" t="s">
        <v>128</v>
      </c>
    </row>
    <row r="96" spans="1:65" s="14" customFormat="1" ht="22.5">
      <c r="B96" s="221"/>
      <c r="C96" s="222"/>
      <c r="D96" s="206" t="s">
        <v>139</v>
      </c>
      <c r="E96" s="223" t="s">
        <v>19</v>
      </c>
      <c r="F96" s="224" t="s">
        <v>429</v>
      </c>
      <c r="G96" s="222"/>
      <c r="H96" s="223" t="s">
        <v>19</v>
      </c>
      <c r="I96" s="225"/>
      <c r="J96" s="222"/>
      <c r="K96" s="222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139</v>
      </c>
      <c r="AU96" s="230" t="s">
        <v>83</v>
      </c>
      <c r="AV96" s="14" t="s">
        <v>81</v>
      </c>
      <c r="AW96" s="14" t="s">
        <v>35</v>
      </c>
      <c r="AX96" s="14" t="s">
        <v>74</v>
      </c>
      <c r="AY96" s="230" t="s">
        <v>128</v>
      </c>
    </row>
    <row r="97" spans="1:65" s="13" customFormat="1" ht="11.25">
      <c r="B97" s="210"/>
      <c r="C97" s="211"/>
      <c r="D97" s="206" t="s">
        <v>139</v>
      </c>
      <c r="E97" s="212" t="s">
        <v>19</v>
      </c>
      <c r="F97" s="213" t="s">
        <v>81</v>
      </c>
      <c r="G97" s="211"/>
      <c r="H97" s="214">
        <v>1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139</v>
      </c>
      <c r="AU97" s="220" t="s">
        <v>83</v>
      </c>
      <c r="AV97" s="13" t="s">
        <v>83</v>
      </c>
      <c r="AW97" s="13" t="s">
        <v>35</v>
      </c>
      <c r="AX97" s="13" t="s">
        <v>81</v>
      </c>
      <c r="AY97" s="220" t="s">
        <v>128</v>
      </c>
    </row>
    <row r="98" spans="1:65" s="2" customFormat="1" ht="16.5" customHeight="1">
      <c r="A98" s="35"/>
      <c r="B98" s="36"/>
      <c r="C98" s="193" t="s">
        <v>163</v>
      </c>
      <c r="D98" s="193" t="s">
        <v>130</v>
      </c>
      <c r="E98" s="194" t="s">
        <v>430</v>
      </c>
      <c r="F98" s="195" t="s">
        <v>431</v>
      </c>
      <c r="G98" s="196" t="s">
        <v>411</v>
      </c>
      <c r="H98" s="197">
        <v>1</v>
      </c>
      <c r="I98" s="198"/>
      <c r="J98" s="199">
        <f>ROUND(I98*H98,2)</f>
        <v>0</v>
      </c>
      <c r="K98" s="195" t="s">
        <v>19</v>
      </c>
      <c r="L98" s="40"/>
      <c r="M98" s="200" t="s">
        <v>19</v>
      </c>
      <c r="N98" s="201" t="s">
        <v>45</v>
      </c>
      <c r="O98" s="65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412</v>
      </c>
      <c r="AT98" s="204" t="s">
        <v>130</v>
      </c>
      <c r="AU98" s="204" t="s">
        <v>83</v>
      </c>
      <c r="AY98" s="18" t="s">
        <v>128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81</v>
      </c>
      <c r="BK98" s="205">
        <f>ROUND(I98*H98,2)</f>
        <v>0</v>
      </c>
      <c r="BL98" s="18" t="s">
        <v>412</v>
      </c>
      <c r="BM98" s="204" t="s">
        <v>432</v>
      </c>
    </row>
    <row r="99" spans="1:65" s="14" customFormat="1" ht="22.5">
      <c r="B99" s="221"/>
      <c r="C99" s="222"/>
      <c r="D99" s="206" t="s">
        <v>139</v>
      </c>
      <c r="E99" s="223" t="s">
        <v>19</v>
      </c>
      <c r="F99" s="224" t="s">
        <v>433</v>
      </c>
      <c r="G99" s="222"/>
      <c r="H99" s="223" t="s">
        <v>19</v>
      </c>
      <c r="I99" s="225"/>
      <c r="J99" s="222"/>
      <c r="K99" s="222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139</v>
      </c>
      <c r="AU99" s="230" t="s">
        <v>83</v>
      </c>
      <c r="AV99" s="14" t="s">
        <v>81</v>
      </c>
      <c r="AW99" s="14" t="s">
        <v>35</v>
      </c>
      <c r="AX99" s="14" t="s">
        <v>74</v>
      </c>
      <c r="AY99" s="230" t="s">
        <v>128</v>
      </c>
    </row>
    <row r="100" spans="1:65" s="14" customFormat="1" ht="11.25">
      <c r="B100" s="221"/>
      <c r="C100" s="222"/>
      <c r="D100" s="206" t="s">
        <v>139</v>
      </c>
      <c r="E100" s="223" t="s">
        <v>19</v>
      </c>
      <c r="F100" s="224" t="s">
        <v>434</v>
      </c>
      <c r="G100" s="222"/>
      <c r="H100" s="223" t="s">
        <v>19</v>
      </c>
      <c r="I100" s="225"/>
      <c r="J100" s="222"/>
      <c r="K100" s="222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139</v>
      </c>
      <c r="AU100" s="230" t="s">
        <v>83</v>
      </c>
      <c r="AV100" s="14" t="s">
        <v>81</v>
      </c>
      <c r="AW100" s="14" t="s">
        <v>35</v>
      </c>
      <c r="AX100" s="14" t="s">
        <v>74</v>
      </c>
      <c r="AY100" s="230" t="s">
        <v>128</v>
      </c>
    </row>
    <row r="101" spans="1:65" s="14" customFormat="1" ht="22.5">
      <c r="B101" s="221"/>
      <c r="C101" s="222"/>
      <c r="D101" s="206" t="s">
        <v>139</v>
      </c>
      <c r="E101" s="223" t="s">
        <v>19</v>
      </c>
      <c r="F101" s="224" t="s">
        <v>435</v>
      </c>
      <c r="G101" s="222"/>
      <c r="H101" s="223" t="s">
        <v>19</v>
      </c>
      <c r="I101" s="225"/>
      <c r="J101" s="222"/>
      <c r="K101" s="222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139</v>
      </c>
      <c r="AU101" s="230" t="s">
        <v>83</v>
      </c>
      <c r="AV101" s="14" t="s">
        <v>81</v>
      </c>
      <c r="AW101" s="14" t="s">
        <v>35</v>
      </c>
      <c r="AX101" s="14" t="s">
        <v>74</v>
      </c>
      <c r="AY101" s="230" t="s">
        <v>128</v>
      </c>
    </row>
    <row r="102" spans="1:65" s="14" customFormat="1" ht="11.25">
      <c r="B102" s="221"/>
      <c r="C102" s="222"/>
      <c r="D102" s="206" t="s">
        <v>139</v>
      </c>
      <c r="E102" s="223" t="s">
        <v>19</v>
      </c>
      <c r="F102" s="224" t="s">
        <v>436</v>
      </c>
      <c r="G102" s="222"/>
      <c r="H102" s="223" t="s">
        <v>19</v>
      </c>
      <c r="I102" s="225"/>
      <c r="J102" s="222"/>
      <c r="K102" s="222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139</v>
      </c>
      <c r="AU102" s="230" t="s">
        <v>83</v>
      </c>
      <c r="AV102" s="14" t="s">
        <v>81</v>
      </c>
      <c r="AW102" s="14" t="s">
        <v>35</v>
      </c>
      <c r="AX102" s="14" t="s">
        <v>74</v>
      </c>
      <c r="AY102" s="230" t="s">
        <v>128</v>
      </c>
    </row>
    <row r="103" spans="1:65" s="13" customFormat="1" ht="11.25">
      <c r="B103" s="210"/>
      <c r="C103" s="211"/>
      <c r="D103" s="206" t="s">
        <v>139</v>
      </c>
      <c r="E103" s="212" t="s">
        <v>19</v>
      </c>
      <c r="F103" s="213" t="s">
        <v>81</v>
      </c>
      <c r="G103" s="211"/>
      <c r="H103" s="214">
        <v>1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139</v>
      </c>
      <c r="AU103" s="220" t="s">
        <v>83</v>
      </c>
      <c r="AV103" s="13" t="s">
        <v>83</v>
      </c>
      <c r="AW103" s="13" t="s">
        <v>35</v>
      </c>
      <c r="AX103" s="13" t="s">
        <v>81</v>
      </c>
      <c r="AY103" s="220" t="s">
        <v>128</v>
      </c>
    </row>
    <row r="104" spans="1:65" s="12" customFormat="1" ht="22.9" customHeight="1">
      <c r="B104" s="177"/>
      <c r="C104" s="178"/>
      <c r="D104" s="179" t="s">
        <v>73</v>
      </c>
      <c r="E104" s="191" t="s">
        <v>437</v>
      </c>
      <c r="F104" s="191" t="s">
        <v>438</v>
      </c>
      <c r="G104" s="178"/>
      <c r="H104" s="178"/>
      <c r="I104" s="181"/>
      <c r="J104" s="192">
        <f>BK104</f>
        <v>0</v>
      </c>
      <c r="K104" s="178"/>
      <c r="L104" s="183"/>
      <c r="M104" s="184"/>
      <c r="N104" s="185"/>
      <c r="O104" s="185"/>
      <c r="P104" s="186">
        <f>SUM(P105:P130)</f>
        <v>0</v>
      </c>
      <c r="Q104" s="185"/>
      <c r="R104" s="186">
        <f>SUM(R105:R130)</f>
        <v>0</v>
      </c>
      <c r="S104" s="185"/>
      <c r="T104" s="187">
        <f>SUM(T105:T130)</f>
        <v>0</v>
      </c>
      <c r="AR104" s="188" t="s">
        <v>156</v>
      </c>
      <c r="AT104" s="189" t="s">
        <v>73</v>
      </c>
      <c r="AU104" s="189" t="s">
        <v>81</v>
      </c>
      <c r="AY104" s="188" t="s">
        <v>128</v>
      </c>
      <c r="BK104" s="190">
        <f>SUM(BK105:BK130)</f>
        <v>0</v>
      </c>
    </row>
    <row r="105" spans="1:65" s="2" customFormat="1" ht="16.5" customHeight="1">
      <c r="A105" s="35"/>
      <c r="B105" s="36"/>
      <c r="C105" s="193" t="s">
        <v>171</v>
      </c>
      <c r="D105" s="193" t="s">
        <v>130</v>
      </c>
      <c r="E105" s="194" t="s">
        <v>439</v>
      </c>
      <c r="F105" s="195" t="s">
        <v>438</v>
      </c>
      <c r="G105" s="196" t="s">
        <v>411</v>
      </c>
      <c r="H105" s="197">
        <v>1</v>
      </c>
      <c r="I105" s="198"/>
      <c r="J105" s="199">
        <f>ROUND(I105*H105,2)</f>
        <v>0</v>
      </c>
      <c r="K105" s="195" t="s">
        <v>19</v>
      </c>
      <c r="L105" s="40"/>
      <c r="M105" s="200" t="s">
        <v>19</v>
      </c>
      <c r="N105" s="201" t="s">
        <v>45</v>
      </c>
      <c r="O105" s="65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412</v>
      </c>
      <c r="AT105" s="204" t="s">
        <v>130</v>
      </c>
      <c r="AU105" s="204" t="s">
        <v>83</v>
      </c>
      <c r="AY105" s="18" t="s">
        <v>128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81</v>
      </c>
      <c r="BK105" s="205">
        <f>ROUND(I105*H105,2)</f>
        <v>0</v>
      </c>
      <c r="BL105" s="18" t="s">
        <v>412</v>
      </c>
      <c r="BM105" s="204" t="s">
        <v>440</v>
      </c>
    </row>
    <row r="106" spans="1:65" s="14" customFormat="1" ht="11.25">
      <c r="B106" s="221"/>
      <c r="C106" s="222"/>
      <c r="D106" s="206" t="s">
        <v>139</v>
      </c>
      <c r="E106" s="223" t="s">
        <v>19</v>
      </c>
      <c r="F106" s="224" t="s">
        <v>441</v>
      </c>
      <c r="G106" s="222"/>
      <c r="H106" s="223" t="s">
        <v>19</v>
      </c>
      <c r="I106" s="225"/>
      <c r="J106" s="222"/>
      <c r="K106" s="222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139</v>
      </c>
      <c r="AU106" s="230" t="s">
        <v>83</v>
      </c>
      <c r="AV106" s="14" t="s">
        <v>81</v>
      </c>
      <c r="AW106" s="14" t="s">
        <v>35</v>
      </c>
      <c r="AX106" s="14" t="s">
        <v>74</v>
      </c>
      <c r="AY106" s="230" t="s">
        <v>128</v>
      </c>
    </row>
    <row r="107" spans="1:65" s="14" customFormat="1" ht="11.25">
      <c r="B107" s="221"/>
      <c r="C107" s="222"/>
      <c r="D107" s="206" t="s">
        <v>139</v>
      </c>
      <c r="E107" s="223" t="s">
        <v>19</v>
      </c>
      <c r="F107" s="224" t="s">
        <v>442</v>
      </c>
      <c r="G107" s="222"/>
      <c r="H107" s="223" t="s">
        <v>19</v>
      </c>
      <c r="I107" s="225"/>
      <c r="J107" s="222"/>
      <c r="K107" s="222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139</v>
      </c>
      <c r="AU107" s="230" t="s">
        <v>83</v>
      </c>
      <c r="AV107" s="14" t="s">
        <v>81</v>
      </c>
      <c r="AW107" s="14" t="s">
        <v>35</v>
      </c>
      <c r="AX107" s="14" t="s">
        <v>74</v>
      </c>
      <c r="AY107" s="230" t="s">
        <v>128</v>
      </c>
    </row>
    <row r="108" spans="1:65" s="14" customFormat="1" ht="11.25">
      <c r="B108" s="221"/>
      <c r="C108" s="222"/>
      <c r="D108" s="206" t="s">
        <v>139</v>
      </c>
      <c r="E108" s="223" t="s">
        <v>19</v>
      </c>
      <c r="F108" s="224" t="s">
        <v>443</v>
      </c>
      <c r="G108" s="222"/>
      <c r="H108" s="223" t="s">
        <v>19</v>
      </c>
      <c r="I108" s="225"/>
      <c r="J108" s="222"/>
      <c r="K108" s="222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139</v>
      </c>
      <c r="AU108" s="230" t="s">
        <v>83</v>
      </c>
      <c r="AV108" s="14" t="s">
        <v>81</v>
      </c>
      <c r="AW108" s="14" t="s">
        <v>35</v>
      </c>
      <c r="AX108" s="14" t="s">
        <v>74</v>
      </c>
      <c r="AY108" s="230" t="s">
        <v>128</v>
      </c>
    </row>
    <row r="109" spans="1:65" s="14" customFormat="1" ht="22.5">
      <c r="B109" s="221"/>
      <c r="C109" s="222"/>
      <c r="D109" s="206" t="s">
        <v>139</v>
      </c>
      <c r="E109" s="223" t="s">
        <v>19</v>
      </c>
      <c r="F109" s="224" t="s">
        <v>444</v>
      </c>
      <c r="G109" s="222"/>
      <c r="H109" s="223" t="s">
        <v>19</v>
      </c>
      <c r="I109" s="225"/>
      <c r="J109" s="222"/>
      <c r="K109" s="222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139</v>
      </c>
      <c r="AU109" s="230" t="s">
        <v>83</v>
      </c>
      <c r="AV109" s="14" t="s">
        <v>81</v>
      </c>
      <c r="AW109" s="14" t="s">
        <v>35</v>
      </c>
      <c r="AX109" s="14" t="s">
        <v>74</v>
      </c>
      <c r="AY109" s="230" t="s">
        <v>128</v>
      </c>
    </row>
    <row r="110" spans="1:65" s="14" customFormat="1" ht="22.5">
      <c r="B110" s="221"/>
      <c r="C110" s="222"/>
      <c r="D110" s="206" t="s">
        <v>139</v>
      </c>
      <c r="E110" s="223" t="s">
        <v>19</v>
      </c>
      <c r="F110" s="224" t="s">
        <v>445</v>
      </c>
      <c r="G110" s="222"/>
      <c r="H110" s="223" t="s">
        <v>19</v>
      </c>
      <c r="I110" s="225"/>
      <c r="J110" s="222"/>
      <c r="K110" s="222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139</v>
      </c>
      <c r="AU110" s="230" t="s">
        <v>83</v>
      </c>
      <c r="AV110" s="14" t="s">
        <v>81</v>
      </c>
      <c r="AW110" s="14" t="s">
        <v>35</v>
      </c>
      <c r="AX110" s="14" t="s">
        <v>74</v>
      </c>
      <c r="AY110" s="230" t="s">
        <v>128</v>
      </c>
    </row>
    <row r="111" spans="1:65" s="14" customFormat="1" ht="33.75">
      <c r="B111" s="221"/>
      <c r="C111" s="222"/>
      <c r="D111" s="206" t="s">
        <v>139</v>
      </c>
      <c r="E111" s="223" t="s">
        <v>19</v>
      </c>
      <c r="F111" s="224" t="s">
        <v>446</v>
      </c>
      <c r="G111" s="222"/>
      <c r="H111" s="223" t="s">
        <v>19</v>
      </c>
      <c r="I111" s="225"/>
      <c r="J111" s="222"/>
      <c r="K111" s="222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139</v>
      </c>
      <c r="AU111" s="230" t="s">
        <v>83</v>
      </c>
      <c r="AV111" s="14" t="s">
        <v>81</v>
      </c>
      <c r="AW111" s="14" t="s">
        <v>35</v>
      </c>
      <c r="AX111" s="14" t="s">
        <v>74</v>
      </c>
      <c r="AY111" s="230" t="s">
        <v>128</v>
      </c>
    </row>
    <row r="112" spans="1:65" s="14" customFormat="1" ht="33.75">
      <c r="B112" s="221"/>
      <c r="C112" s="222"/>
      <c r="D112" s="206" t="s">
        <v>139</v>
      </c>
      <c r="E112" s="223" t="s">
        <v>19</v>
      </c>
      <c r="F112" s="224" t="s">
        <v>447</v>
      </c>
      <c r="G112" s="222"/>
      <c r="H112" s="223" t="s">
        <v>19</v>
      </c>
      <c r="I112" s="225"/>
      <c r="J112" s="222"/>
      <c r="K112" s="222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139</v>
      </c>
      <c r="AU112" s="230" t="s">
        <v>83</v>
      </c>
      <c r="AV112" s="14" t="s">
        <v>81</v>
      </c>
      <c r="AW112" s="14" t="s">
        <v>35</v>
      </c>
      <c r="AX112" s="14" t="s">
        <v>74</v>
      </c>
      <c r="AY112" s="230" t="s">
        <v>128</v>
      </c>
    </row>
    <row r="113" spans="1:65" s="13" customFormat="1" ht="11.25">
      <c r="B113" s="210"/>
      <c r="C113" s="211"/>
      <c r="D113" s="206" t="s">
        <v>139</v>
      </c>
      <c r="E113" s="212" t="s">
        <v>19</v>
      </c>
      <c r="F113" s="213" t="s">
        <v>81</v>
      </c>
      <c r="G113" s="211"/>
      <c r="H113" s="214">
        <v>1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139</v>
      </c>
      <c r="AU113" s="220" t="s">
        <v>83</v>
      </c>
      <c r="AV113" s="13" t="s">
        <v>83</v>
      </c>
      <c r="AW113" s="13" t="s">
        <v>35</v>
      </c>
      <c r="AX113" s="13" t="s">
        <v>81</v>
      </c>
      <c r="AY113" s="220" t="s">
        <v>128</v>
      </c>
    </row>
    <row r="114" spans="1:65" s="2" customFormat="1" ht="16.5" customHeight="1">
      <c r="A114" s="35"/>
      <c r="B114" s="36"/>
      <c r="C114" s="193" t="s">
        <v>178</v>
      </c>
      <c r="D114" s="193" t="s">
        <v>130</v>
      </c>
      <c r="E114" s="194" t="s">
        <v>448</v>
      </c>
      <c r="F114" s="195" t="s">
        <v>449</v>
      </c>
      <c r="G114" s="196" t="s">
        <v>411</v>
      </c>
      <c r="H114" s="197">
        <v>1</v>
      </c>
      <c r="I114" s="198"/>
      <c r="J114" s="199">
        <f>ROUND(I114*H114,2)</f>
        <v>0</v>
      </c>
      <c r="K114" s="195" t="s">
        <v>19</v>
      </c>
      <c r="L114" s="40"/>
      <c r="M114" s="200" t="s">
        <v>19</v>
      </c>
      <c r="N114" s="201" t="s">
        <v>45</v>
      </c>
      <c r="O114" s="65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412</v>
      </c>
      <c r="AT114" s="204" t="s">
        <v>130</v>
      </c>
      <c r="AU114" s="204" t="s">
        <v>83</v>
      </c>
      <c r="AY114" s="18" t="s">
        <v>128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81</v>
      </c>
      <c r="BK114" s="205">
        <f>ROUND(I114*H114,2)</f>
        <v>0</v>
      </c>
      <c r="BL114" s="18" t="s">
        <v>412</v>
      </c>
      <c r="BM114" s="204" t="s">
        <v>450</v>
      </c>
    </row>
    <row r="115" spans="1:65" s="2" customFormat="1" ht="16.5" customHeight="1">
      <c r="A115" s="35"/>
      <c r="B115" s="36"/>
      <c r="C115" s="193" t="s">
        <v>184</v>
      </c>
      <c r="D115" s="193" t="s">
        <v>130</v>
      </c>
      <c r="E115" s="194" t="s">
        <v>451</v>
      </c>
      <c r="F115" s="195" t="s">
        <v>452</v>
      </c>
      <c r="G115" s="196" t="s">
        <v>411</v>
      </c>
      <c r="H115" s="197">
        <v>1</v>
      </c>
      <c r="I115" s="198"/>
      <c r="J115" s="199">
        <f>ROUND(I115*H115,2)</f>
        <v>0</v>
      </c>
      <c r="K115" s="195" t="s">
        <v>19</v>
      </c>
      <c r="L115" s="40"/>
      <c r="M115" s="200" t="s">
        <v>19</v>
      </c>
      <c r="N115" s="201" t="s">
        <v>45</v>
      </c>
      <c r="O115" s="6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412</v>
      </c>
      <c r="AT115" s="204" t="s">
        <v>130</v>
      </c>
      <c r="AU115" s="204" t="s">
        <v>83</v>
      </c>
      <c r="AY115" s="18" t="s">
        <v>128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81</v>
      </c>
      <c r="BK115" s="205">
        <f>ROUND(I115*H115,2)</f>
        <v>0</v>
      </c>
      <c r="BL115" s="18" t="s">
        <v>412</v>
      </c>
      <c r="BM115" s="204" t="s">
        <v>453</v>
      </c>
    </row>
    <row r="116" spans="1:65" s="14" customFormat="1" ht="11.25">
      <c r="B116" s="221"/>
      <c r="C116" s="222"/>
      <c r="D116" s="206" t="s">
        <v>139</v>
      </c>
      <c r="E116" s="223" t="s">
        <v>19</v>
      </c>
      <c r="F116" s="224" t="s">
        <v>454</v>
      </c>
      <c r="G116" s="222"/>
      <c r="H116" s="223" t="s">
        <v>19</v>
      </c>
      <c r="I116" s="225"/>
      <c r="J116" s="222"/>
      <c r="K116" s="222"/>
      <c r="L116" s="226"/>
      <c r="M116" s="227"/>
      <c r="N116" s="228"/>
      <c r="O116" s="228"/>
      <c r="P116" s="228"/>
      <c r="Q116" s="228"/>
      <c r="R116" s="228"/>
      <c r="S116" s="228"/>
      <c r="T116" s="229"/>
      <c r="AT116" s="230" t="s">
        <v>139</v>
      </c>
      <c r="AU116" s="230" t="s">
        <v>83</v>
      </c>
      <c r="AV116" s="14" t="s">
        <v>81</v>
      </c>
      <c r="AW116" s="14" t="s">
        <v>35</v>
      </c>
      <c r="AX116" s="14" t="s">
        <v>74</v>
      </c>
      <c r="AY116" s="230" t="s">
        <v>128</v>
      </c>
    </row>
    <row r="117" spans="1:65" s="14" customFormat="1" ht="11.25">
      <c r="B117" s="221"/>
      <c r="C117" s="222"/>
      <c r="D117" s="206" t="s">
        <v>139</v>
      </c>
      <c r="E117" s="223" t="s">
        <v>19</v>
      </c>
      <c r="F117" s="224" t="s">
        <v>455</v>
      </c>
      <c r="G117" s="222"/>
      <c r="H117" s="223" t="s">
        <v>19</v>
      </c>
      <c r="I117" s="225"/>
      <c r="J117" s="222"/>
      <c r="K117" s="222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139</v>
      </c>
      <c r="AU117" s="230" t="s">
        <v>83</v>
      </c>
      <c r="AV117" s="14" t="s">
        <v>81</v>
      </c>
      <c r="AW117" s="14" t="s">
        <v>35</v>
      </c>
      <c r="AX117" s="14" t="s">
        <v>74</v>
      </c>
      <c r="AY117" s="230" t="s">
        <v>128</v>
      </c>
    </row>
    <row r="118" spans="1:65" s="14" customFormat="1" ht="11.25">
      <c r="B118" s="221"/>
      <c r="C118" s="222"/>
      <c r="D118" s="206" t="s">
        <v>139</v>
      </c>
      <c r="E118" s="223" t="s">
        <v>19</v>
      </c>
      <c r="F118" s="224" t="s">
        <v>456</v>
      </c>
      <c r="G118" s="222"/>
      <c r="H118" s="223" t="s">
        <v>19</v>
      </c>
      <c r="I118" s="225"/>
      <c r="J118" s="222"/>
      <c r="K118" s="222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139</v>
      </c>
      <c r="AU118" s="230" t="s">
        <v>83</v>
      </c>
      <c r="AV118" s="14" t="s">
        <v>81</v>
      </c>
      <c r="AW118" s="14" t="s">
        <v>35</v>
      </c>
      <c r="AX118" s="14" t="s">
        <v>74</v>
      </c>
      <c r="AY118" s="230" t="s">
        <v>128</v>
      </c>
    </row>
    <row r="119" spans="1:65" s="14" customFormat="1" ht="11.25">
      <c r="B119" s="221"/>
      <c r="C119" s="222"/>
      <c r="D119" s="206" t="s">
        <v>139</v>
      </c>
      <c r="E119" s="223" t="s">
        <v>19</v>
      </c>
      <c r="F119" s="224" t="s">
        <v>457</v>
      </c>
      <c r="G119" s="222"/>
      <c r="H119" s="223" t="s">
        <v>19</v>
      </c>
      <c r="I119" s="225"/>
      <c r="J119" s="222"/>
      <c r="K119" s="222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139</v>
      </c>
      <c r="AU119" s="230" t="s">
        <v>83</v>
      </c>
      <c r="AV119" s="14" t="s">
        <v>81</v>
      </c>
      <c r="AW119" s="14" t="s">
        <v>35</v>
      </c>
      <c r="AX119" s="14" t="s">
        <v>74</v>
      </c>
      <c r="AY119" s="230" t="s">
        <v>128</v>
      </c>
    </row>
    <row r="120" spans="1:65" s="14" customFormat="1" ht="11.25">
      <c r="B120" s="221"/>
      <c r="C120" s="222"/>
      <c r="D120" s="206" t="s">
        <v>139</v>
      </c>
      <c r="E120" s="223" t="s">
        <v>19</v>
      </c>
      <c r="F120" s="224" t="s">
        <v>458</v>
      </c>
      <c r="G120" s="222"/>
      <c r="H120" s="223" t="s">
        <v>19</v>
      </c>
      <c r="I120" s="225"/>
      <c r="J120" s="222"/>
      <c r="K120" s="222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139</v>
      </c>
      <c r="AU120" s="230" t="s">
        <v>83</v>
      </c>
      <c r="AV120" s="14" t="s">
        <v>81</v>
      </c>
      <c r="AW120" s="14" t="s">
        <v>35</v>
      </c>
      <c r="AX120" s="14" t="s">
        <v>74</v>
      </c>
      <c r="AY120" s="230" t="s">
        <v>128</v>
      </c>
    </row>
    <row r="121" spans="1:65" s="14" customFormat="1" ht="11.25">
      <c r="B121" s="221"/>
      <c r="C121" s="222"/>
      <c r="D121" s="206" t="s">
        <v>139</v>
      </c>
      <c r="E121" s="223" t="s">
        <v>19</v>
      </c>
      <c r="F121" s="224" t="s">
        <v>459</v>
      </c>
      <c r="G121" s="222"/>
      <c r="H121" s="223" t="s">
        <v>19</v>
      </c>
      <c r="I121" s="225"/>
      <c r="J121" s="222"/>
      <c r="K121" s="222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139</v>
      </c>
      <c r="AU121" s="230" t="s">
        <v>83</v>
      </c>
      <c r="AV121" s="14" t="s">
        <v>81</v>
      </c>
      <c r="AW121" s="14" t="s">
        <v>35</v>
      </c>
      <c r="AX121" s="14" t="s">
        <v>74</v>
      </c>
      <c r="AY121" s="230" t="s">
        <v>128</v>
      </c>
    </row>
    <row r="122" spans="1:65" s="13" customFormat="1" ht="11.25">
      <c r="B122" s="210"/>
      <c r="C122" s="211"/>
      <c r="D122" s="206" t="s">
        <v>139</v>
      </c>
      <c r="E122" s="212" t="s">
        <v>19</v>
      </c>
      <c r="F122" s="213" t="s">
        <v>81</v>
      </c>
      <c r="G122" s="211"/>
      <c r="H122" s="214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139</v>
      </c>
      <c r="AU122" s="220" t="s">
        <v>83</v>
      </c>
      <c r="AV122" s="13" t="s">
        <v>83</v>
      </c>
      <c r="AW122" s="13" t="s">
        <v>35</v>
      </c>
      <c r="AX122" s="13" t="s">
        <v>81</v>
      </c>
      <c r="AY122" s="220" t="s">
        <v>128</v>
      </c>
    </row>
    <row r="123" spans="1:65" s="2" customFormat="1" ht="16.5" customHeight="1">
      <c r="A123" s="35"/>
      <c r="B123" s="36"/>
      <c r="C123" s="193" t="s">
        <v>189</v>
      </c>
      <c r="D123" s="193" t="s">
        <v>130</v>
      </c>
      <c r="E123" s="194" t="s">
        <v>460</v>
      </c>
      <c r="F123" s="195" t="s">
        <v>461</v>
      </c>
      <c r="G123" s="196" t="s">
        <v>411</v>
      </c>
      <c r="H123" s="197">
        <v>1</v>
      </c>
      <c r="I123" s="198"/>
      <c r="J123" s="199">
        <f>ROUND(I123*H123,2)</f>
        <v>0</v>
      </c>
      <c r="K123" s="195" t="s">
        <v>19</v>
      </c>
      <c r="L123" s="40"/>
      <c r="M123" s="200" t="s">
        <v>19</v>
      </c>
      <c r="N123" s="201" t="s">
        <v>45</v>
      </c>
      <c r="O123" s="6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412</v>
      </c>
      <c r="AT123" s="204" t="s">
        <v>130</v>
      </c>
      <c r="AU123" s="204" t="s">
        <v>83</v>
      </c>
      <c r="AY123" s="18" t="s">
        <v>128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81</v>
      </c>
      <c r="BK123" s="205">
        <f>ROUND(I123*H123,2)</f>
        <v>0</v>
      </c>
      <c r="BL123" s="18" t="s">
        <v>412</v>
      </c>
      <c r="BM123" s="204" t="s">
        <v>462</v>
      </c>
    </row>
    <row r="124" spans="1:65" s="14" customFormat="1" ht="22.5">
      <c r="B124" s="221"/>
      <c r="C124" s="222"/>
      <c r="D124" s="206" t="s">
        <v>139</v>
      </c>
      <c r="E124" s="223" t="s">
        <v>19</v>
      </c>
      <c r="F124" s="224" t="s">
        <v>463</v>
      </c>
      <c r="G124" s="222"/>
      <c r="H124" s="223" t="s">
        <v>19</v>
      </c>
      <c r="I124" s="225"/>
      <c r="J124" s="222"/>
      <c r="K124" s="222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139</v>
      </c>
      <c r="AU124" s="230" t="s">
        <v>83</v>
      </c>
      <c r="AV124" s="14" t="s">
        <v>81</v>
      </c>
      <c r="AW124" s="14" t="s">
        <v>35</v>
      </c>
      <c r="AX124" s="14" t="s">
        <v>74</v>
      </c>
      <c r="AY124" s="230" t="s">
        <v>128</v>
      </c>
    </row>
    <row r="125" spans="1:65" s="14" customFormat="1" ht="22.5">
      <c r="B125" s="221"/>
      <c r="C125" s="222"/>
      <c r="D125" s="206" t="s">
        <v>139</v>
      </c>
      <c r="E125" s="223" t="s">
        <v>19</v>
      </c>
      <c r="F125" s="224" t="s">
        <v>464</v>
      </c>
      <c r="G125" s="222"/>
      <c r="H125" s="223" t="s">
        <v>19</v>
      </c>
      <c r="I125" s="225"/>
      <c r="J125" s="222"/>
      <c r="K125" s="222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139</v>
      </c>
      <c r="AU125" s="230" t="s">
        <v>83</v>
      </c>
      <c r="AV125" s="14" t="s">
        <v>81</v>
      </c>
      <c r="AW125" s="14" t="s">
        <v>35</v>
      </c>
      <c r="AX125" s="14" t="s">
        <v>74</v>
      </c>
      <c r="AY125" s="230" t="s">
        <v>128</v>
      </c>
    </row>
    <row r="126" spans="1:65" s="14" customFormat="1" ht="11.25">
      <c r="B126" s="221"/>
      <c r="C126" s="222"/>
      <c r="D126" s="206" t="s">
        <v>139</v>
      </c>
      <c r="E126" s="223" t="s">
        <v>19</v>
      </c>
      <c r="F126" s="224" t="s">
        <v>465</v>
      </c>
      <c r="G126" s="222"/>
      <c r="H126" s="223" t="s">
        <v>19</v>
      </c>
      <c r="I126" s="225"/>
      <c r="J126" s="222"/>
      <c r="K126" s="222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139</v>
      </c>
      <c r="AU126" s="230" t="s">
        <v>83</v>
      </c>
      <c r="AV126" s="14" t="s">
        <v>81</v>
      </c>
      <c r="AW126" s="14" t="s">
        <v>35</v>
      </c>
      <c r="AX126" s="14" t="s">
        <v>74</v>
      </c>
      <c r="AY126" s="230" t="s">
        <v>128</v>
      </c>
    </row>
    <row r="127" spans="1:65" s="13" customFormat="1" ht="11.25">
      <c r="B127" s="210"/>
      <c r="C127" s="211"/>
      <c r="D127" s="206" t="s">
        <v>139</v>
      </c>
      <c r="E127" s="212" t="s">
        <v>19</v>
      </c>
      <c r="F127" s="213" t="s">
        <v>81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139</v>
      </c>
      <c r="AU127" s="220" t="s">
        <v>83</v>
      </c>
      <c r="AV127" s="13" t="s">
        <v>83</v>
      </c>
      <c r="AW127" s="13" t="s">
        <v>35</v>
      </c>
      <c r="AX127" s="13" t="s">
        <v>81</v>
      </c>
      <c r="AY127" s="220" t="s">
        <v>128</v>
      </c>
    </row>
    <row r="128" spans="1:65" s="2" customFormat="1" ht="16.5" customHeight="1">
      <c r="A128" s="35"/>
      <c r="B128" s="36"/>
      <c r="C128" s="193" t="s">
        <v>195</v>
      </c>
      <c r="D128" s="193" t="s">
        <v>130</v>
      </c>
      <c r="E128" s="194" t="s">
        <v>466</v>
      </c>
      <c r="F128" s="195" t="s">
        <v>467</v>
      </c>
      <c r="G128" s="196" t="s">
        <v>411</v>
      </c>
      <c r="H128" s="197">
        <v>1</v>
      </c>
      <c r="I128" s="198"/>
      <c r="J128" s="199">
        <f>ROUND(I128*H128,2)</f>
        <v>0</v>
      </c>
      <c r="K128" s="195" t="s">
        <v>19</v>
      </c>
      <c r="L128" s="40"/>
      <c r="M128" s="200" t="s">
        <v>19</v>
      </c>
      <c r="N128" s="201" t="s">
        <v>45</v>
      </c>
      <c r="O128" s="65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412</v>
      </c>
      <c r="AT128" s="204" t="s">
        <v>130</v>
      </c>
      <c r="AU128" s="204" t="s">
        <v>83</v>
      </c>
      <c r="AY128" s="18" t="s">
        <v>128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81</v>
      </c>
      <c r="BK128" s="205">
        <f>ROUND(I128*H128,2)</f>
        <v>0</v>
      </c>
      <c r="BL128" s="18" t="s">
        <v>412</v>
      </c>
      <c r="BM128" s="204" t="s">
        <v>468</v>
      </c>
    </row>
    <row r="129" spans="1:65" s="14" customFormat="1" ht="11.25">
      <c r="B129" s="221"/>
      <c r="C129" s="222"/>
      <c r="D129" s="206" t="s">
        <v>139</v>
      </c>
      <c r="E129" s="223" t="s">
        <v>19</v>
      </c>
      <c r="F129" s="224" t="s">
        <v>469</v>
      </c>
      <c r="G129" s="222"/>
      <c r="H129" s="223" t="s">
        <v>19</v>
      </c>
      <c r="I129" s="225"/>
      <c r="J129" s="222"/>
      <c r="K129" s="222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139</v>
      </c>
      <c r="AU129" s="230" t="s">
        <v>83</v>
      </c>
      <c r="AV129" s="14" t="s">
        <v>81</v>
      </c>
      <c r="AW129" s="14" t="s">
        <v>35</v>
      </c>
      <c r="AX129" s="14" t="s">
        <v>74</v>
      </c>
      <c r="AY129" s="230" t="s">
        <v>128</v>
      </c>
    </row>
    <row r="130" spans="1:65" s="13" customFormat="1" ht="11.25">
      <c r="B130" s="210"/>
      <c r="C130" s="211"/>
      <c r="D130" s="206" t="s">
        <v>139</v>
      </c>
      <c r="E130" s="212" t="s">
        <v>19</v>
      </c>
      <c r="F130" s="213" t="s">
        <v>81</v>
      </c>
      <c r="G130" s="211"/>
      <c r="H130" s="214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139</v>
      </c>
      <c r="AU130" s="220" t="s">
        <v>83</v>
      </c>
      <c r="AV130" s="13" t="s">
        <v>83</v>
      </c>
      <c r="AW130" s="13" t="s">
        <v>35</v>
      </c>
      <c r="AX130" s="13" t="s">
        <v>81</v>
      </c>
      <c r="AY130" s="220" t="s">
        <v>128</v>
      </c>
    </row>
    <row r="131" spans="1:65" s="12" customFormat="1" ht="22.9" customHeight="1">
      <c r="B131" s="177"/>
      <c r="C131" s="178"/>
      <c r="D131" s="179" t="s">
        <v>73</v>
      </c>
      <c r="E131" s="191" t="s">
        <v>470</v>
      </c>
      <c r="F131" s="191" t="s">
        <v>471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156</v>
      </c>
      <c r="AT131" s="189" t="s">
        <v>73</v>
      </c>
      <c r="AU131" s="189" t="s">
        <v>81</v>
      </c>
      <c r="AY131" s="188" t="s">
        <v>128</v>
      </c>
      <c r="BK131" s="190">
        <f>BK132</f>
        <v>0</v>
      </c>
    </row>
    <row r="132" spans="1:65" s="2" customFormat="1" ht="16.5" customHeight="1">
      <c r="A132" s="35"/>
      <c r="B132" s="36"/>
      <c r="C132" s="193" t="s">
        <v>201</v>
      </c>
      <c r="D132" s="193" t="s">
        <v>130</v>
      </c>
      <c r="E132" s="194" t="s">
        <v>472</v>
      </c>
      <c r="F132" s="195" t="s">
        <v>473</v>
      </c>
      <c r="G132" s="196" t="s">
        <v>411</v>
      </c>
      <c r="H132" s="197">
        <v>1</v>
      </c>
      <c r="I132" s="198"/>
      <c r="J132" s="199">
        <f>ROUND(I132*H132,2)</f>
        <v>0</v>
      </c>
      <c r="K132" s="195" t="s">
        <v>19</v>
      </c>
      <c r="L132" s="40"/>
      <c r="M132" s="257" t="s">
        <v>19</v>
      </c>
      <c r="N132" s="258" t="s">
        <v>45</v>
      </c>
      <c r="O132" s="255"/>
      <c r="P132" s="259">
        <f>O132*H132</f>
        <v>0</v>
      </c>
      <c r="Q132" s="259">
        <v>0</v>
      </c>
      <c r="R132" s="259">
        <f>Q132*H132</f>
        <v>0</v>
      </c>
      <c r="S132" s="259">
        <v>0</v>
      </c>
      <c r="T132" s="26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412</v>
      </c>
      <c r="AT132" s="204" t="s">
        <v>130</v>
      </c>
      <c r="AU132" s="204" t="s">
        <v>83</v>
      </c>
      <c r="AY132" s="18" t="s">
        <v>128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81</v>
      </c>
      <c r="BK132" s="205">
        <f>ROUND(I132*H132,2)</f>
        <v>0</v>
      </c>
      <c r="BL132" s="18" t="s">
        <v>412</v>
      </c>
      <c r="BM132" s="204" t="s">
        <v>474</v>
      </c>
    </row>
    <row r="133" spans="1:65" s="2" customFormat="1" ht="6.95" customHeight="1">
      <c r="A133" s="35"/>
      <c r="B133" s="48"/>
      <c r="C133" s="49"/>
      <c r="D133" s="49"/>
      <c r="E133" s="49"/>
      <c r="F133" s="49"/>
      <c r="G133" s="49"/>
      <c r="H133" s="49"/>
      <c r="I133" s="143"/>
      <c r="J133" s="49"/>
      <c r="K133" s="49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TJ5ov4oSRAP4PUgt62eXJSBOfZHI8llAEStojMOTpVErJU9q6zFoR/Puw6ZhuLzHL5CDioH0u3H8lBrrKArKBQ==" saltValue="JD/aeRVq3+ErH5IGd986SnITO5qXj4Wvp72yfuAIU16tWFPlfaTnZ42lm+7W79fh1UgZutADmn8Q7fH5wlwWkQ==" spinCount="100000" sheet="1" objects="1" scenarios="1" formatColumns="0" formatRows="0" autoFilter="0"/>
  <autoFilter ref="C82:K13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6" customFormat="1" ht="45" customHeight="1">
      <c r="B3" s="265"/>
      <c r="C3" s="396" t="s">
        <v>475</v>
      </c>
      <c r="D3" s="396"/>
      <c r="E3" s="396"/>
      <c r="F3" s="396"/>
      <c r="G3" s="396"/>
      <c r="H3" s="396"/>
      <c r="I3" s="396"/>
      <c r="J3" s="396"/>
      <c r="K3" s="266"/>
    </row>
    <row r="4" spans="2:11" s="1" customFormat="1" ht="25.5" customHeight="1">
      <c r="B4" s="267"/>
      <c r="C4" s="400" t="s">
        <v>476</v>
      </c>
      <c r="D4" s="400"/>
      <c r="E4" s="400"/>
      <c r="F4" s="400"/>
      <c r="G4" s="400"/>
      <c r="H4" s="400"/>
      <c r="I4" s="400"/>
      <c r="J4" s="400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398" t="s">
        <v>477</v>
      </c>
      <c r="D6" s="398"/>
      <c r="E6" s="398"/>
      <c r="F6" s="398"/>
      <c r="G6" s="398"/>
      <c r="H6" s="398"/>
      <c r="I6" s="398"/>
      <c r="J6" s="398"/>
      <c r="K6" s="268"/>
    </row>
    <row r="7" spans="2:11" s="1" customFormat="1" ht="15" customHeight="1">
      <c r="B7" s="271"/>
      <c r="C7" s="398" t="s">
        <v>478</v>
      </c>
      <c r="D7" s="398"/>
      <c r="E7" s="398"/>
      <c r="F7" s="398"/>
      <c r="G7" s="398"/>
      <c r="H7" s="398"/>
      <c r="I7" s="398"/>
      <c r="J7" s="398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398" t="s">
        <v>479</v>
      </c>
      <c r="D9" s="398"/>
      <c r="E9" s="398"/>
      <c r="F9" s="398"/>
      <c r="G9" s="398"/>
      <c r="H9" s="398"/>
      <c r="I9" s="398"/>
      <c r="J9" s="398"/>
      <c r="K9" s="268"/>
    </row>
    <row r="10" spans="2:11" s="1" customFormat="1" ht="15" customHeight="1">
      <c r="B10" s="271"/>
      <c r="C10" s="270"/>
      <c r="D10" s="398" t="s">
        <v>480</v>
      </c>
      <c r="E10" s="398"/>
      <c r="F10" s="398"/>
      <c r="G10" s="398"/>
      <c r="H10" s="398"/>
      <c r="I10" s="398"/>
      <c r="J10" s="398"/>
      <c r="K10" s="268"/>
    </row>
    <row r="11" spans="2:11" s="1" customFormat="1" ht="15" customHeight="1">
      <c r="B11" s="271"/>
      <c r="C11" s="272"/>
      <c r="D11" s="398" t="s">
        <v>481</v>
      </c>
      <c r="E11" s="398"/>
      <c r="F11" s="398"/>
      <c r="G11" s="398"/>
      <c r="H11" s="398"/>
      <c r="I11" s="398"/>
      <c r="J11" s="398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482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398" t="s">
        <v>483</v>
      </c>
      <c r="E15" s="398"/>
      <c r="F15" s="398"/>
      <c r="G15" s="398"/>
      <c r="H15" s="398"/>
      <c r="I15" s="398"/>
      <c r="J15" s="398"/>
      <c r="K15" s="268"/>
    </row>
    <row r="16" spans="2:11" s="1" customFormat="1" ht="15" customHeight="1">
      <c r="B16" s="271"/>
      <c r="C16" s="272"/>
      <c r="D16" s="398" t="s">
        <v>484</v>
      </c>
      <c r="E16" s="398"/>
      <c r="F16" s="398"/>
      <c r="G16" s="398"/>
      <c r="H16" s="398"/>
      <c r="I16" s="398"/>
      <c r="J16" s="398"/>
      <c r="K16" s="268"/>
    </row>
    <row r="17" spans="2:11" s="1" customFormat="1" ht="15" customHeight="1">
      <c r="B17" s="271"/>
      <c r="C17" s="272"/>
      <c r="D17" s="398" t="s">
        <v>485</v>
      </c>
      <c r="E17" s="398"/>
      <c r="F17" s="398"/>
      <c r="G17" s="398"/>
      <c r="H17" s="398"/>
      <c r="I17" s="398"/>
      <c r="J17" s="398"/>
      <c r="K17" s="268"/>
    </row>
    <row r="18" spans="2:11" s="1" customFormat="1" ht="15" customHeight="1">
      <c r="B18" s="271"/>
      <c r="C18" s="272"/>
      <c r="D18" s="272"/>
      <c r="E18" s="274" t="s">
        <v>80</v>
      </c>
      <c r="F18" s="398" t="s">
        <v>486</v>
      </c>
      <c r="G18" s="398"/>
      <c r="H18" s="398"/>
      <c r="I18" s="398"/>
      <c r="J18" s="398"/>
      <c r="K18" s="268"/>
    </row>
    <row r="19" spans="2:11" s="1" customFormat="1" ht="15" customHeight="1">
      <c r="B19" s="271"/>
      <c r="C19" s="272"/>
      <c r="D19" s="272"/>
      <c r="E19" s="274" t="s">
        <v>487</v>
      </c>
      <c r="F19" s="398" t="s">
        <v>488</v>
      </c>
      <c r="G19" s="398"/>
      <c r="H19" s="398"/>
      <c r="I19" s="398"/>
      <c r="J19" s="398"/>
      <c r="K19" s="268"/>
    </row>
    <row r="20" spans="2:11" s="1" customFormat="1" ht="15" customHeight="1">
      <c r="B20" s="271"/>
      <c r="C20" s="272"/>
      <c r="D20" s="272"/>
      <c r="E20" s="274" t="s">
        <v>489</v>
      </c>
      <c r="F20" s="398" t="s">
        <v>490</v>
      </c>
      <c r="G20" s="398"/>
      <c r="H20" s="398"/>
      <c r="I20" s="398"/>
      <c r="J20" s="398"/>
      <c r="K20" s="268"/>
    </row>
    <row r="21" spans="2:11" s="1" customFormat="1" ht="15" customHeight="1">
      <c r="B21" s="271"/>
      <c r="C21" s="272"/>
      <c r="D21" s="272"/>
      <c r="E21" s="274" t="s">
        <v>491</v>
      </c>
      <c r="F21" s="398" t="s">
        <v>492</v>
      </c>
      <c r="G21" s="398"/>
      <c r="H21" s="398"/>
      <c r="I21" s="398"/>
      <c r="J21" s="398"/>
      <c r="K21" s="268"/>
    </row>
    <row r="22" spans="2:11" s="1" customFormat="1" ht="15" customHeight="1">
      <c r="B22" s="271"/>
      <c r="C22" s="272"/>
      <c r="D22" s="272"/>
      <c r="E22" s="274" t="s">
        <v>493</v>
      </c>
      <c r="F22" s="398" t="s">
        <v>494</v>
      </c>
      <c r="G22" s="398"/>
      <c r="H22" s="398"/>
      <c r="I22" s="398"/>
      <c r="J22" s="398"/>
      <c r="K22" s="268"/>
    </row>
    <row r="23" spans="2:11" s="1" customFormat="1" ht="15" customHeight="1">
      <c r="B23" s="271"/>
      <c r="C23" s="272"/>
      <c r="D23" s="272"/>
      <c r="E23" s="274" t="s">
        <v>87</v>
      </c>
      <c r="F23" s="398" t="s">
        <v>495</v>
      </c>
      <c r="G23" s="398"/>
      <c r="H23" s="398"/>
      <c r="I23" s="398"/>
      <c r="J23" s="398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398" t="s">
        <v>496</v>
      </c>
      <c r="D25" s="398"/>
      <c r="E25" s="398"/>
      <c r="F25" s="398"/>
      <c r="G25" s="398"/>
      <c r="H25" s="398"/>
      <c r="I25" s="398"/>
      <c r="J25" s="398"/>
      <c r="K25" s="268"/>
    </row>
    <row r="26" spans="2:11" s="1" customFormat="1" ht="15" customHeight="1">
      <c r="B26" s="271"/>
      <c r="C26" s="398" t="s">
        <v>497</v>
      </c>
      <c r="D26" s="398"/>
      <c r="E26" s="398"/>
      <c r="F26" s="398"/>
      <c r="G26" s="398"/>
      <c r="H26" s="398"/>
      <c r="I26" s="398"/>
      <c r="J26" s="398"/>
      <c r="K26" s="268"/>
    </row>
    <row r="27" spans="2:11" s="1" customFormat="1" ht="15" customHeight="1">
      <c r="B27" s="271"/>
      <c r="C27" s="270"/>
      <c r="D27" s="398" t="s">
        <v>498</v>
      </c>
      <c r="E27" s="398"/>
      <c r="F27" s="398"/>
      <c r="G27" s="398"/>
      <c r="H27" s="398"/>
      <c r="I27" s="398"/>
      <c r="J27" s="398"/>
      <c r="K27" s="268"/>
    </row>
    <row r="28" spans="2:11" s="1" customFormat="1" ht="15" customHeight="1">
      <c r="B28" s="271"/>
      <c r="C28" s="272"/>
      <c r="D28" s="398" t="s">
        <v>499</v>
      </c>
      <c r="E28" s="398"/>
      <c r="F28" s="398"/>
      <c r="G28" s="398"/>
      <c r="H28" s="398"/>
      <c r="I28" s="398"/>
      <c r="J28" s="398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398" t="s">
        <v>500</v>
      </c>
      <c r="E30" s="398"/>
      <c r="F30" s="398"/>
      <c r="G30" s="398"/>
      <c r="H30" s="398"/>
      <c r="I30" s="398"/>
      <c r="J30" s="398"/>
      <c r="K30" s="268"/>
    </row>
    <row r="31" spans="2:11" s="1" customFormat="1" ht="15" customHeight="1">
      <c r="B31" s="271"/>
      <c r="C31" s="272"/>
      <c r="D31" s="398" t="s">
        <v>501</v>
      </c>
      <c r="E31" s="398"/>
      <c r="F31" s="398"/>
      <c r="G31" s="398"/>
      <c r="H31" s="398"/>
      <c r="I31" s="398"/>
      <c r="J31" s="398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398" t="s">
        <v>502</v>
      </c>
      <c r="E33" s="398"/>
      <c r="F33" s="398"/>
      <c r="G33" s="398"/>
      <c r="H33" s="398"/>
      <c r="I33" s="398"/>
      <c r="J33" s="398"/>
      <c r="K33" s="268"/>
    </row>
    <row r="34" spans="2:11" s="1" customFormat="1" ht="15" customHeight="1">
      <c r="B34" s="271"/>
      <c r="C34" s="272"/>
      <c r="D34" s="398" t="s">
        <v>503</v>
      </c>
      <c r="E34" s="398"/>
      <c r="F34" s="398"/>
      <c r="G34" s="398"/>
      <c r="H34" s="398"/>
      <c r="I34" s="398"/>
      <c r="J34" s="398"/>
      <c r="K34" s="268"/>
    </row>
    <row r="35" spans="2:11" s="1" customFormat="1" ht="15" customHeight="1">
      <c r="B35" s="271"/>
      <c r="C35" s="272"/>
      <c r="D35" s="398" t="s">
        <v>504</v>
      </c>
      <c r="E35" s="398"/>
      <c r="F35" s="398"/>
      <c r="G35" s="398"/>
      <c r="H35" s="398"/>
      <c r="I35" s="398"/>
      <c r="J35" s="398"/>
      <c r="K35" s="268"/>
    </row>
    <row r="36" spans="2:11" s="1" customFormat="1" ht="15" customHeight="1">
      <c r="B36" s="271"/>
      <c r="C36" s="272"/>
      <c r="D36" s="270"/>
      <c r="E36" s="273" t="s">
        <v>114</v>
      </c>
      <c r="F36" s="270"/>
      <c r="G36" s="398" t="s">
        <v>505</v>
      </c>
      <c r="H36" s="398"/>
      <c r="I36" s="398"/>
      <c r="J36" s="398"/>
      <c r="K36" s="268"/>
    </row>
    <row r="37" spans="2:11" s="1" customFormat="1" ht="30.75" customHeight="1">
      <c r="B37" s="271"/>
      <c r="C37" s="272"/>
      <c r="D37" s="270"/>
      <c r="E37" s="273" t="s">
        <v>506</v>
      </c>
      <c r="F37" s="270"/>
      <c r="G37" s="398" t="s">
        <v>507</v>
      </c>
      <c r="H37" s="398"/>
      <c r="I37" s="398"/>
      <c r="J37" s="398"/>
      <c r="K37" s="268"/>
    </row>
    <row r="38" spans="2:11" s="1" customFormat="1" ht="15" customHeight="1">
      <c r="B38" s="271"/>
      <c r="C38" s="272"/>
      <c r="D38" s="270"/>
      <c r="E38" s="273" t="s">
        <v>55</v>
      </c>
      <c r="F38" s="270"/>
      <c r="G38" s="398" t="s">
        <v>508</v>
      </c>
      <c r="H38" s="398"/>
      <c r="I38" s="398"/>
      <c r="J38" s="398"/>
      <c r="K38" s="268"/>
    </row>
    <row r="39" spans="2:11" s="1" customFormat="1" ht="15" customHeight="1">
      <c r="B39" s="271"/>
      <c r="C39" s="272"/>
      <c r="D39" s="270"/>
      <c r="E39" s="273" t="s">
        <v>56</v>
      </c>
      <c r="F39" s="270"/>
      <c r="G39" s="398" t="s">
        <v>509</v>
      </c>
      <c r="H39" s="398"/>
      <c r="I39" s="398"/>
      <c r="J39" s="398"/>
      <c r="K39" s="268"/>
    </row>
    <row r="40" spans="2:11" s="1" customFormat="1" ht="15" customHeight="1">
      <c r="B40" s="271"/>
      <c r="C40" s="272"/>
      <c r="D40" s="270"/>
      <c r="E40" s="273" t="s">
        <v>115</v>
      </c>
      <c r="F40" s="270"/>
      <c r="G40" s="398" t="s">
        <v>510</v>
      </c>
      <c r="H40" s="398"/>
      <c r="I40" s="398"/>
      <c r="J40" s="398"/>
      <c r="K40" s="268"/>
    </row>
    <row r="41" spans="2:11" s="1" customFormat="1" ht="15" customHeight="1">
      <c r="B41" s="271"/>
      <c r="C41" s="272"/>
      <c r="D41" s="270"/>
      <c r="E41" s="273" t="s">
        <v>116</v>
      </c>
      <c r="F41" s="270"/>
      <c r="G41" s="398" t="s">
        <v>511</v>
      </c>
      <c r="H41" s="398"/>
      <c r="I41" s="398"/>
      <c r="J41" s="398"/>
      <c r="K41" s="268"/>
    </row>
    <row r="42" spans="2:11" s="1" customFormat="1" ht="15" customHeight="1">
      <c r="B42" s="271"/>
      <c r="C42" s="272"/>
      <c r="D42" s="270"/>
      <c r="E42" s="273" t="s">
        <v>512</v>
      </c>
      <c r="F42" s="270"/>
      <c r="G42" s="398" t="s">
        <v>513</v>
      </c>
      <c r="H42" s="398"/>
      <c r="I42" s="398"/>
      <c r="J42" s="398"/>
      <c r="K42" s="268"/>
    </row>
    <row r="43" spans="2:11" s="1" customFormat="1" ht="15" customHeight="1">
      <c r="B43" s="271"/>
      <c r="C43" s="272"/>
      <c r="D43" s="270"/>
      <c r="E43" s="273"/>
      <c r="F43" s="270"/>
      <c r="G43" s="398" t="s">
        <v>514</v>
      </c>
      <c r="H43" s="398"/>
      <c r="I43" s="398"/>
      <c r="J43" s="398"/>
      <c r="K43" s="268"/>
    </row>
    <row r="44" spans="2:11" s="1" customFormat="1" ht="15" customHeight="1">
      <c r="B44" s="271"/>
      <c r="C44" s="272"/>
      <c r="D44" s="270"/>
      <c r="E44" s="273" t="s">
        <v>515</v>
      </c>
      <c r="F44" s="270"/>
      <c r="G44" s="398" t="s">
        <v>516</v>
      </c>
      <c r="H44" s="398"/>
      <c r="I44" s="398"/>
      <c r="J44" s="398"/>
      <c r="K44" s="268"/>
    </row>
    <row r="45" spans="2:11" s="1" customFormat="1" ht="15" customHeight="1">
      <c r="B45" s="271"/>
      <c r="C45" s="272"/>
      <c r="D45" s="270"/>
      <c r="E45" s="273" t="s">
        <v>118</v>
      </c>
      <c r="F45" s="270"/>
      <c r="G45" s="398" t="s">
        <v>517</v>
      </c>
      <c r="H45" s="398"/>
      <c r="I45" s="398"/>
      <c r="J45" s="398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398" t="s">
        <v>518</v>
      </c>
      <c r="E47" s="398"/>
      <c r="F47" s="398"/>
      <c r="G47" s="398"/>
      <c r="H47" s="398"/>
      <c r="I47" s="398"/>
      <c r="J47" s="398"/>
      <c r="K47" s="268"/>
    </row>
    <row r="48" spans="2:11" s="1" customFormat="1" ht="15" customHeight="1">
      <c r="B48" s="271"/>
      <c r="C48" s="272"/>
      <c r="D48" s="272"/>
      <c r="E48" s="398" t="s">
        <v>519</v>
      </c>
      <c r="F48" s="398"/>
      <c r="G48" s="398"/>
      <c r="H48" s="398"/>
      <c r="I48" s="398"/>
      <c r="J48" s="398"/>
      <c r="K48" s="268"/>
    </row>
    <row r="49" spans="2:11" s="1" customFormat="1" ht="15" customHeight="1">
      <c r="B49" s="271"/>
      <c r="C49" s="272"/>
      <c r="D49" s="272"/>
      <c r="E49" s="398" t="s">
        <v>520</v>
      </c>
      <c r="F49" s="398"/>
      <c r="G49" s="398"/>
      <c r="H49" s="398"/>
      <c r="I49" s="398"/>
      <c r="J49" s="398"/>
      <c r="K49" s="268"/>
    </row>
    <row r="50" spans="2:11" s="1" customFormat="1" ht="15" customHeight="1">
      <c r="B50" s="271"/>
      <c r="C50" s="272"/>
      <c r="D50" s="272"/>
      <c r="E50" s="398" t="s">
        <v>521</v>
      </c>
      <c r="F50" s="398"/>
      <c r="G50" s="398"/>
      <c r="H50" s="398"/>
      <c r="I50" s="398"/>
      <c r="J50" s="398"/>
      <c r="K50" s="268"/>
    </row>
    <row r="51" spans="2:11" s="1" customFormat="1" ht="15" customHeight="1">
      <c r="B51" s="271"/>
      <c r="C51" s="272"/>
      <c r="D51" s="398" t="s">
        <v>522</v>
      </c>
      <c r="E51" s="398"/>
      <c r="F51" s="398"/>
      <c r="G51" s="398"/>
      <c r="H51" s="398"/>
      <c r="I51" s="398"/>
      <c r="J51" s="398"/>
      <c r="K51" s="268"/>
    </row>
    <row r="52" spans="2:11" s="1" customFormat="1" ht="25.5" customHeight="1">
      <c r="B52" s="267"/>
      <c r="C52" s="400" t="s">
        <v>523</v>
      </c>
      <c r="D52" s="400"/>
      <c r="E52" s="400"/>
      <c r="F52" s="400"/>
      <c r="G52" s="400"/>
      <c r="H52" s="400"/>
      <c r="I52" s="400"/>
      <c r="J52" s="400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398" t="s">
        <v>524</v>
      </c>
      <c r="D54" s="398"/>
      <c r="E54" s="398"/>
      <c r="F54" s="398"/>
      <c r="G54" s="398"/>
      <c r="H54" s="398"/>
      <c r="I54" s="398"/>
      <c r="J54" s="398"/>
      <c r="K54" s="268"/>
    </row>
    <row r="55" spans="2:11" s="1" customFormat="1" ht="15" customHeight="1">
      <c r="B55" s="267"/>
      <c r="C55" s="398" t="s">
        <v>525</v>
      </c>
      <c r="D55" s="398"/>
      <c r="E55" s="398"/>
      <c r="F55" s="398"/>
      <c r="G55" s="398"/>
      <c r="H55" s="398"/>
      <c r="I55" s="398"/>
      <c r="J55" s="398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398" t="s">
        <v>526</v>
      </c>
      <c r="D57" s="398"/>
      <c r="E57" s="398"/>
      <c r="F57" s="398"/>
      <c r="G57" s="398"/>
      <c r="H57" s="398"/>
      <c r="I57" s="398"/>
      <c r="J57" s="398"/>
      <c r="K57" s="268"/>
    </row>
    <row r="58" spans="2:11" s="1" customFormat="1" ht="15" customHeight="1">
      <c r="B58" s="267"/>
      <c r="C58" s="272"/>
      <c r="D58" s="398" t="s">
        <v>527</v>
      </c>
      <c r="E58" s="398"/>
      <c r="F58" s="398"/>
      <c r="G58" s="398"/>
      <c r="H58" s="398"/>
      <c r="I58" s="398"/>
      <c r="J58" s="398"/>
      <c r="K58" s="268"/>
    </row>
    <row r="59" spans="2:11" s="1" customFormat="1" ht="15" customHeight="1">
      <c r="B59" s="267"/>
      <c r="C59" s="272"/>
      <c r="D59" s="398" t="s">
        <v>528</v>
      </c>
      <c r="E59" s="398"/>
      <c r="F59" s="398"/>
      <c r="G59" s="398"/>
      <c r="H59" s="398"/>
      <c r="I59" s="398"/>
      <c r="J59" s="398"/>
      <c r="K59" s="268"/>
    </row>
    <row r="60" spans="2:11" s="1" customFormat="1" ht="15" customHeight="1">
      <c r="B60" s="267"/>
      <c r="C60" s="272"/>
      <c r="D60" s="398" t="s">
        <v>529</v>
      </c>
      <c r="E60" s="398"/>
      <c r="F60" s="398"/>
      <c r="G60" s="398"/>
      <c r="H60" s="398"/>
      <c r="I60" s="398"/>
      <c r="J60" s="398"/>
      <c r="K60" s="268"/>
    </row>
    <row r="61" spans="2:11" s="1" customFormat="1" ht="15" customHeight="1">
      <c r="B61" s="267"/>
      <c r="C61" s="272"/>
      <c r="D61" s="398" t="s">
        <v>530</v>
      </c>
      <c r="E61" s="398"/>
      <c r="F61" s="398"/>
      <c r="G61" s="398"/>
      <c r="H61" s="398"/>
      <c r="I61" s="398"/>
      <c r="J61" s="398"/>
      <c r="K61" s="268"/>
    </row>
    <row r="62" spans="2:11" s="1" customFormat="1" ht="15" customHeight="1">
      <c r="B62" s="267"/>
      <c r="C62" s="272"/>
      <c r="D62" s="399" t="s">
        <v>531</v>
      </c>
      <c r="E62" s="399"/>
      <c r="F62" s="399"/>
      <c r="G62" s="399"/>
      <c r="H62" s="399"/>
      <c r="I62" s="399"/>
      <c r="J62" s="399"/>
      <c r="K62" s="268"/>
    </row>
    <row r="63" spans="2:11" s="1" customFormat="1" ht="15" customHeight="1">
      <c r="B63" s="267"/>
      <c r="C63" s="272"/>
      <c r="D63" s="398" t="s">
        <v>532</v>
      </c>
      <c r="E63" s="398"/>
      <c r="F63" s="398"/>
      <c r="G63" s="398"/>
      <c r="H63" s="398"/>
      <c r="I63" s="398"/>
      <c r="J63" s="398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398" t="s">
        <v>533</v>
      </c>
      <c r="E65" s="398"/>
      <c r="F65" s="398"/>
      <c r="G65" s="398"/>
      <c r="H65" s="398"/>
      <c r="I65" s="398"/>
      <c r="J65" s="398"/>
      <c r="K65" s="268"/>
    </row>
    <row r="66" spans="2:11" s="1" customFormat="1" ht="15" customHeight="1">
      <c r="B66" s="267"/>
      <c r="C66" s="272"/>
      <c r="D66" s="399" t="s">
        <v>534</v>
      </c>
      <c r="E66" s="399"/>
      <c r="F66" s="399"/>
      <c r="G66" s="399"/>
      <c r="H66" s="399"/>
      <c r="I66" s="399"/>
      <c r="J66" s="399"/>
      <c r="K66" s="268"/>
    </row>
    <row r="67" spans="2:11" s="1" customFormat="1" ht="15" customHeight="1">
      <c r="B67" s="267"/>
      <c r="C67" s="272"/>
      <c r="D67" s="398" t="s">
        <v>535</v>
      </c>
      <c r="E67" s="398"/>
      <c r="F67" s="398"/>
      <c r="G67" s="398"/>
      <c r="H67" s="398"/>
      <c r="I67" s="398"/>
      <c r="J67" s="398"/>
      <c r="K67" s="268"/>
    </row>
    <row r="68" spans="2:11" s="1" customFormat="1" ht="15" customHeight="1">
      <c r="B68" s="267"/>
      <c r="C68" s="272"/>
      <c r="D68" s="398" t="s">
        <v>536</v>
      </c>
      <c r="E68" s="398"/>
      <c r="F68" s="398"/>
      <c r="G68" s="398"/>
      <c r="H68" s="398"/>
      <c r="I68" s="398"/>
      <c r="J68" s="398"/>
      <c r="K68" s="268"/>
    </row>
    <row r="69" spans="2:11" s="1" customFormat="1" ht="15" customHeight="1">
      <c r="B69" s="267"/>
      <c r="C69" s="272"/>
      <c r="D69" s="398" t="s">
        <v>537</v>
      </c>
      <c r="E69" s="398"/>
      <c r="F69" s="398"/>
      <c r="G69" s="398"/>
      <c r="H69" s="398"/>
      <c r="I69" s="398"/>
      <c r="J69" s="398"/>
      <c r="K69" s="268"/>
    </row>
    <row r="70" spans="2:11" s="1" customFormat="1" ht="15" customHeight="1">
      <c r="B70" s="267"/>
      <c r="C70" s="272"/>
      <c r="D70" s="398" t="s">
        <v>538</v>
      </c>
      <c r="E70" s="398"/>
      <c r="F70" s="398"/>
      <c r="G70" s="398"/>
      <c r="H70" s="398"/>
      <c r="I70" s="398"/>
      <c r="J70" s="398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397" t="s">
        <v>539</v>
      </c>
      <c r="D75" s="397"/>
      <c r="E75" s="397"/>
      <c r="F75" s="397"/>
      <c r="G75" s="397"/>
      <c r="H75" s="397"/>
      <c r="I75" s="397"/>
      <c r="J75" s="397"/>
      <c r="K75" s="285"/>
    </row>
    <row r="76" spans="2:11" s="1" customFormat="1" ht="17.25" customHeight="1">
      <c r="B76" s="284"/>
      <c r="C76" s="286" t="s">
        <v>540</v>
      </c>
      <c r="D76" s="286"/>
      <c r="E76" s="286"/>
      <c r="F76" s="286" t="s">
        <v>541</v>
      </c>
      <c r="G76" s="287"/>
      <c r="H76" s="286" t="s">
        <v>56</v>
      </c>
      <c r="I76" s="286" t="s">
        <v>59</v>
      </c>
      <c r="J76" s="286" t="s">
        <v>542</v>
      </c>
      <c r="K76" s="285"/>
    </row>
    <row r="77" spans="2:11" s="1" customFormat="1" ht="17.25" customHeight="1">
      <c r="B77" s="284"/>
      <c r="C77" s="288" t="s">
        <v>543</v>
      </c>
      <c r="D77" s="288"/>
      <c r="E77" s="288"/>
      <c r="F77" s="289" t="s">
        <v>544</v>
      </c>
      <c r="G77" s="290"/>
      <c r="H77" s="288"/>
      <c r="I77" s="288"/>
      <c r="J77" s="288" t="s">
        <v>545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55</v>
      </c>
      <c r="D79" s="291"/>
      <c r="E79" s="291"/>
      <c r="F79" s="293" t="s">
        <v>546</v>
      </c>
      <c r="G79" s="292"/>
      <c r="H79" s="273" t="s">
        <v>547</v>
      </c>
      <c r="I79" s="273" t="s">
        <v>548</v>
      </c>
      <c r="J79" s="273">
        <v>20</v>
      </c>
      <c r="K79" s="285"/>
    </row>
    <row r="80" spans="2:11" s="1" customFormat="1" ht="15" customHeight="1">
      <c r="B80" s="284"/>
      <c r="C80" s="273" t="s">
        <v>549</v>
      </c>
      <c r="D80" s="273"/>
      <c r="E80" s="273"/>
      <c r="F80" s="293" t="s">
        <v>546</v>
      </c>
      <c r="G80" s="292"/>
      <c r="H80" s="273" t="s">
        <v>550</v>
      </c>
      <c r="I80" s="273" t="s">
        <v>548</v>
      </c>
      <c r="J80" s="273">
        <v>120</v>
      </c>
      <c r="K80" s="285"/>
    </row>
    <row r="81" spans="2:11" s="1" customFormat="1" ht="15" customHeight="1">
      <c r="B81" s="294"/>
      <c r="C81" s="273" t="s">
        <v>551</v>
      </c>
      <c r="D81" s="273"/>
      <c r="E81" s="273"/>
      <c r="F81" s="293" t="s">
        <v>552</v>
      </c>
      <c r="G81" s="292"/>
      <c r="H81" s="273" t="s">
        <v>553</v>
      </c>
      <c r="I81" s="273" t="s">
        <v>548</v>
      </c>
      <c r="J81" s="273">
        <v>50</v>
      </c>
      <c r="K81" s="285"/>
    </row>
    <row r="82" spans="2:11" s="1" customFormat="1" ht="15" customHeight="1">
      <c r="B82" s="294"/>
      <c r="C82" s="273" t="s">
        <v>554</v>
      </c>
      <c r="D82" s="273"/>
      <c r="E82" s="273"/>
      <c r="F82" s="293" t="s">
        <v>546</v>
      </c>
      <c r="G82" s="292"/>
      <c r="H82" s="273" t="s">
        <v>555</v>
      </c>
      <c r="I82" s="273" t="s">
        <v>556</v>
      </c>
      <c r="J82" s="273"/>
      <c r="K82" s="285"/>
    </row>
    <row r="83" spans="2:11" s="1" customFormat="1" ht="15" customHeight="1">
      <c r="B83" s="294"/>
      <c r="C83" s="295" t="s">
        <v>557</v>
      </c>
      <c r="D83" s="295"/>
      <c r="E83" s="295"/>
      <c r="F83" s="296" t="s">
        <v>552</v>
      </c>
      <c r="G83" s="295"/>
      <c r="H83" s="295" t="s">
        <v>558</v>
      </c>
      <c r="I83" s="295" t="s">
        <v>548</v>
      </c>
      <c r="J83" s="295">
        <v>15</v>
      </c>
      <c r="K83" s="285"/>
    </row>
    <row r="84" spans="2:11" s="1" customFormat="1" ht="15" customHeight="1">
      <c r="B84" s="294"/>
      <c r="C84" s="295" t="s">
        <v>559</v>
      </c>
      <c r="D84" s="295"/>
      <c r="E84" s="295"/>
      <c r="F84" s="296" t="s">
        <v>552</v>
      </c>
      <c r="G84" s="295"/>
      <c r="H84" s="295" t="s">
        <v>560</v>
      </c>
      <c r="I84" s="295" t="s">
        <v>548</v>
      </c>
      <c r="J84" s="295">
        <v>15</v>
      </c>
      <c r="K84" s="285"/>
    </row>
    <row r="85" spans="2:11" s="1" customFormat="1" ht="15" customHeight="1">
      <c r="B85" s="294"/>
      <c r="C85" s="295" t="s">
        <v>561</v>
      </c>
      <c r="D85" s="295"/>
      <c r="E85" s="295"/>
      <c r="F85" s="296" t="s">
        <v>552</v>
      </c>
      <c r="G85" s="295"/>
      <c r="H85" s="295" t="s">
        <v>562</v>
      </c>
      <c r="I85" s="295" t="s">
        <v>548</v>
      </c>
      <c r="J85" s="295">
        <v>20</v>
      </c>
      <c r="K85" s="285"/>
    </row>
    <row r="86" spans="2:11" s="1" customFormat="1" ht="15" customHeight="1">
      <c r="B86" s="294"/>
      <c r="C86" s="295" t="s">
        <v>563</v>
      </c>
      <c r="D86" s="295"/>
      <c r="E86" s="295"/>
      <c r="F86" s="296" t="s">
        <v>552</v>
      </c>
      <c r="G86" s="295"/>
      <c r="H86" s="295" t="s">
        <v>564</v>
      </c>
      <c r="I86" s="295" t="s">
        <v>548</v>
      </c>
      <c r="J86" s="295">
        <v>20</v>
      </c>
      <c r="K86" s="285"/>
    </row>
    <row r="87" spans="2:11" s="1" customFormat="1" ht="15" customHeight="1">
      <c r="B87" s="294"/>
      <c r="C87" s="273" t="s">
        <v>565</v>
      </c>
      <c r="D87" s="273"/>
      <c r="E87" s="273"/>
      <c r="F87" s="293" t="s">
        <v>552</v>
      </c>
      <c r="G87" s="292"/>
      <c r="H87" s="273" t="s">
        <v>566</v>
      </c>
      <c r="I87" s="273" t="s">
        <v>548</v>
      </c>
      <c r="J87" s="273">
        <v>50</v>
      </c>
      <c r="K87" s="285"/>
    </row>
    <row r="88" spans="2:11" s="1" customFormat="1" ht="15" customHeight="1">
      <c r="B88" s="294"/>
      <c r="C88" s="273" t="s">
        <v>567</v>
      </c>
      <c r="D88" s="273"/>
      <c r="E88" s="273"/>
      <c r="F88" s="293" t="s">
        <v>552</v>
      </c>
      <c r="G88" s="292"/>
      <c r="H88" s="273" t="s">
        <v>568</v>
      </c>
      <c r="I88" s="273" t="s">
        <v>548</v>
      </c>
      <c r="J88" s="273">
        <v>20</v>
      </c>
      <c r="K88" s="285"/>
    </row>
    <row r="89" spans="2:11" s="1" customFormat="1" ht="15" customHeight="1">
      <c r="B89" s="294"/>
      <c r="C89" s="273" t="s">
        <v>569</v>
      </c>
      <c r="D89" s="273"/>
      <c r="E89" s="273"/>
      <c r="F89" s="293" t="s">
        <v>552</v>
      </c>
      <c r="G89" s="292"/>
      <c r="H89" s="273" t="s">
        <v>570</v>
      </c>
      <c r="I89" s="273" t="s">
        <v>548</v>
      </c>
      <c r="J89" s="273">
        <v>20</v>
      </c>
      <c r="K89" s="285"/>
    </row>
    <row r="90" spans="2:11" s="1" customFormat="1" ht="15" customHeight="1">
      <c r="B90" s="294"/>
      <c r="C90" s="273" t="s">
        <v>571</v>
      </c>
      <c r="D90" s="273"/>
      <c r="E90" s="273"/>
      <c r="F90" s="293" t="s">
        <v>552</v>
      </c>
      <c r="G90" s="292"/>
      <c r="H90" s="273" t="s">
        <v>572</v>
      </c>
      <c r="I90" s="273" t="s">
        <v>548</v>
      </c>
      <c r="J90" s="273">
        <v>50</v>
      </c>
      <c r="K90" s="285"/>
    </row>
    <row r="91" spans="2:11" s="1" customFormat="1" ht="15" customHeight="1">
      <c r="B91" s="294"/>
      <c r="C91" s="273" t="s">
        <v>573</v>
      </c>
      <c r="D91" s="273"/>
      <c r="E91" s="273"/>
      <c r="F91" s="293" t="s">
        <v>552</v>
      </c>
      <c r="G91" s="292"/>
      <c r="H91" s="273" t="s">
        <v>573</v>
      </c>
      <c r="I91" s="273" t="s">
        <v>548</v>
      </c>
      <c r="J91" s="273">
        <v>50</v>
      </c>
      <c r="K91" s="285"/>
    </row>
    <row r="92" spans="2:11" s="1" customFormat="1" ht="15" customHeight="1">
      <c r="B92" s="294"/>
      <c r="C92" s="273" t="s">
        <v>574</v>
      </c>
      <c r="D92" s="273"/>
      <c r="E92" s="273"/>
      <c r="F92" s="293" t="s">
        <v>552</v>
      </c>
      <c r="G92" s="292"/>
      <c r="H92" s="273" t="s">
        <v>575</v>
      </c>
      <c r="I92" s="273" t="s">
        <v>548</v>
      </c>
      <c r="J92" s="273">
        <v>255</v>
      </c>
      <c r="K92" s="285"/>
    </row>
    <row r="93" spans="2:11" s="1" customFormat="1" ht="15" customHeight="1">
      <c r="B93" s="294"/>
      <c r="C93" s="273" t="s">
        <v>576</v>
      </c>
      <c r="D93" s="273"/>
      <c r="E93" s="273"/>
      <c r="F93" s="293" t="s">
        <v>546</v>
      </c>
      <c r="G93" s="292"/>
      <c r="H93" s="273" t="s">
        <v>577</v>
      </c>
      <c r="I93" s="273" t="s">
        <v>578</v>
      </c>
      <c r="J93" s="273"/>
      <c r="K93" s="285"/>
    </row>
    <row r="94" spans="2:11" s="1" customFormat="1" ht="15" customHeight="1">
      <c r="B94" s="294"/>
      <c r="C94" s="273" t="s">
        <v>579</v>
      </c>
      <c r="D94" s="273"/>
      <c r="E94" s="273"/>
      <c r="F94" s="293" t="s">
        <v>546</v>
      </c>
      <c r="G94" s="292"/>
      <c r="H94" s="273" t="s">
        <v>580</v>
      </c>
      <c r="I94" s="273" t="s">
        <v>581</v>
      </c>
      <c r="J94" s="273"/>
      <c r="K94" s="285"/>
    </row>
    <row r="95" spans="2:11" s="1" customFormat="1" ht="15" customHeight="1">
      <c r="B95" s="294"/>
      <c r="C95" s="273" t="s">
        <v>582</v>
      </c>
      <c r="D95" s="273"/>
      <c r="E95" s="273"/>
      <c r="F95" s="293" t="s">
        <v>546</v>
      </c>
      <c r="G95" s="292"/>
      <c r="H95" s="273" t="s">
        <v>582</v>
      </c>
      <c r="I95" s="273" t="s">
        <v>581</v>
      </c>
      <c r="J95" s="273"/>
      <c r="K95" s="285"/>
    </row>
    <row r="96" spans="2:11" s="1" customFormat="1" ht="15" customHeight="1">
      <c r="B96" s="294"/>
      <c r="C96" s="273" t="s">
        <v>40</v>
      </c>
      <c r="D96" s="273"/>
      <c r="E96" s="273"/>
      <c r="F96" s="293" t="s">
        <v>546</v>
      </c>
      <c r="G96" s="292"/>
      <c r="H96" s="273" t="s">
        <v>583</v>
      </c>
      <c r="I96" s="273" t="s">
        <v>581</v>
      </c>
      <c r="J96" s="273"/>
      <c r="K96" s="285"/>
    </row>
    <row r="97" spans="2:11" s="1" customFormat="1" ht="15" customHeight="1">
      <c r="B97" s="294"/>
      <c r="C97" s="273" t="s">
        <v>50</v>
      </c>
      <c r="D97" s="273"/>
      <c r="E97" s="273"/>
      <c r="F97" s="293" t="s">
        <v>546</v>
      </c>
      <c r="G97" s="292"/>
      <c r="H97" s="273" t="s">
        <v>584</v>
      </c>
      <c r="I97" s="273" t="s">
        <v>581</v>
      </c>
      <c r="J97" s="273"/>
      <c r="K97" s="285"/>
    </row>
    <row r="98" spans="2:11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pans="2:11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397" t="s">
        <v>585</v>
      </c>
      <c r="D102" s="397"/>
      <c r="E102" s="397"/>
      <c r="F102" s="397"/>
      <c r="G102" s="397"/>
      <c r="H102" s="397"/>
      <c r="I102" s="397"/>
      <c r="J102" s="397"/>
      <c r="K102" s="285"/>
    </row>
    <row r="103" spans="2:11" s="1" customFormat="1" ht="17.25" customHeight="1">
      <c r="B103" s="284"/>
      <c r="C103" s="286" t="s">
        <v>540</v>
      </c>
      <c r="D103" s="286"/>
      <c r="E103" s="286"/>
      <c r="F103" s="286" t="s">
        <v>541</v>
      </c>
      <c r="G103" s="287"/>
      <c r="H103" s="286" t="s">
        <v>56</v>
      </c>
      <c r="I103" s="286" t="s">
        <v>59</v>
      </c>
      <c r="J103" s="286" t="s">
        <v>542</v>
      </c>
      <c r="K103" s="285"/>
    </row>
    <row r="104" spans="2:11" s="1" customFormat="1" ht="17.25" customHeight="1">
      <c r="B104" s="284"/>
      <c r="C104" s="288" t="s">
        <v>543</v>
      </c>
      <c r="D104" s="288"/>
      <c r="E104" s="288"/>
      <c r="F104" s="289" t="s">
        <v>544</v>
      </c>
      <c r="G104" s="290"/>
      <c r="H104" s="288"/>
      <c r="I104" s="288"/>
      <c r="J104" s="288" t="s">
        <v>545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2"/>
      <c r="H105" s="286"/>
      <c r="I105" s="286"/>
      <c r="J105" s="286"/>
      <c r="K105" s="285"/>
    </row>
    <row r="106" spans="2:11" s="1" customFormat="1" ht="15" customHeight="1">
      <c r="B106" s="284"/>
      <c r="C106" s="273" t="s">
        <v>55</v>
      </c>
      <c r="D106" s="291"/>
      <c r="E106" s="291"/>
      <c r="F106" s="293" t="s">
        <v>546</v>
      </c>
      <c r="G106" s="302"/>
      <c r="H106" s="273" t="s">
        <v>586</v>
      </c>
      <c r="I106" s="273" t="s">
        <v>548</v>
      </c>
      <c r="J106" s="273">
        <v>20</v>
      </c>
      <c r="K106" s="285"/>
    </row>
    <row r="107" spans="2:11" s="1" customFormat="1" ht="15" customHeight="1">
      <c r="B107" s="284"/>
      <c r="C107" s="273" t="s">
        <v>549</v>
      </c>
      <c r="D107" s="273"/>
      <c r="E107" s="273"/>
      <c r="F107" s="293" t="s">
        <v>546</v>
      </c>
      <c r="G107" s="273"/>
      <c r="H107" s="273" t="s">
        <v>586</v>
      </c>
      <c r="I107" s="273" t="s">
        <v>548</v>
      </c>
      <c r="J107" s="273">
        <v>120</v>
      </c>
      <c r="K107" s="285"/>
    </row>
    <row r="108" spans="2:11" s="1" customFormat="1" ht="15" customHeight="1">
      <c r="B108" s="294"/>
      <c r="C108" s="273" t="s">
        <v>551</v>
      </c>
      <c r="D108" s="273"/>
      <c r="E108" s="273"/>
      <c r="F108" s="293" t="s">
        <v>552</v>
      </c>
      <c r="G108" s="273"/>
      <c r="H108" s="273" t="s">
        <v>586</v>
      </c>
      <c r="I108" s="273" t="s">
        <v>548</v>
      </c>
      <c r="J108" s="273">
        <v>50</v>
      </c>
      <c r="K108" s="285"/>
    </row>
    <row r="109" spans="2:11" s="1" customFormat="1" ht="15" customHeight="1">
      <c r="B109" s="294"/>
      <c r="C109" s="273" t="s">
        <v>554</v>
      </c>
      <c r="D109" s="273"/>
      <c r="E109" s="273"/>
      <c r="F109" s="293" t="s">
        <v>546</v>
      </c>
      <c r="G109" s="273"/>
      <c r="H109" s="273" t="s">
        <v>586</v>
      </c>
      <c r="I109" s="273" t="s">
        <v>556</v>
      </c>
      <c r="J109" s="273"/>
      <c r="K109" s="285"/>
    </row>
    <row r="110" spans="2:11" s="1" customFormat="1" ht="15" customHeight="1">
      <c r="B110" s="294"/>
      <c r="C110" s="273" t="s">
        <v>565</v>
      </c>
      <c r="D110" s="273"/>
      <c r="E110" s="273"/>
      <c r="F110" s="293" t="s">
        <v>552</v>
      </c>
      <c r="G110" s="273"/>
      <c r="H110" s="273" t="s">
        <v>586</v>
      </c>
      <c r="I110" s="273" t="s">
        <v>548</v>
      </c>
      <c r="J110" s="273">
        <v>50</v>
      </c>
      <c r="K110" s="285"/>
    </row>
    <row r="111" spans="2:11" s="1" customFormat="1" ht="15" customHeight="1">
      <c r="B111" s="294"/>
      <c r="C111" s="273" t="s">
        <v>573</v>
      </c>
      <c r="D111" s="273"/>
      <c r="E111" s="273"/>
      <c r="F111" s="293" t="s">
        <v>552</v>
      </c>
      <c r="G111" s="273"/>
      <c r="H111" s="273" t="s">
        <v>586</v>
      </c>
      <c r="I111" s="273" t="s">
        <v>548</v>
      </c>
      <c r="J111" s="273">
        <v>50</v>
      </c>
      <c r="K111" s="285"/>
    </row>
    <row r="112" spans="2:11" s="1" customFormat="1" ht="15" customHeight="1">
      <c r="B112" s="294"/>
      <c r="C112" s="273" t="s">
        <v>571</v>
      </c>
      <c r="D112" s="273"/>
      <c r="E112" s="273"/>
      <c r="F112" s="293" t="s">
        <v>552</v>
      </c>
      <c r="G112" s="273"/>
      <c r="H112" s="273" t="s">
        <v>586</v>
      </c>
      <c r="I112" s="273" t="s">
        <v>548</v>
      </c>
      <c r="J112" s="273">
        <v>50</v>
      </c>
      <c r="K112" s="285"/>
    </row>
    <row r="113" spans="2:11" s="1" customFormat="1" ht="15" customHeight="1">
      <c r="B113" s="294"/>
      <c r="C113" s="273" t="s">
        <v>55</v>
      </c>
      <c r="D113" s="273"/>
      <c r="E113" s="273"/>
      <c r="F113" s="293" t="s">
        <v>546</v>
      </c>
      <c r="G113" s="273"/>
      <c r="H113" s="273" t="s">
        <v>587</v>
      </c>
      <c r="I113" s="273" t="s">
        <v>548</v>
      </c>
      <c r="J113" s="273">
        <v>20</v>
      </c>
      <c r="K113" s="285"/>
    </row>
    <row r="114" spans="2:11" s="1" customFormat="1" ht="15" customHeight="1">
      <c r="B114" s="294"/>
      <c r="C114" s="273" t="s">
        <v>588</v>
      </c>
      <c r="D114" s="273"/>
      <c r="E114" s="273"/>
      <c r="F114" s="293" t="s">
        <v>546</v>
      </c>
      <c r="G114" s="273"/>
      <c r="H114" s="273" t="s">
        <v>589</v>
      </c>
      <c r="I114" s="273" t="s">
        <v>548</v>
      </c>
      <c r="J114" s="273">
        <v>120</v>
      </c>
      <c r="K114" s="285"/>
    </row>
    <row r="115" spans="2:11" s="1" customFormat="1" ht="15" customHeight="1">
      <c r="B115" s="294"/>
      <c r="C115" s="273" t="s">
        <v>40</v>
      </c>
      <c r="D115" s="273"/>
      <c r="E115" s="273"/>
      <c r="F115" s="293" t="s">
        <v>546</v>
      </c>
      <c r="G115" s="273"/>
      <c r="H115" s="273" t="s">
        <v>590</v>
      </c>
      <c r="I115" s="273" t="s">
        <v>581</v>
      </c>
      <c r="J115" s="273"/>
      <c r="K115" s="285"/>
    </row>
    <row r="116" spans="2:11" s="1" customFormat="1" ht="15" customHeight="1">
      <c r="B116" s="294"/>
      <c r="C116" s="273" t="s">
        <v>50</v>
      </c>
      <c r="D116" s="273"/>
      <c r="E116" s="273"/>
      <c r="F116" s="293" t="s">
        <v>546</v>
      </c>
      <c r="G116" s="273"/>
      <c r="H116" s="273" t="s">
        <v>591</v>
      </c>
      <c r="I116" s="273" t="s">
        <v>581</v>
      </c>
      <c r="J116" s="273"/>
      <c r="K116" s="285"/>
    </row>
    <row r="117" spans="2:11" s="1" customFormat="1" ht="15" customHeight="1">
      <c r="B117" s="294"/>
      <c r="C117" s="273" t="s">
        <v>59</v>
      </c>
      <c r="D117" s="273"/>
      <c r="E117" s="273"/>
      <c r="F117" s="293" t="s">
        <v>546</v>
      </c>
      <c r="G117" s="273"/>
      <c r="H117" s="273" t="s">
        <v>592</v>
      </c>
      <c r="I117" s="273" t="s">
        <v>593</v>
      </c>
      <c r="J117" s="273"/>
      <c r="K117" s="285"/>
    </row>
    <row r="118" spans="2:11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pans="2:11" s="1" customFormat="1" ht="18.75" customHeight="1">
      <c r="B119" s="304"/>
      <c r="C119" s="270"/>
      <c r="D119" s="270"/>
      <c r="E119" s="270"/>
      <c r="F119" s="305"/>
      <c r="G119" s="270"/>
      <c r="H119" s="270"/>
      <c r="I119" s="270"/>
      <c r="J119" s="270"/>
      <c r="K119" s="304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pans="2:11" s="1" customFormat="1" ht="45" customHeight="1">
      <c r="B122" s="309"/>
      <c r="C122" s="396" t="s">
        <v>594</v>
      </c>
      <c r="D122" s="396"/>
      <c r="E122" s="396"/>
      <c r="F122" s="396"/>
      <c r="G122" s="396"/>
      <c r="H122" s="396"/>
      <c r="I122" s="396"/>
      <c r="J122" s="396"/>
      <c r="K122" s="310"/>
    </row>
    <row r="123" spans="2:11" s="1" customFormat="1" ht="17.25" customHeight="1">
      <c r="B123" s="311"/>
      <c r="C123" s="286" t="s">
        <v>540</v>
      </c>
      <c r="D123" s="286"/>
      <c r="E123" s="286"/>
      <c r="F123" s="286" t="s">
        <v>541</v>
      </c>
      <c r="G123" s="287"/>
      <c r="H123" s="286" t="s">
        <v>56</v>
      </c>
      <c r="I123" s="286" t="s">
        <v>59</v>
      </c>
      <c r="J123" s="286" t="s">
        <v>542</v>
      </c>
      <c r="K123" s="312"/>
    </row>
    <row r="124" spans="2:11" s="1" customFormat="1" ht="17.25" customHeight="1">
      <c r="B124" s="311"/>
      <c r="C124" s="288" t="s">
        <v>543</v>
      </c>
      <c r="D124" s="288"/>
      <c r="E124" s="288"/>
      <c r="F124" s="289" t="s">
        <v>544</v>
      </c>
      <c r="G124" s="290"/>
      <c r="H124" s="288"/>
      <c r="I124" s="288"/>
      <c r="J124" s="288" t="s">
        <v>545</v>
      </c>
      <c r="K124" s="312"/>
    </row>
    <row r="125" spans="2:11" s="1" customFormat="1" ht="5.25" customHeight="1">
      <c r="B125" s="313"/>
      <c r="C125" s="291"/>
      <c r="D125" s="291"/>
      <c r="E125" s="291"/>
      <c r="F125" s="291"/>
      <c r="G125" s="273"/>
      <c r="H125" s="291"/>
      <c r="I125" s="291"/>
      <c r="J125" s="291"/>
      <c r="K125" s="314"/>
    </row>
    <row r="126" spans="2:11" s="1" customFormat="1" ht="15" customHeight="1">
      <c r="B126" s="313"/>
      <c r="C126" s="273" t="s">
        <v>549</v>
      </c>
      <c r="D126" s="291"/>
      <c r="E126" s="291"/>
      <c r="F126" s="293" t="s">
        <v>546</v>
      </c>
      <c r="G126" s="273"/>
      <c r="H126" s="273" t="s">
        <v>586</v>
      </c>
      <c r="I126" s="273" t="s">
        <v>548</v>
      </c>
      <c r="J126" s="273">
        <v>120</v>
      </c>
      <c r="K126" s="315"/>
    </row>
    <row r="127" spans="2:11" s="1" customFormat="1" ht="15" customHeight="1">
      <c r="B127" s="313"/>
      <c r="C127" s="273" t="s">
        <v>595</v>
      </c>
      <c r="D127" s="273"/>
      <c r="E127" s="273"/>
      <c r="F127" s="293" t="s">
        <v>546</v>
      </c>
      <c r="G127" s="273"/>
      <c r="H127" s="273" t="s">
        <v>596</v>
      </c>
      <c r="I127" s="273" t="s">
        <v>548</v>
      </c>
      <c r="J127" s="273" t="s">
        <v>597</v>
      </c>
      <c r="K127" s="315"/>
    </row>
    <row r="128" spans="2:11" s="1" customFormat="1" ht="15" customHeight="1">
      <c r="B128" s="313"/>
      <c r="C128" s="273" t="s">
        <v>87</v>
      </c>
      <c r="D128" s="273"/>
      <c r="E128" s="273"/>
      <c r="F128" s="293" t="s">
        <v>546</v>
      </c>
      <c r="G128" s="273"/>
      <c r="H128" s="273" t="s">
        <v>598</v>
      </c>
      <c r="I128" s="273" t="s">
        <v>548</v>
      </c>
      <c r="J128" s="273" t="s">
        <v>597</v>
      </c>
      <c r="K128" s="315"/>
    </row>
    <row r="129" spans="2:11" s="1" customFormat="1" ht="15" customHeight="1">
      <c r="B129" s="313"/>
      <c r="C129" s="273" t="s">
        <v>557</v>
      </c>
      <c r="D129" s="273"/>
      <c r="E129" s="273"/>
      <c r="F129" s="293" t="s">
        <v>552</v>
      </c>
      <c r="G129" s="273"/>
      <c r="H129" s="273" t="s">
        <v>558</v>
      </c>
      <c r="I129" s="273" t="s">
        <v>548</v>
      </c>
      <c r="J129" s="273">
        <v>15</v>
      </c>
      <c r="K129" s="315"/>
    </row>
    <row r="130" spans="2:11" s="1" customFormat="1" ht="15" customHeight="1">
      <c r="B130" s="313"/>
      <c r="C130" s="295" t="s">
        <v>559</v>
      </c>
      <c r="D130" s="295"/>
      <c r="E130" s="295"/>
      <c r="F130" s="296" t="s">
        <v>552</v>
      </c>
      <c r="G130" s="295"/>
      <c r="H130" s="295" t="s">
        <v>560</v>
      </c>
      <c r="I130" s="295" t="s">
        <v>548</v>
      </c>
      <c r="J130" s="295">
        <v>15</v>
      </c>
      <c r="K130" s="315"/>
    </row>
    <row r="131" spans="2:11" s="1" customFormat="1" ht="15" customHeight="1">
      <c r="B131" s="313"/>
      <c r="C131" s="295" t="s">
        <v>561</v>
      </c>
      <c r="D131" s="295"/>
      <c r="E131" s="295"/>
      <c r="F131" s="296" t="s">
        <v>552</v>
      </c>
      <c r="G131" s="295"/>
      <c r="H131" s="295" t="s">
        <v>562</v>
      </c>
      <c r="I131" s="295" t="s">
        <v>548</v>
      </c>
      <c r="J131" s="295">
        <v>20</v>
      </c>
      <c r="K131" s="315"/>
    </row>
    <row r="132" spans="2:11" s="1" customFormat="1" ht="15" customHeight="1">
      <c r="B132" s="313"/>
      <c r="C132" s="295" t="s">
        <v>563</v>
      </c>
      <c r="D132" s="295"/>
      <c r="E132" s="295"/>
      <c r="F132" s="296" t="s">
        <v>552</v>
      </c>
      <c r="G132" s="295"/>
      <c r="H132" s="295" t="s">
        <v>564</v>
      </c>
      <c r="I132" s="295" t="s">
        <v>548</v>
      </c>
      <c r="J132" s="295">
        <v>20</v>
      </c>
      <c r="K132" s="315"/>
    </row>
    <row r="133" spans="2:11" s="1" customFormat="1" ht="15" customHeight="1">
      <c r="B133" s="313"/>
      <c r="C133" s="273" t="s">
        <v>551</v>
      </c>
      <c r="D133" s="273"/>
      <c r="E133" s="273"/>
      <c r="F133" s="293" t="s">
        <v>552</v>
      </c>
      <c r="G133" s="273"/>
      <c r="H133" s="273" t="s">
        <v>586</v>
      </c>
      <c r="I133" s="273" t="s">
        <v>548</v>
      </c>
      <c r="J133" s="273">
        <v>50</v>
      </c>
      <c r="K133" s="315"/>
    </row>
    <row r="134" spans="2:11" s="1" customFormat="1" ht="15" customHeight="1">
      <c r="B134" s="313"/>
      <c r="C134" s="273" t="s">
        <v>565</v>
      </c>
      <c r="D134" s="273"/>
      <c r="E134" s="273"/>
      <c r="F134" s="293" t="s">
        <v>552</v>
      </c>
      <c r="G134" s="273"/>
      <c r="H134" s="273" t="s">
        <v>586</v>
      </c>
      <c r="I134" s="273" t="s">
        <v>548</v>
      </c>
      <c r="J134" s="273">
        <v>50</v>
      </c>
      <c r="K134" s="315"/>
    </row>
    <row r="135" spans="2:11" s="1" customFormat="1" ht="15" customHeight="1">
      <c r="B135" s="313"/>
      <c r="C135" s="273" t="s">
        <v>571</v>
      </c>
      <c r="D135" s="273"/>
      <c r="E135" s="273"/>
      <c r="F135" s="293" t="s">
        <v>552</v>
      </c>
      <c r="G135" s="273"/>
      <c r="H135" s="273" t="s">
        <v>586</v>
      </c>
      <c r="I135" s="273" t="s">
        <v>548</v>
      </c>
      <c r="J135" s="273">
        <v>50</v>
      </c>
      <c r="K135" s="315"/>
    </row>
    <row r="136" spans="2:11" s="1" customFormat="1" ht="15" customHeight="1">
      <c r="B136" s="313"/>
      <c r="C136" s="273" t="s">
        <v>573</v>
      </c>
      <c r="D136" s="273"/>
      <c r="E136" s="273"/>
      <c r="F136" s="293" t="s">
        <v>552</v>
      </c>
      <c r="G136" s="273"/>
      <c r="H136" s="273" t="s">
        <v>586</v>
      </c>
      <c r="I136" s="273" t="s">
        <v>548</v>
      </c>
      <c r="J136" s="273">
        <v>50</v>
      </c>
      <c r="K136" s="315"/>
    </row>
    <row r="137" spans="2:11" s="1" customFormat="1" ht="15" customHeight="1">
      <c r="B137" s="313"/>
      <c r="C137" s="273" t="s">
        <v>574</v>
      </c>
      <c r="D137" s="273"/>
      <c r="E137" s="273"/>
      <c r="F137" s="293" t="s">
        <v>552</v>
      </c>
      <c r="G137" s="273"/>
      <c r="H137" s="273" t="s">
        <v>599</v>
      </c>
      <c r="I137" s="273" t="s">
        <v>548</v>
      </c>
      <c r="J137" s="273">
        <v>255</v>
      </c>
      <c r="K137" s="315"/>
    </row>
    <row r="138" spans="2:11" s="1" customFormat="1" ht="15" customHeight="1">
      <c r="B138" s="313"/>
      <c r="C138" s="273" t="s">
        <v>576</v>
      </c>
      <c r="D138" s="273"/>
      <c r="E138" s="273"/>
      <c r="F138" s="293" t="s">
        <v>546</v>
      </c>
      <c r="G138" s="273"/>
      <c r="H138" s="273" t="s">
        <v>600</v>
      </c>
      <c r="I138" s="273" t="s">
        <v>578</v>
      </c>
      <c r="J138" s="273"/>
      <c r="K138" s="315"/>
    </row>
    <row r="139" spans="2:11" s="1" customFormat="1" ht="15" customHeight="1">
      <c r="B139" s="313"/>
      <c r="C139" s="273" t="s">
        <v>579</v>
      </c>
      <c r="D139" s="273"/>
      <c r="E139" s="273"/>
      <c r="F139" s="293" t="s">
        <v>546</v>
      </c>
      <c r="G139" s="273"/>
      <c r="H139" s="273" t="s">
        <v>601</v>
      </c>
      <c r="I139" s="273" t="s">
        <v>581</v>
      </c>
      <c r="J139" s="273"/>
      <c r="K139" s="315"/>
    </row>
    <row r="140" spans="2:11" s="1" customFormat="1" ht="15" customHeight="1">
      <c r="B140" s="313"/>
      <c r="C140" s="273" t="s">
        <v>582</v>
      </c>
      <c r="D140" s="273"/>
      <c r="E140" s="273"/>
      <c r="F140" s="293" t="s">
        <v>546</v>
      </c>
      <c r="G140" s="273"/>
      <c r="H140" s="273" t="s">
        <v>582</v>
      </c>
      <c r="I140" s="273" t="s">
        <v>581</v>
      </c>
      <c r="J140" s="273"/>
      <c r="K140" s="315"/>
    </row>
    <row r="141" spans="2:11" s="1" customFormat="1" ht="15" customHeight="1">
      <c r="B141" s="313"/>
      <c r="C141" s="273" t="s">
        <v>40</v>
      </c>
      <c r="D141" s="273"/>
      <c r="E141" s="273"/>
      <c r="F141" s="293" t="s">
        <v>546</v>
      </c>
      <c r="G141" s="273"/>
      <c r="H141" s="273" t="s">
        <v>602</v>
      </c>
      <c r="I141" s="273" t="s">
        <v>581</v>
      </c>
      <c r="J141" s="273"/>
      <c r="K141" s="315"/>
    </row>
    <row r="142" spans="2:11" s="1" customFormat="1" ht="15" customHeight="1">
      <c r="B142" s="313"/>
      <c r="C142" s="273" t="s">
        <v>603</v>
      </c>
      <c r="D142" s="273"/>
      <c r="E142" s="273"/>
      <c r="F142" s="293" t="s">
        <v>546</v>
      </c>
      <c r="G142" s="273"/>
      <c r="H142" s="273" t="s">
        <v>604</v>
      </c>
      <c r="I142" s="273" t="s">
        <v>581</v>
      </c>
      <c r="J142" s="273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270"/>
      <c r="C144" s="270"/>
      <c r="D144" s="270"/>
      <c r="E144" s="270"/>
      <c r="F144" s="305"/>
      <c r="G144" s="270"/>
      <c r="H144" s="270"/>
      <c r="I144" s="270"/>
      <c r="J144" s="270"/>
      <c r="K144" s="270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397" t="s">
        <v>605</v>
      </c>
      <c r="D147" s="397"/>
      <c r="E147" s="397"/>
      <c r="F147" s="397"/>
      <c r="G147" s="397"/>
      <c r="H147" s="397"/>
      <c r="I147" s="397"/>
      <c r="J147" s="397"/>
      <c r="K147" s="285"/>
    </row>
    <row r="148" spans="2:11" s="1" customFormat="1" ht="17.25" customHeight="1">
      <c r="B148" s="284"/>
      <c r="C148" s="286" t="s">
        <v>540</v>
      </c>
      <c r="D148" s="286"/>
      <c r="E148" s="286"/>
      <c r="F148" s="286" t="s">
        <v>541</v>
      </c>
      <c r="G148" s="287"/>
      <c r="H148" s="286" t="s">
        <v>56</v>
      </c>
      <c r="I148" s="286" t="s">
        <v>59</v>
      </c>
      <c r="J148" s="286" t="s">
        <v>542</v>
      </c>
      <c r="K148" s="285"/>
    </row>
    <row r="149" spans="2:11" s="1" customFormat="1" ht="17.25" customHeight="1">
      <c r="B149" s="284"/>
      <c r="C149" s="288" t="s">
        <v>543</v>
      </c>
      <c r="D149" s="288"/>
      <c r="E149" s="288"/>
      <c r="F149" s="289" t="s">
        <v>544</v>
      </c>
      <c r="G149" s="290"/>
      <c r="H149" s="288"/>
      <c r="I149" s="288"/>
      <c r="J149" s="288" t="s">
        <v>545</v>
      </c>
      <c r="K149" s="285"/>
    </row>
    <row r="150" spans="2:11" s="1" customFormat="1" ht="5.25" customHeight="1">
      <c r="B150" s="294"/>
      <c r="C150" s="291"/>
      <c r="D150" s="291"/>
      <c r="E150" s="291"/>
      <c r="F150" s="291"/>
      <c r="G150" s="292"/>
      <c r="H150" s="291"/>
      <c r="I150" s="291"/>
      <c r="J150" s="291"/>
      <c r="K150" s="315"/>
    </row>
    <row r="151" spans="2:11" s="1" customFormat="1" ht="15" customHeight="1">
      <c r="B151" s="294"/>
      <c r="C151" s="319" t="s">
        <v>549</v>
      </c>
      <c r="D151" s="273"/>
      <c r="E151" s="273"/>
      <c r="F151" s="320" t="s">
        <v>546</v>
      </c>
      <c r="G151" s="273"/>
      <c r="H151" s="319" t="s">
        <v>586</v>
      </c>
      <c r="I151" s="319" t="s">
        <v>548</v>
      </c>
      <c r="J151" s="319">
        <v>120</v>
      </c>
      <c r="K151" s="315"/>
    </row>
    <row r="152" spans="2:11" s="1" customFormat="1" ht="15" customHeight="1">
      <c r="B152" s="294"/>
      <c r="C152" s="319" t="s">
        <v>595</v>
      </c>
      <c r="D152" s="273"/>
      <c r="E152" s="273"/>
      <c r="F152" s="320" t="s">
        <v>546</v>
      </c>
      <c r="G152" s="273"/>
      <c r="H152" s="319" t="s">
        <v>606</v>
      </c>
      <c r="I152" s="319" t="s">
        <v>548</v>
      </c>
      <c r="J152" s="319" t="s">
        <v>597</v>
      </c>
      <c r="K152" s="315"/>
    </row>
    <row r="153" spans="2:11" s="1" customFormat="1" ht="15" customHeight="1">
      <c r="B153" s="294"/>
      <c r="C153" s="319" t="s">
        <v>87</v>
      </c>
      <c r="D153" s="273"/>
      <c r="E153" s="273"/>
      <c r="F153" s="320" t="s">
        <v>546</v>
      </c>
      <c r="G153" s="273"/>
      <c r="H153" s="319" t="s">
        <v>607</v>
      </c>
      <c r="I153" s="319" t="s">
        <v>548</v>
      </c>
      <c r="J153" s="319" t="s">
        <v>597</v>
      </c>
      <c r="K153" s="315"/>
    </row>
    <row r="154" spans="2:11" s="1" customFormat="1" ht="15" customHeight="1">
      <c r="B154" s="294"/>
      <c r="C154" s="319" t="s">
        <v>551</v>
      </c>
      <c r="D154" s="273"/>
      <c r="E154" s="273"/>
      <c r="F154" s="320" t="s">
        <v>552</v>
      </c>
      <c r="G154" s="273"/>
      <c r="H154" s="319" t="s">
        <v>586</v>
      </c>
      <c r="I154" s="319" t="s">
        <v>548</v>
      </c>
      <c r="J154" s="319">
        <v>50</v>
      </c>
      <c r="K154" s="315"/>
    </row>
    <row r="155" spans="2:11" s="1" customFormat="1" ht="15" customHeight="1">
      <c r="B155" s="294"/>
      <c r="C155" s="319" t="s">
        <v>554</v>
      </c>
      <c r="D155" s="273"/>
      <c r="E155" s="273"/>
      <c r="F155" s="320" t="s">
        <v>546</v>
      </c>
      <c r="G155" s="273"/>
      <c r="H155" s="319" t="s">
        <v>586</v>
      </c>
      <c r="I155" s="319" t="s">
        <v>556</v>
      </c>
      <c r="J155" s="319"/>
      <c r="K155" s="315"/>
    </row>
    <row r="156" spans="2:11" s="1" customFormat="1" ht="15" customHeight="1">
      <c r="B156" s="294"/>
      <c r="C156" s="319" t="s">
        <v>565</v>
      </c>
      <c r="D156" s="273"/>
      <c r="E156" s="273"/>
      <c r="F156" s="320" t="s">
        <v>552</v>
      </c>
      <c r="G156" s="273"/>
      <c r="H156" s="319" t="s">
        <v>586</v>
      </c>
      <c r="I156" s="319" t="s">
        <v>548</v>
      </c>
      <c r="J156" s="319">
        <v>50</v>
      </c>
      <c r="K156" s="315"/>
    </row>
    <row r="157" spans="2:11" s="1" customFormat="1" ht="15" customHeight="1">
      <c r="B157" s="294"/>
      <c r="C157" s="319" t="s">
        <v>573</v>
      </c>
      <c r="D157" s="273"/>
      <c r="E157" s="273"/>
      <c r="F157" s="320" t="s">
        <v>552</v>
      </c>
      <c r="G157" s="273"/>
      <c r="H157" s="319" t="s">
        <v>586</v>
      </c>
      <c r="I157" s="319" t="s">
        <v>548</v>
      </c>
      <c r="J157" s="319">
        <v>50</v>
      </c>
      <c r="K157" s="315"/>
    </row>
    <row r="158" spans="2:11" s="1" customFormat="1" ht="15" customHeight="1">
      <c r="B158" s="294"/>
      <c r="C158" s="319" t="s">
        <v>571</v>
      </c>
      <c r="D158" s="273"/>
      <c r="E158" s="273"/>
      <c r="F158" s="320" t="s">
        <v>552</v>
      </c>
      <c r="G158" s="273"/>
      <c r="H158" s="319" t="s">
        <v>586</v>
      </c>
      <c r="I158" s="319" t="s">
        <v>548</v>
      </c>
      <c r="J158" s="319">
        <v>50</v>
      </c>
      <c r="K158" s="315"/>
    </row>
    <row r="159" spans="2:11" s="1" customFormat="1" ht="15" customHeight="1">
      <c r="B159" s="294"/>
      <c r="C159" s="319" t="s">
        <v>105</v>
      </c>
      <c r="D159" s="273"/>
      <c r="E159" s="273"/>
      <c r="F159" s="320" t="s">
        <v>546</v>
      </c>
      <c r="G159" s="273"/>
      <c r="H159" s="319" t="s">
        <v>608</v>
      </c>
      <c r="I159" s="319" t="s">
        <v>548</v>
      </c>
      <c r="J159" s="319" t="s">
        <v>609</v>
      </c>
      <c r="K159" s="315"/>
    </row>
    <row r="160" spans="2:11" s="1" customFormat="1" ht="15" customHeight="1">
      <c r="B160" s="294"/>
      <c r="C160" s="319" t="s">
        <v>610</v>
      </c>
      <c r="D160" s="273"/>
      <c r="E160" s="273"/>
      <c r="F160" s="320" t="s">
        <v>546</v>
      </c>
      <c r="G160" s="273"/>
      <c r="H160" s="319" t="s">
        <v>611</v>
      </c>
      <c r="I160" s="319" t="s">
        <v>581</v>
      </c>
      <c r="J160" s="319"/>
      <c r="K160" s="315"/>
    </row>
    <row r="161" spans="2:11" s="1" customFormat="1" ht="15" customHeight="1">
      <c r="B161" s="321"/>
      <c r="C161" s="303"/>
      <c r="D161" s="303"/>
      <c r="E161" s="303"/>
      <c r="F161" s="303"/>
      <c r="G161" s="303"/>
      <c r="H161" s="303"/>
      <c r="I161" s="303"/>
      <c r="J161" s="303"/>
      <c r="K161" s="322"/>
    </row>
    <row r="162" spans="2:11" s="1" customFormat="1" ht="18.75" customHeight="1">
      <c r="B162" s="270"/>
      <c r="C162" s="273"/>
      <c r="D162" s="273"/>
      <c r="E162" s="273"/>
      <c r="F162" s="293"/>
      <c r="G162" s="273"/>
      <c r="H162" s="273"/>
      <c r="I162" s="273"/>
      <c r="J162" s="273"/>
      <c r="K162" s="270"/>
    </row>
    <row r="163" spans="2:11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pans="2:11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2:11" s="1" customFormat="1" ht="45" customHeight="1">
      <c r="B165" s="265"/>
      <c r="C165" s="396" t="s">
        <v>612</v>
      </c>
      <c r="D165" s="396"/>
      <c r="E165" s="396"/>
      <c r="F165" s="396"/>
      <c r="G165" s="396"/>
      <c r="H165" s="396"/>
      <c r="I165" s="396"/>
      <c r="J165" s="396"/>
      <c r="K165" s="266"/>
    </row>
    <row r="166" spans="2:11" s="1" customFormat="1" ht="17.25" customHeight="1">
      <c r="B166" s="265"/>
      <c r="C166" s="286" t="s">
        <v>540</v>
      </c>
      <c r="D166" s="286"/>
      <c r="E166" s="286"/>
      <c r="F166" s="286" t="s">
        <v>541</v>
      </c>
      <c r="G166" s="323"/>
      <c r="H166" s="324" t="s">
        <v>56</v>
      </c>
      <c r="I166" s="324" t="s">
        <v>59</v>
      </c>
      <c r="J166" s="286" t="s">
        <v>542</v>
      </c>
      <c r="K166" s="266"/>
    </row>
    <row r="167" spans="2:11" s="1" customFormat="1" ht="17.25" customHeight="1">
      <c r="B167" s="267"/>
      <c r="C167" s="288" t="s">
        <v>543</v>
      </c>
      <c r="D167" s="288"/>
      <c r="E167" s="288"/>
      <c r="F167" s="289" t="s">
        <v>544</v>
      </c>
      <c r="G167" s="325"/>
      <c r="H167" s="326"/>
      <c r="I167" s="326"/>
      <c r="J167" s="288" t="s">
        <v>545</v>
      </c>
      <c r="K167" s="268"/>
    </row>
    <row r="168" spans="2:11" s="1" customFormat="1" ht="5.25" customHeight="1">
      <c r="B168" s="294"/>
      <c r="C168" s="291"/>
      <c r="D168" s="291"/>
      <c r="E168" s="291"/>
      <c r="F168" s="291"/>
      <c r="G168" s="292"/>
      <c r="H168" s="291"/>
      <c r="I168" s="291"/>
      <c r="J168" s="291"/>
      <c r="K168" s="315"/>
    </row>
    <row r="169" spans="2:11" s="1" customFormat="1" ht="15" customHeight="1">
      <c r="B169" s="294"/>
      <c r="C169" s="273" t="s">
        <v>549</v>
      </c>
      <c r="D169" s="273"/>
      <c r="E169" s="273"/>
      <c r="F169" s="293" t="s">
        <v>546</v>
      </c>
      <c r="G169" s="273"/>
      <c r="H169" s="273" t="s">
        <v>586</v>
      </c>
      <c r="I169" s="273" t="s">
        <v>548</v>
      </c>
      <c r="J169" s="273">
        <v>120</v>
      </c>
      <c r="K169" s="315"/>
    </row>
    <row r="170" spans="2:11" s="1" customFormat="1" ht="15" customHeight="1">
      <c r="B170" s="294"/>
      <c r="C170" s="273" t="s">
        <v>595</v>
      </c>
      <c r="D170" s="273"/>
      <c r="E170" s="273"/>
      <c r="F170" s="293" t="s">
        <v>546</v>
      </c>
      <c r="G170" s="273"/>
      <c r="H170" s="273" t="s">
        <v>596</v>
      </c>
      <c r="I170" s="273" t="s">
        <v>548</v>
      </c>
      <c r="J170" s="273" t="s">
        <v>597</v>
      </c>
      <c r="K170" s="315"/>
    </row>
    <row r="171" spans="2:11" s="1" customFormat="1" ht="15" customHeight="1">
      <c r="B171" s="294"/>
      <c r="C171" s="273" t="s">
        <v>87</v>
      </c>
      <c r="D171" s="273"/>
      <c r="E171" s="273"/>
      <c r="F171" s="293" t="s">
        <v>546</v>
      </c>
      <c r="G171" s="273"/>
      <c r="H171" s="273" t="s">
        <v>613</v>
      </c>
      <c r="I171" s="273" t="s">
        <v>548</v>
      </c>
      <c r="J171" s="273" t="s">
        <v>597</v>
      </c>
      <c r="K171" s="315"/>
    </row>
    <row r="172" spans="2:11" s="1" customFormat="1" ht="15" customHeight="1">
      <c r="B172" s="294"/>
      <c r="C172" s="273" t="s">
        <v>551</v>
      </c>
      <c r="D172" s="273"/>
      <c r="E172" s="273"/>
      <c r="F172" s="293" t="s">
        <v>552</v>
      </c>
      <c r="G172" s="273"/>
      <c r="H172" s="273" t="s">
        <v>613</v>
      </c>
      <c r="I172" s="273" t="s">
        <v>548</v>
      </c>
      <c r="J172" s="273">
        <v>50</v>
      </c>
      <c r="K172" s="315"/>
    </row>
    <row r="173" spans="2:11" s="1" customFormat="1" ht="15" customHeight="1">
      <c r="B173" s="294"/>
      <c r="C173" s="273" t="s">
        <v>554</v>
      </c>
      <c r="D173" s="273"/>
      <c r="E173" s="273"/>
      <c r="F173" s="293" t="s">
        <v>546</v>
      </c>
      <c r="G173" s="273"/>
      <c r="H173" s="273" t="s">
        <v>613</v>
      </c>
      <c r="I173" s="273" t="s">
        <v>556</v>
      </c>
      <c r="J173" s="273"/>
      <c r="K173" s="315"/>
    </row>
    <row r="174" spans="2:11" s="1" customFormat="1" ht="15" customHeight="1">
      <c r="B174" s="294"/>
      <c r="C174" s="273" t="s">
        <v>565</v>
      </c>
      <c r="D174" s="273"/>
      <c r="E174" s="273"/>
      <c r="F174" s="293" t="s">
        <v>552</v>
      </c>
      <c r="G174" s="273"/>
      <c r="H174" s="273" t="s">
        <v>613</v>
      </c>
      <c r="I174" s="273" t="s">
        <v>548</v>
      </c>
      <c r="J174" s="273">
        <v>50</v>
      </c>
      <c r="K174" s="315"/>
    </row>
    <row r="175" spans="2:11" s="1" customFormat="1" ht="15" customHeight="1">
      <c r="B175" s="294"/>
      <c r="C175" s="273" t="s">
        <v>573</v>
      </c>
      <c r="D175" s="273"/>
      <c r="E175" s="273"/>
      <c r="F175" s="293" t="s">
        <v>552</v>
      </c>
      <c r="G175" s="273"/>
      <c r="H175" s="273" t="s">
        <v>613</v>
      </c>
      <c r="I175" s="273" t="s">
        <v>548</v>
      </c>
      <c r="J175" s="273">
        <v>50</v>
      </c>
      <c r="K175" s="315"/>
    </row>
    <row r="176" spans="2:11" s="1" customFormat="1" ht="15" customHeight="1">
      <c r="B176" s="294"/>
      <c r="C176" s="273" t="s">
        <v>571</v>
      </c>
      <c r="D176" s="273"/>
      <c r="E176" s="273"/>
      <c r="F176" s="293" t="s">
        <v>552</v>
      </c>
      <c r="G176" s="273"/>
      <c r="H176" s="273" t="s">
        <v>613</v>
      </c>
      <c r="I176" s="273" t="s">
        <v>548</v>
      </c>
      <c r="J176" s="273">
        <v>50</v>
      </c>
      <c r="K176" s="315"/>
    </row>
    <row r="177" spans="2:11" s="1" customFormat="1" ht="15" customHeight="1">
      <c r="B177" s="294"/>
      <c r="C177" s="273" t="s">
        <v>114</v>
      </c>
      <c r="D177" s="273"/>
      <c r="E177" s="273"/>
      <c r="F177" s="293" t="s">
        <v>546</v>
      </c>
      <c r="G177" s="273"/>
      <c r="H177" s="273" t="s">
        <v>614</v>
      </c>
      <c r="I177" s="273" t="s">
        <v>615</v>
      </c>
      <c r="J177" s="273"/>
      <c r="K177" s="315"/>
    </row>
    <row r="178" spans="2:11" s="1" customFormat="1" ht="15" customHeight="1">
      <c r="B178" s="294"/>
      <c r="C178" s="273" t="s">
        <v>59</v>
      </c>
      <c r="D178" s="273"/>
      <c r="E178" s="273"/>
      <c r="F178" s="293" t="s">
        <v>546</v>
      </c>
      <c r="G178" s="273"/>
      <c r="H178" s="273" t="s">
        <v>616</v>
      </c>
      <c r="I178" s="273" t="s">
        <v>617</v>
      </c>
      <c r="J178" s="273">
        <v>1</v>
      </c>
      <c r="K178" s="315"/>
    </row>
    <row r="179" spans="2:11" s="1" customFormat="1" ht="15" customHeight="1">
      <c r="B179" s="294"/>
      <c r="C179" s="273" t="s">
        <v>55</v>
      </c>
      <c r="D179" s="273"/>
      <c r="E179" s="273"/>
      <c r="F179" s="293" t="s">
        <v>546</v>
      </c>
      <c r="G179" s="273"/>
      <c r="H179" s="273" t="s">
        <v>618</v>
      </c>
      <c r="I179" s="273" t="s">
        <v>548</v>
      </c>
      <c r="J179" s="273">
        <v>20</v>
      </c>
      <c r="K179" s="315"/>
    </row>
    <row r="180" spans="2:11" s="1" customFormat="1" ht="15" customHeight="1">
      <c r="B180" s="294"/>
      <c r="C180" s="273" t="s">
        <v>56</v>
      </c>
      <c r="D180" s="273"/>
      <c r="E180" s="273"/>
      <c r="F180" s="293" t="s">
        <v>546</v>
      </c>
      <c r="G180" s="273"/>
      <c r="H180" s="273" t="s">
        <v>619</v>
      </c>
      <c r="I180" s="273" t="s">
        <v>548</v>
      </c>
      <c r="J180" s="273">
        <v>255</v>
      </c>
      <c r="K180" s="315"/>
    </row>
    <row r="181" spans="2:11" s="1" customFormat="1" ht="15" customHeight="1">
      <c r="B181" s="294"/>
      <c r="C181" s="273" t="s">
        <v>115</v>
      </c>
      <c r="D181" s="273"/>
      <c r="E181" s="273"/>
      <c r="F181" s="293" t="s">
        <v>546</v>
      </c>
      <c r="G181" s="273"/>
      <c r="H181" s="273" t="s">
        <v>510</v>
      </c>
      <c r="I181" s="273" t="s">
        <v>548</v>
      </c>
      <c r="J181" s="273">
        <v>10</v>
      </c>
      <c r="K181" s="315"/>
    </row>
    <row r="182" spans="2:11" s="1" customFormat="1" ht="15" customHeight="1">
      <c r="B182" s="294"/>
      <c r="C182" s="273" t="s">
        <v>116</v>
      </c>
      <c r="D182" s="273"/>
      <c r="E182" s="273"/>
      <c r="F182" s="293" t="s">
        <v>546</v>
      </c>
      <c r="G182" s="273"/>
      <c r="H182" s="273" t="s">
        <v>620</v>
      </c>
      <c r="I182" s="273" t="s">
        <v>581</v>
      </c>
      <c r="J182" s="273"/>
      <c r="K182" s="315"/>
    </row>
    <row r="183" spans="2:11" s="1" customFormat="1" ht="15" customHeight="1">
      <c r="B183" s="294"/>
      <c r="C183" s="273" t="s">
        <v>621</v>
      </c>
      <c r="D183" s="273"/>
      <c r="E183" s="273"/>
      <c r="F183" s="293" t="s">
        <v>546</v>
      </c>
      <c r="G183" s="273"/>
      <c r="H183" s="273" t="s">
        <v>622</v>
      </c>
      <c r="I183" s="273" t="s">
        <v>581</v>
      </c>
      <c r="J183" s="273"/>
      <c r="K183" s="315"/>
    </row>
    <row r="184" spans="2:11" s="1" customFormat="1" ht="15" customHeight="1">
      <c r="B184" s="294"/>
      <c r="C184" s="273" t="s">
        <v>610</v>
      </c>
      <c r="D184" s="273"/>
      <c r="E184" s="273"/>
      <c r="F184" s="293" t="s">
        <v>546</v>
      </c>
      <c r="G184" s="273"/>
      <c r="H184" s="273" t="s">
        <v>623</v>
      </c>
      <c r="I184" s="273" t="s">
        <v>581</v>
      </c>
      <c r="J184" s="273"/>
      <c r="K184" s="315"/>
    </row>
    <row r="185" spans="2:11" s="1" customFormat="1" ht="15" customHeight="1">
      <c r="B185" s="294"/>
      <c r="C185" s="273" t="s">
        <v>118</v>
      </c>
      <c r="D185" s="273"/>
      <c r="E185" s="273"/>
      <c r="F185" s="293" t="s">
        <v>552</v>
      </c>
      <c r="G185" s="273"/>
      <c r="H185" s="273" t="s">
        <v>624</v>
      </c>
      <c r="I185" s="273" t="s">
        <v>548</v>
      </c>
      <c r="J185" s="273">
        <v>50</v>
      </c>
      <c r="K185" s="315"/>
    </row>
    <row r="186" spans="2:11" s="1" customFormat="1" ht="15" customHeight="1">
      <c r="B186" s="294"/>
      <c r="C186" s="273" t="s">
        <v>625</v>
      </c>
      <c r="D186" s="273"/>
      <c r="E186" s="273"/>
      <c r="F186" s="293" t="s">
        <v>552</v>
      </c>
      <c r="G186" s="273"/>
      <c r="H186" s="273" t="s">
        <v>626</v>
      </c>
      <c r="I186" s="273" t="s">
        <v>627</v>
      </c>
      <c r="J186" s="273"/>
      <c r="K186" s="315"/>
    </row>
    <row r="187" spans="2:11" s="1" customFormat="1" ht="15" customHeight="1">
      <c r="B187" s="294"/>
      <c r="C187" s="273" t="s">
        <v>628</v>
      </c>
      <c r="D187" s="273"/>
      <c r="E187" s="273"/>
      <c r="F187" s="293" t="s">
        <v>552</v>
      </c>
      <c r="G187" s="273"/>
      <c r="H187" s="273" t="s">
        <v>629</v>
      </c>
      <c r="I187" s="273" t="s">
        <v>627</v>
      </c>
      <c r="J187" s="273"/>
      <c r="K187" s="315"/>
    </row>
    <row r="188" spans="2:11" s="1" customFormat="1" ht="15" customHeight="1">
      <c r="B188" s="294"/>
      <c r="C188" s="273" t="s">
        <v>630</v>
      </c>
      <c r="D188" s="273"/>
      <c r="E188" s="273"/>
      <c r="F188" s="293" t="s">
        <v>552</v>
      </c>
      <c r="G188" s="273"/>
      <c r="H188" s="273" t="s">
        <v>631</v>
      </c>
      <c r="I188" s="273" t="s">
        <v>627</v>
      </c>
      <c r="J188" s="273"/>
      <c r="K188" s="315"/>
    </row>
    <row r="189" spans="2:11" s="1" customFormat="1" ht="15" customHeight="1">
      <c r="B189" s="294"/>
      <c r="C189" s="327" t="s">
        <v>632</v>
      </c>
      <c r="D189" s="273"/>
      <c r="E189" s="273"/>
      <c r="F189" s="293" t="s">
        <v>552</v>
      </c>
      <c r="G189" s="273"/>
      <c r="H189" s="273" t="s">
        <v>633</v>
      </c>
      <c r="I189" s="273" t="s">
        <v>634</v>
      </c>
      <c r="J189" s="328" t="s">
        <v>635</v>
      </c>
      <c r="K189" s="315"/>
    </row>
    <row r="190" spans="2:11" s="1" customFormat="1" ht="15" customHeight="1">
      <c r="B190" s="294"/>
      <c r="C190" s="279" t="s">
        <v>44</v>
      </c>
      <c r="D190" s="273"/>
      <c r="E190" s="273"/>
      <c r="F190" s="293" t="s">
        <v>546</v>
      </c>
      <c r="G190" s="273"/>
      <c r="H190" s="270" t="s">
        <v>636</v>
      </c>
      <c r="I190" s="273" t="s">
        <v>637</v>
      </c>
      <c r="J190" s="273"/>
      <c r="K190" s="315"/>
    </row>
    <row r="191" spans="2:11" s="1" customFormat="1" ht="15" customHeight="1">
      <c r="B191" s="294"/>
      <c r="C191" s="279" t="s">
        <v>638</v>
      </c>
      <c r="D191" s="273"/>
      <c r="E191" s="273"/>
      <c r="F191" s="293" t="s">
        <v>546</v>
      </c>
      <c r="G191" s="273"/>
      <c r="H191" s="273" t="s">
        <v>639</v>
      </c>
      <c r="I191" s="273" t="s">
        <v>581</v>
      </c>
      <c r="J191" s="273"/>
      <c r="K191" s="315"/>
    </row>
    <row r="192" spans="2:11" s="1" customFormat="1" ht="15" customHeight="1">
      <c r="B192" s="294"/>
      <c r="C192" s="279" t="s">
        <v>640</v>
      </c>
      <c r="D192" s="273"/>
      <c r="E192" s="273"/>
      <c r="F192" s="293" t="s">
        <v>546</v>
      </c>
      <c r="G192" s="273"/>
      <c r="H192" s="273" t="s">
        <v>641</v>
      </c>
      <c r="I192" s="273" t="s">
        <v>581</v>
      </c>
      <c r="J192" s="273"/>
      <c r="K192" s="315"/>
    </row>
    <row r="193" spans="2:11" s="1" customFormat="1" ht="15" customHeight="1">
      <c r="B193" s="294"/>
      <c r="C193" s="279" t="s">
        <v>642</v>
      </c>
      <c r="D193" s="273"/>
      <c r="E193" s="273"/>
      <c r="F193" s="293" t="s">
        <v>552</v>
      </c>
      <c r="G193" s="273"/>
      <c r="H193" s="273" t="s">
        <v>643</v>
      </c>
      <c r="I193" s="273" t="s">
        <v>581</v>
      </c>
      <c r="J193" s="273"/>
      <c r="K193" s="315"/>
    </row>
    <row r="194" spans="2:11" s="1" customFormat="1" ht="15" customHeight="1">
      <c r="B194" s="321"/>
      <c r="C194" s="329"/>
      <c r="D194" s="303"/>
      <c r="E194" s="303"/>
      <c r="F194" s="303"/>
      <c r="G194" s="303"/>
      <c r="H194" s="303"/>
      <c r="I194" s="303"/>
      <c r="J194" s="303"/>
      <c r="K194" s="322"/>
    </row>
    <row r="195" spans="2:11" s="1" customFormat="1" ht="18.75" customHeight="1">
      <c r="B195" s="270"/>
      <c r="C195" s="273"/>
      <c r="D195" s="273"/>
      <c r="E195" s="273"/>
      <c r="F195" s="293"/>
      <c r="G195" s="273"/>
      <c r="H195" s="273"/>
      <c r="I195" s="273"/>
      <c r="J195" s="273"/>
      <c r="K195" s="270"/>
    </row>
    <row r="196" spans="2:11" s="1" customFormat="1" ht="18.75" customHeight="1">
      <c r="B196" s="270"/>
      <c r="C196" s="273"/>
      <c r="D196" s="273"/>
      <c r="E196" s="273"/>
      <c r="F196" s="293"/>
      <c r="G196" s="273"/>
      <c r="H196" s="273"/>
      <c r="I196" s="273"/>
      <c r="J196" s="273"/>
      <c r="K196" s="270"/>
    </row>
    <row r="197" spans="2:11" s="1" customFormat="1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spans="2:11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pans="2:11" s="1" customFormat="1" ht="21">
      <c r="B199" s="265"/>
      <c r="C199" s="396" t="s">
        <v>644</v>
      </c>
      <c r="D199" s="396"/>
      <c r="E199" s="396"/>
      <c r="F199" s="396"/>
      <c r="G199" s="396"/>
      <c r="H199" s="396"/>
      <c r="I199" s="396"/>
      <c r="J199" s="396"/>
      <c r="K199" s="266"/>
    </row>
    <row r="200" spans="2:11" s="1" customFormat="1" ht="25.5" customHeight="1">
      <c r="B200" s="265"/>
      <c r="C200" s="330" t="s">
        <v>645</v>
      </c>
      <c r="D200" s="330"/>
      <c r="E200" s="330"/>
      <c r="F200" s="330" t="s">
        <v>646</v>
      </c>
      <c r="G200" s="331"/>
      <c r="H200" s="395" t="s">
        <v>647</v>
      </c>
      <c r="I200" s="395"/>
      <c r="J200" s="395"/>
      <c r="K200" s="266"/>
    </row>
    <row r="201" spans="2:11" s="1" customFormat="1" ht="5.25" customHeight="1">
      <c r="B201" s="294"/>
      <c r="C201" s="291"/>
      <c r="D201" s="291"/>
      <c r="E201" s="291"/>
      <c r="F201" s="291"/>
      <c r="G201" s="273"/>
      <c r="H201" s="291"/>
      <c r="I201" s="291"/>
      <c r="J201" s="291"/>
      <c r="K201" s="315"/>
    </row>
    <row r="202" spans="2:11" s="1" customFormat="1" ht="15" customHeight="1">
      <c r="B202" s="294"/>
      <c r="C202" s="273" t="s">
        <v>637</v>
      </c>
      <c r="D202" s="273"/>
      <c r="E202" s="273"/>
      <c r="F202" s="293" t="s">
        <v>45</v>
      </c>
      <c r="G202" s="273"/>
      <c r="H202" s="394" t="s">
        <v>648</v>
      </c>
      <c r="I202" s="394"/>
      <c r="J202" s="394"/>
      <c r="K202" s="315"/>
    </row>
    <row r="203" spans="2:11" s="1" customFormat="1" ht="15" customHeight="1">
      <c r="B203" s="294"/>
      <c r="C203" s="300"/>
      <c r="D203" s="273"/>
      <c r="E203" s="273"/>
      <c r="F203" s="293" t="s">
        <v>46</v>
      </c>
      <c r="G203" s="273"/>
      <c r="H203" s="394" t="s">
        <v>649</v>
      </c>
      <c r="I203" s="394"/>
      <c r="J203" s="394"/>
      <c r="K203" s="315"/>
    </row>
    <row r="204" spans="2:11" s="1" customFormat="1" ht="15" customHeight="1">
      <c r="B204" s="294"/>
      <c r="C204" s="300"/>
      <c r="D204" s="273"/>
      <c r="E204" s="273"/>
      <c r="F204" s="293" t="s">
        <v>49</v>
      </c>
      <c r="G204" s="273"/>
      <c r="H204" s="394" t="s">
        <v>650</v>
      </c>
      <c r="I204" s="394"/>
      <c r="J204" s="394"/>
      <c r="K204" s="315"/>
    </row>
    <row r="205" spans="2:11" s="1" customFormat="1" ht="15" customHeight="1">
      <c r="B205" s="294"/>
      <c r="C205" s="273"/>
      <c r="D205" s="273"/>
      <c r="E205" s="273"/>
      <c r="F205" s="293" t="s">
        <v>47</v>
      </c>
      <c r="G205" s="273"/>
      <c r="H205" s="394" t="s">
        <v>651</v>
      </c>
      <c r="I205" s="394"/>
      <c r="J205" s="394"/>
      <c r="K205" s="315"/>
    </row>
    <row r="206" spans="2:11" s="1" customFormat="1" ht="15" customHeight="1">
      <c r="B206" s="294"/>
      <c r="C206" s="273"/>
      <c r="D206" s="273"/>
      <c r="E206" s="273"/>
      <c r="F206" s="293" t="s">
        <v>48</v>
      </c>
      <c r="G206" s="273"/>
      <c r="H206" s="394" t="s">
        <v>652</v>
      </c>
      <c r="I206" s="394"/>
      <c r="J206" s="394"/>
      <c r="K206" s="315"/>
    </row>
    <row r="207" spans="2:11" s="1" customFormat="1" ht="15" customHeight="1">
      <c r="B207" s="294"/>
      <c r="C207" s="273"/>
      <c r="D207" s="273"/>
      <c r="E207" s="273"/>
      <c r="F207" s="293"/>
      <c r="G207" s="273"/>
      <c r="H207" s="273"/>
      <c r="I207" s="273"/>
      <c r="J207" s="273"/>
      <c r="K207" s="315"/>
    </row>
    <row r="208" spans="2:11" s="1" customFormat="1" ht="15" customHeight="1">
      <c r="B208" s="294"/>
      <c r="C208" s="273" t="s">
        <v>593</v>
      </c>
      <c r="D208" s="273"/>
      <c r="E208" s="273"/>
      <c r="F208" s="293" t="s">
        <v>80</v>
      </c>
      <c r="G208" s="273"/>
      <c r="H208" s="394" t="s">
        <v>653</v>
      </c>
      <c r="I208" s="394"/>
      <c r="J208" s="394"/>
      <c r="K208" s="315"/>
    </row>
    <row r="209" spans="2:11" s="1" customFormat="1" ht="15" customHeight="1">
      <c r="B209" s="294"/>
      <c r="C209" s="300"/>
      <c r="D209" s="273"/>
      <c r="E209" s="273"/>
      <c r="F209" s="293" t="s">
        <v>489</v>
      </c>
      <c r="G209" s="273"/>
      <c r="H209" s="394" t="s">
        <v>490</v>
      </c>
      <c r="I209" s="394"/>
      <c r="J209" s="394"/>
      <c r="K209" s="315"/>
    </row>
    <row r="210" spans="2:11" s="1" customFormat="1" ht="15" customHeight="1">
      <c r="B210" s="294"/>
      <c r="C210" s="273"/>
      <c r="D210" s="273"/>
      <c r="E210" s="273"/>
      <c r="F210" s="293" t="s">
        <v>487</v>
      </c>
      <c r="G210" s="273"/>
      <c r="H210" s="394" t="s">
        <v>654</v>
      </c>
      <c r="I210" s="394"/>
      <c r="J210" s="394"/>
      <c r="K210" s="315"/>
    </row>
    <row r="211" spans="2:11" s="1" customFormat="1" ht="15" customHeight="1">
      <c r="B211" s="332"/>
      <c r="C211" s="300"/>
      <c r="D211" s="300"/>
      <c r="E211" s="300"/>
      <c r="F211" s="293" t="s">
        <v>491</v>
      </c>
      <c r="G211" s="279"/>
      <c r="H211" s="393" t="s">
        <v>492</v>
      </c>
      <c r="I211" s="393"/>
      <c r="J211" s="393"/>
      <c r="K211" s="333"/>
    </row>
    <row r="212" spans="2:11" s="1" customFormat="1" ht="15" customHeight="1">
      <c r="B212" s="332"/>
      <c r="C212" s="300"/>
      <c r="D212" s="300"/>
      <c r="E212" s="300"/>
      <c r="F212" s="293" t="s">
        <v>493</v>
      </c>
      <c r="G212" s="279"/>
      <c r="H212" s="393" t="s">
        <v>655</v>
      </c>
      <c r="I212" s="393"/>
      <c r="J212" s="393"/>
      <c r="K212" s="333"/>
    </row>
    <row r="213" spans="2:11" s="1" customFormat="1" ht="15" customHeight="1">
      <c r="B213" s="332"/>
      <c r="C213" s="300"/>
      <c r="D213" s="300"/>
      <c r="E213" s="300"/>
      <c r="F213" s="334"/>
      <c r="G213" s="279"/>
      <c r="H213" s="335"/>
      <c r="I213" s="335"/>
      <c r="J213" s="335"/>
      <c r="K213" s="333"/>
    </row>
    <row r="214" spans="2:11" s="1" customFormat="1" ht="15" customHeight="1">
      <c r="B214" s="332"/>
      <c r="C214" s="273" t="s">
        <v>617</v>
      </c>
      <c r="D214" s="300"/>
      <c r="E214" s="300"/>
      <c r="F214" s="293">
        <v>1</v>
      </c>
      <c r="G214" s="279"/>
      <c r="H214" s="393" t="s">
        <v>656</v>
      </c>
      <c r="I214" s="393"/>
      <c r="J214" s="393"/>
      <c r="K214" s="333"/>
    </row>
    <row r="215" spans="2:11" s="1" customFormat="1" ht="15" customHeight="1">
      <c r="B215" s="332"/>
      <c r="C215" s="300"/>
      <c r="D215" s="300"/>
      <c r="E215" s="300"/>
      <c r="F215" s="293">
        <v>2</v>
      </c>
      <c r="G215" s="279"/>
      <c r="H215" s="393" t="s">
        <v>657</v>
      </c>
      <c r="I215" s="393"/>
      <c r="J215" s="393"/>
      <c r="K215" s="333"/>
    </row>
    <row r="216" spans="2:11" s="1" customFormat="1" ht="15" customHeight="1">
      <c r="B216" s="332"/>
      <c r="C216" s="300"/>
      <c r="D216" s="300"/>
      <c r="E216" s="300"/>
      <c r="F216" s="293">
        <v>3</v>
      </c>
      <c r="G216" s="279"/>
      <c r="H216" s="393" t="s">
        <v>658</v>
      </c>
      <c r="I216" s="393"/>
      <c r="J216" s="393"/>
      <c r="K216" s="333"/>
    </row>
    <row r="217" spans="2:11" s="1" customFormat="1" ht="15" customHeight="1">
      <c r="B217" s="332"/>
      <c r="C217" s="300"/>
      <c r="D217" s="300"/>
      <c r="E217" s="300"/>
      <c r="F217" s="293">
        <v>4</v>
      </c>
      <c r="G217" s="279"/>
      <c r="H217" s="393" t="s">
        <v>659</v>
      </c>
      <c r="I217" s="393"/>
      <c r="J217" s="393"/>
      <c r="K217" s="333"/>
    </row>
    <row r="218" spans="2:11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01.1.a - Stoka C - část b</vt:lpstr>
      <vt:lpstr>03 - Vedlejší a ostaní ná...</vt:lpstr>
      <vt:lpstr>Pokyny pro vyplnění</vt:lpstr>
      <vt:lpstr>'03 - Vedlejší a ostaní ná...'!Názvy_tisku</vt:lpstr>
      <vt:lpstr>'Rekapitulace stavby'!Názvy_tisku</vt:lpstr>
      <vt:lpstr>'SO 01.1.a - Stoka C - část b'!Názvy_tisku</vt:lpstr>
      <vt:lpstr>'03 - Vedlejší a ostaní ná...'!Oblast_tisku</vt:lpstr>
      <vt:lpstr>'Pokyny pro vyplnění'!Oblast_tisku</vt:lpstr>
      <vt:lpstr>'Rekapitulace stavby'!Oblast_tisku</vt:lpstr>
      <vt:lpstr>'SO 01.1.a - Stoka C - část b'!Oblast_tisku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Kafluk Miloš</cp:lastModifiedBy>
  <dcterms:created xsi:type="dcterms:W3CDTF">2019-11-21T10:17:44Z</dcterms:created>
  <dcterms:modified xsi:type="dcterms:W3CDTF">2019-11-22T06:07:46Z</dcterms:modified>
</cp:coreProperties>
</file>