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7 - Nové vodovod..." sheetId="2" r:id="rId2"/>
    <sheet name="02 - SO 08 - Distriktní š..." sheetId="3" r:id="rId3"/>
    <sheet name="03 - SO 09 - Přeložka vod..." sheetId="4" r:id="rId4"/>
    <sheet name="04 - SO 11 - Kanalizace, ..." sheetId="5" r:id="rId5"/>
    <sheet name="05 - SO 12 - Oprava vozov..." sheetId="6" r:id="rId6"/>
    <sheet name="06 - VRN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SO 07 - Nové vodovod...'!$C$86:$K$246</definedName>
    <definedName name="_xlnm.Print_Area" localSheetId="1">'01 - SO 07 - Nové vodovod...'!$C$4:$J$39,'01 - SO 07 - Nové vodovod...'!$C$45:$J$68,'01 - SO 07 - Nové vodovod...'!$C$74:$K$246</definedName>
    <definedName name="_xlnm.Print_Titles" localSheetId="1">'01 - SO 07 - Nové vodovod...'!$86:$86</definedName>
    <definedName name="_xlnm._FilterDatabase" localSheetId="2" hidden="1">'02 - SO 08 - Distriktní š...'!$C$88:$K$164</definedName>
    <definedName name="_xlnm.Print_Area" localSheetId="2">'02 - SO 08 - Distriktní š...'!$C$4:$J$39,'02 - SO 08 - Distriktní š...'!$C$45:$J$70,'02 - SO 08 - Distriktní š...'!$C$76:$K$164</definedName>
    <definedName name="_xlnm.Print_Titles" localSheetId="2">'02 - SO 08 - Distriktní š...'!$88:$88</definedName>
    <definedName name="_xlnm._FilterDatabase" localSheetId="3" hidden="1">'03 - SO 09 - Přeložka vod...'!$C$86:$K$234</definedName>
    <definedName name="_xlnm.Print_Area" localSheetId="3">'03 - SO 09 - Přeložka vod...'!$C$4:$J$39,'03 - SO 09 - Přeložka vod...'!$C$45:$J$68,'03 - SO 09 - Přeložka vod...'!$C$74:$K$234</definedName>
    <definedName name="_xlnm.Print_Titles" localSheetId="3">'03 - SO 09 - Přeložka vod...'!$86:$86</definedName>
    <definedName name="_xlnm._FilterDatabase" localSheetId="4" hidden="1">'04 - SO 11 - Kanalizace, ...'!$C$86:$K$194</definedName>
    <definedName name="_xlnm.Print_Area" localSheetId="4">'04 - SO 11 - Kanalizace, ...'!$C$4:$J$39,'04 - SO 11 - Kanalizace, ...'!$C$45:$J$68,'04 - SO 11 - Kanalizace, ...'!$C$74:$K$194</definedName>
    <definedName name="_xlnm.Print_Titles" localSheetId="4">'04 - SO 11 - Kanalizace, ...'!$86:$86</definedName>
    <definedName name="_xlnm._FilterDatabase" localSheetId="5" hidden="1">'05 - SO 12 - Oprava vozov...'!$C$82:$K$98</definedName>
    <definedName name="_xlnm.Print_Area" localSheetId="5">'05 - SO 12 - Oprava vozov...'!$C$4:$J$39,'05 - SO 12 - Oprava vozov...'!$C$45:$J$64,'05 - SO 12 - Oprava vozov...'!$C$70:$K$98</definedName>
    <definedName name="_xlnm.Print_Titles" localSheetId="5">'05 - SO 12 - Oprava vozov...'!$82:$82</definedName>
    <definedName name="_xlnm._FilterDatabase" localSheetId="6" hidden="1">'06 - VRN'!$C$79:$K$101</definedName>
    <definedName name="_xlnm.Print_Area" localSheetId="6">'06 - VRN'!$C$4:$J$39,'06 - VRN'!$C$45:$J$61,'06 - VRN'!$C$67:$K$101</definedName>
    <definedName name="_xlnm.Print_Titles" localSheetId="6">'06 - VRN'!$79:$79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0"/>
  <c i="7" r="J35"/>
  <c i="1" r="AX60"/>
  <c i="7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60"/>
  <c i="7" r="BH82"/>
  <c r="F36"/>
  <c i="1" r="BC60"/>
  <c i="7" r="BG82"/>
  <c r="F35"/>
  <c i="1" r="BB60"/>
  <c i="7" r="BF82"/>
  <c r="J34"/>
  <c i="1" r="AW60"/>
  <c i="7" r="F34"/>
  <c i="1" r="BA60"/>
  <c i="7" r="T82"/>
  <c r="T81"/>
  <c r="T80"/>
  <c r="R82"/>
  <c r="R81"/>
  <c r="R80"/>
  <c r="P82"/>
  <c r="P81"/>
  <c r="P80"/>
  <c i="1" r="AU60"/>
  <c i="7" r="BK82"/>
  <c r="BK81"/>
  <c r="J81"/>
  <c r="BK80"/>
  <c r="J80"/>
  <c r="J59"/>
  <c r="J30"/>
  <c i="1" r="AG60"/>
  <c i="7" r="J82"/>
  <c r="BE82"/>
  <c r="J33"/>
  <c i="1" r="AV60"/>
  <c i="7" r="F33"/>
  <c i="1" r="AZ60"/>
  <c i="7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6" r="J37"/>
  <c r="J36"/>
  <c i="1" r="AY59"/>
  <c i="6" r="J35"/>
  <c i="1" r="AX59"/>
  <c i="6"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2"/>
  <c r="BI86"/>
  <c r="F37"/>
  <c i="1" r="BD59"/>
  <c i="6" r="BH86"/>
  <c r="F36"/>
  <c i="1" r="BC59"/>
  <c i="6" r="BG86"/>
  <c r="F35"/>
  <c i="1" r="BB59"/>
  <c i="6" r="BF86"/>
  <c r="J34"/>
  <c i="1" r="AW59"/>
  <c i="6" r="F34"/>
  <c i="1" r="BA59"/>
  <c i="6" r="T86"/>
  <c r="T85"/>
  <c r="T84"/>
  <c r="T83"/>
  <c r="R86"/>
  <c r="R85"/>
  <c r="R84"/>
  <c r="R83"/>
  <c r="P86"/>
  <c r="P85"/>
  <c r="P84"/>
  <c r="P83"/>
  <c i="1" r="AU59"/>
  <c i="6" r="BK86"/>
  <c r="BK85"/>
  <c r="J85"/>
  <c r="BK84"/>
  <c r="J84"/>
  <c r="BK83"/>
  <c r="J83"/>
  <c r="J59"/>
  <c r="J30"/>
  <c i="1" r="AG59"/>
  <c i="6" r="J86"/>
  <c r="BE86"/>
  <c r="J33"/>
  <c i="1" r="AV59"/>
  <c i="6" r="F33"/>
  <c i="1" r="AZ59"/>
  <c i="6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5" r="J37"/>
  <c r="J36"/>
  <c i="1" r="AY58"/>
  <c i="5" r="J35"/>
  <c i="1" r="AX58"/>
  <c i="5" r="BI194"/>
  <c r="BH194"/>
  <c r="BG194"/>
  <c r="BF194"/>
  <c r="T194"/>
  <c r="T193"/>
  <c r="R194"/>
  <c r="R193"/>
  <c r="P194"/>
  <c r="P193"/>
  <c r="BK194"/>
  <c r="BK193"/>
  <c r="J193"/>
  <c r="J194"/>
  <c r="BE194"/>
  <c r="J67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66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5"/>
  <c r="BH175"/>
  <c r="BG175"/>
  <c r="BF175"/>
  <c r="T175"/>
  <c r="T174"/>
  <c r="R175"/>
  <c r="R174"/>
  <c r="P175"/>
  <c r="P174"/>
  <c r="BK175"/>
  <c r="BK174"/>
  <c r="J174"/>
  <c r="J175"/>
  <c r="BE175"/>
  <c r="J65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T155"/>
  <c r="R156"/>
  <c r="R155"/>
  <c r="P156"/>
  <c r="P155"/>
  <c r="BK156"/>
  <c r="BK155"/>
  <c r="J155"/>
  <c r="J156"/>
  <c r="BE156"/>
  <c r="J6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3"/>
  <c r="BI139"/>
  <c r="BH139"/>
  <c r="BG139"/>
  <c r="BF139"/>
  <c r="T139"/>
  <c r="T138"/>
  <c r="R139"/>
  <c r="R138"/>
  <c r="P139"/>
  <c r="P138"/>
  <c r="BK139"/>
  <c r="BK138"/>
  <c r="J138"/>
  <c r="J139"/>
  <c r="BE139"/>
  <c r="J62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7"/>
  <c i="1" r="BD58"/>
  <c i="5" r="BH90"/>
  <c r="F36"/>
  <c i="1" r="BC58"/>
  <c i="5" r="BG90"/>
  <c r="F35"/>
  <c i="1" r="BB58"/>
  <c i="5" r="BF90"/>
  <c r="J34"/>
  <c i="1" r="AW58"/>
  <c i="5" r="F34"/>
  <c i="1" r="BA58"/>
  <c i="5" r="T90"/>
  <c r="T89"/>
  <c r="T88"/>
  <c r="T87"/>
  <c r="R90"/>
  <c r="R89"/>
  <c r="R88"/>
  <c r="R87"/>
  <c r="P90"/>
  <c r="P89"/>
  <c r="P88"/>
  <c r="P87"/>
  <c i="1" r="AU58"/>
  <c i="5" r="BK90"/>
  <c r="BK89"/>
  <c r="J89"/>
  <c r="BK88"/>
  <c r="J88"/>
  <c r="BK87"/>
  <c r="J87"/>
  <c r="J59"/>
  <c r="J30"/>
  <c i="1" r="AG58"/>
  <c i="5" r="J90"/>
  <c r="BE90"/>
  <c r="J33"/>
  <c i="1" r="AV58"/>
  <c i="5" r="F33"/>
  <c i="1" r="AZ58"/>
  <c i="5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4" r="J37"/>
  <c r="J36"/>
  <c i="1" r="AY57"/>
  <c i="4" r="J35"/>
  <c i="1" r="AX57"/>
  <c i="4" r="BI234"/>
  <c r="BH234"/>
  <c r="BG234"/>
  <c r="BF234"/>
  <c r="T234"/>
  <c r="T233"/>
  <c r="R234"/>
  <c r="R233"/>
  <c r="P234"/>
  <c r="P233"/>
  <c r="BK234"/>
  <c r="BK233"/>
  <c r="J233"/>
  <c r="J234"/>
  <c r="BE234"/>
  <c r="J67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T224"/>
  <c r="R225"/>
  <c r="R224"/>
  <c r="P225"/>
  <c r="P224"/>
  <c r="BK225"/>
  <c r="BK224"/>
  <c r="J224"/>
  <c r="J225"/>
  <c r="BE225"/>
  <c r="J6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6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3"/>
  <c r="BI147"/>
  <c r="BH147"/>
  <c r="BG147"/>
  <c r="BF147"/>
  <c r="T147"/>
  <c r="T146"/>
  <c r="R147"/>
  <c r="R146"/>
  <c r="P147"/>
  <c r="P146"/>
  <c r="BK147"/>
  <c r="BK146"/>
  <c r="J146"/>
  <c r="J147"/>
  <c r="BE147"/>
  <c r="J62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90"/>
  <c r="F37"/>
  <c i="1" r="BD57"/>
  <c i="4" r="BH90"/>
  <c r="F36"/>
  <c i="1" r="BC57"/>
  <c i="4" r="BG90"/>
  <c r="F35"/>
  <c i="1" r="BB57"/>
  <c i="4" r="BF90"/>
  <c r="J34"/>
  <c i="1" r="AW57"/>
  <c i="4" r="F34"/>
  <c i="1" r="BA57"/>
  <c i="4" r="T90"/>
  <c r="T89"/>
  <c r="T88"/>
  <c r="T87"/>
  <c r="R90"/>
  <c r="R89"/>
  <c r="R88"/>
  <c r="R87"/>
  <c r="P90"/>
  <c r="P89"/>
  <c r="P88"/>
  <c r="P87"/>
  <c i="1" r="AU57"/>
  <c i="4" r="BK90"/>
  <c r="BK89"/>
  <c r="J89"/>
  <c r="BK88"/>
  <c r="J88"/>
  <c r="BK87"/>
  <c r="J87"/>
  <c r="J59"/>
  <c r="J30"/>
  <c i="1" r="AG57"/>
  <c i="4" r="J90"/>
  <c r="BE90"/>
  <c r="J33"/>
  <c i="1" r="AV57"/>
  <c i="4" r="F33"/>
  <c i="1" r="AZ57"/>
  <c i="4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3" r="J37"/>
  <c r="J36"/>
  <c i="1" r="AY56"/>
  <c i="3" r="J35"/>
  <c i="1" r="AX56"/>
  <c i="3"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68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T144"/>
  <c r="T143"/>
  <c r="R145"/>
  <c r="R144"/>
  <c r="R143"/>
  <c r="P145"/>
  <c r="P144"/>
  <c r="P143"/>
  <c r="BK145"/>
  <c r="BK144"/>
  <c r="J144"/>
  <c r="BK143"/>
  <c r="J143"/>
  <c r="J145"/>
  <c r="BE145"/>
  <c r="J67"/>
  <c r="J66"/>
  <c r="BI142"/>
  <c r="BH142"/>
  <c r="BG142"/>
  <c r="BF142"/>
  <c r="T142"/>
  <c r="T141"/>
  <c r="R142"/>
  <c r="R141"/>
  <c r="P142"/>
  <c r="P141"/>
  <c r="BK142"/>
  <c r="BK141"/>
  <c r="J141"/>
  <c r="J142"/>
  <c r="BE142"/>
  <c r="J65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T132"/>
  <c r="R133"/>
  <c r="R132"/>
  <c r="P133"/>
  <c r="P132"/>
  <c r="BK133"/>
  <c r="BK132"/>
  <c r="J132"/>
  <c r="J133"/>
  <c r="BE133"/>
  <c r="J6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3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T109"/>
  <c r="R110"/>
  <c r="R109"/>
  <c r="P110"/>
  <c r="P109"/>
  <c r="BK110"/>
  <c r="BK109"/>
  <c r="J109"/>
  <c r="J110"/>
  <c r="BE110"/>
  <c r="J62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F37"/>
  <c i="1" r="BD56"/>
  <c i="3" r="BH92"/>
  <c r="F36"/>
  <c i="1" r="BC56"/>
  <c i="3" r="BG92"/>
  <c r="F35"/>
  <c i="1" r="BB56"/>
  <c i="3" r="BF92"/>
  <c r="J34"/>
  <c i="1" r="AW56"/>
  <c i="3" r="F34"/>
  <c i="1" r="BA56"/>
  <c i="3" r="T92"/>
  <c r="T91"/>
  <c r="T90"/>
  <c r="T89"/>
  <c r="R92"/>
  <c r="R91"/>
  <c r="R90"/>
  <c r="R89"/>
  <c r="P92"/>
  <c r="P91"/>
  <c r="P90"/>
  <c r="P89"/>
  <c i="1" r="AU56"/>
  <c i="3" r="BK92"/>
  <c r="BK91"/>
  <c r="J91"/>
  <c r="BK90"/>
  <c r="J90"/>
  <c r="BK89"/>
  <c r="J89"/>
  <c r="J59"/>
  <c r="J30"/>
  <c i="1" r="AG56"/>
  <c i="3" r="J92"/>
  <c r="BE92"/>
  <c r="J33"/>
  <c i="1" r="AV56"/>
  <c i="3" r="F33"/>
  <c i="1" r="AZ56"/>
  <c i="3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2" r="J37"/>
  <c r="J36"/>
  <c i="1" r="AY55"/>
  <c i="2" r="J35"/>
  <c i="1" r="AX55"/>
  <c i="2" r="BI246"/>
  <c r="BH246"/>
  <c r="BG246"/>
  <c r="BF246"/>
  <c r="T246"/>
  <c r="T245"/>
  <c r="R246"/>
  <c r="R245"/>
  <c r="P246"/>
  <c r="P245"/>
  <c r="BK246"/>
  <c r="BK245"/>
  <c r="J245"/>
  <c r="J246"/>
  <c r="BE246"/>
  <c r="J67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T234"/>
  <c r="R235"/>
  <c r="R234"/>
  <c r="P235"/>
  <c r="P234"/>
  <c r="BK235"/>
  <c r="BK234"/>
  <c r="J234"/>
  <c r="J235"/>
  <c r="BE235"/>
  <c r="J66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7"/>
  <c r="BH227"/>
  <c r="BG227"/>
  <c r="BF227"/>
  <c r="T227"/>
  <c r="T226"/>
  <c r="R227"/>
  <c r="R226"/>
  <c r="P227"/>
  <c r="P226"/>
  <c r="BK227"/>
  <c r="BK226"/>
  <c r="J226"/>
  <c r="J227"/>
  <c r="BE227"/>
  <c r="J6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64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3"/>
  <c r="BI152"/>
  <c r="BH152"/>
  <c r="BG152"/>
  <c r="BF152"/>
  <c r="T152"/>
  <c r="T151"/>
  <c r="R152"/>
  <c r="R151"/>
  <c r="P152"/>
  <c r="P151"/>
  <c r="BK152"/>
  <c r="BK151"/>
  <c r="J151"/>
  <c r="J152"/>
  <c r="BE152"/>
  <c r="J62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<sst xmlns="http://schemas.openxmlformats.org/spreadsheetml/2006/main">
  <si>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</si>
  <si>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</si>
  <si>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</si>
  <si>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</si>
  <si>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</si>
  <si>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{d4f218af-913e-4ed6-9a55-af75078a92ee}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</si>
  <si>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</si>
  <si>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</si>
  <si>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</si>
  <si>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</si>
  <si>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</si>
  <si>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</si>
  <si>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</si>
  <si>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</si>
  <si>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</si>
  <si>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19-02-3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</si>
  <si>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</si>
  <si>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</si>
  <si>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Semčice, dostavba kanalizace a intenzifikace ČOV - Část A) Dostavba kanalizace - NEUZNATELNÉ NÁKLADY</t>
  </si>
  <si>
    <t>KSO:</t>
  </si>
  <si>
    <t>CC-CZ:</t>
  </si>
  <si>
    <t>Místo:</t>
  </si>
  <si>
    <t>Semčice</t>
  </si>
  <si>
    <t>Datum:</t>
  </si>
  <si>
    <t>19. 2. 2019</t>
  </si>
  <si>
    <t>Zadavatel:</t>
  </si>
  <si>
    <t>IČ:</t>
  </si>
  <si>
    <t>VaK Mladá Boleslav a.s.</t>
  </si>
  <si>
    <t>DIČ:</t>
  </si>
  <si>
    <t>Uchazeč:</t>
  </si>
  <si>
    <t>Vyplň údaj</t>
  </si>
  <si>
    <t>Projektant:</t>
  </si>
  <si>
    <t>Vodohospodářské inženýrské služby, a.s.</t>
  </si>
  <si>
    <t>True</t>
  </si>
  <si>
    <t>Zpracovatel:</t>
  </si>
  <si>
    <t>Ing.Eva Mrvová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</si>
  <si>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</si>
  <si>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</si>
  <si>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</si>
  <si>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</si>
  <si>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</si>
  <si>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</si>
  <si>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</si>
  <si>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</si>
  <si>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</si>
  <si>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</si>
  <si>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</si>
  <si>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</si>
  <si>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</si>
  <si>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</si>
  <si>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</si>
  <si>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</si>
  <si>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</si>
  <si>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</si>
  <si>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</si>
  <si>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</si>
  <si>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</si>
  <si>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</si>
  <si>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</si>
  <si>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</si>
  <si>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</si>
  <si>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</si>
  <si>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</si>
  <si>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</si>
  <si>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</si>
  <si>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</si>
  <si>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</si>
  <si>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</si>
  <si>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</si>
  <si>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</si>
  <si>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</si>
  <si>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</si>
  <si>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</si>
  <si>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</si>
  <si>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</si>
  <si>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</si>
  <si>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</si>
  <si>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</si>
  <si>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07 - Nové vodovodní řady (Ř1 a Ř2)</t>
  </si>
  <si>
    <t>STA</t>
  </si>
  <si>
    <t>1</t>
  </si>
  <si>
    <t>{71198e0e-b2c4-4823-bc8a-ad2bd287f3c1}</t>
  </si>
  <si>
    <t>2</t>
  </si>
  <si>
    <t>02</t>
  </si>
  <si>
    <t>SO 08 - Distriktní šachta</t>
  </si>
  <si>
    <t>{31be30e4-4aad-4b84-b017-6237acbc87af}</t>
  </si>
  <si>
    <t>03</t>
  </si>
  <si>
    <t>SO 09 - Přeložka vodovodu (Ř3)</t>
  </si>
  <si>
    <t>{f61c3c7a-bbea-4dc9-8029-042b0ff63826}</t>
  </si>
  <si>
    <t>04</t>
  </si>
  <si>
    <t>SO 11 - Kanalizace, výtlak - Pěčice (V3)</t>
  </si>
  <si>
    <t>{15b3cb72-d5bf-442b-8b17-fa440cc8317b}</t>
  </si>
  <si>
    <t>05</t>
  </si>
  <si>
    <t>SO 12 - Oprava vozovky KSÚS po dokončení stavby</t>
  </si>
  <si>
    <t>{53d2123f-44c9-44d7-b469-d540be8f65f4}</t>
  </si>
  <si>
    <t>06</t>
  </si>
  <si>
    <t>VRN</t>
  </si>
  <si>
    <t>VON</t>
  </si>
  <si>
    <t>{bf9bb903-81fc-44f3-b2a2-a53985d2f44b}</t>
  </si>
  <si>
    <t>zamk</t>
  </si>
  <si>
    <t>zámková dlažba</t>
  </si>
  <si>
    <t>m2</t>
  </si>
  <si>
    <t>4,2</t>
  </si>
  <si>
    <t>mk</t>
  </si>
  <si>
    <t>místní komunikace</t>
  </si>
  <si>
    <t>m</t>
  </si>
  <si>
    <t>63,2</t>
  </si>
  <si>
    <t>KRYCÍ LIST SOUPISU PRACÍ</t>
  </si>
  <si>
    <t>z</t>
  </si>
  <si>
    <t>zásyp zeminou</t>
  </si>
  <si>
    <t>m3</t>
  </si>
  <si>
    <t>51,56</t>
  </si>
  <si>
    <t>skl</t>
  </si>
  <si>
    <t>skládka</t>
  </si>
  <si>
    <t>34,16</t>
  </si>
  <si>
    <t>ob</t>
  </si>
  <si>
    <t>obsyp potrubí štěrkopískem</t>
  </si>
  <si>
    <t>27,42</t>
  </si>
  <si>
    <t>LT_150</t>
  </si>
  <si>
    <t>litinová truba hrdlová DN 150, PN 10</t>
  </si>
  <si>
    <t>9,2</t>
  </si>
  <si>
    <t>Objekt:</t>
  </si>
  <si>
    <t>LT_100</t>
  </si>
  <si>
    <t>58,2</t>
  </si>
  <si>
    <t>01 - SO 07 - Nové vodovodní řady (Ř1 a Ř2)</t>
  </si>
  <si>
    <t>lo</t>
  </si>
  <si>
    <t>lože šp pod potrubí</t>
  </si>
  <si>
    <t>6,74</t>
  </si>
  <si>
    <t>výkop rýhy</t>
  </si>
  <si>
    <t>85,72</t>
  </si>
  <si>
    <t>VaK Mladá Boleslav, a.s.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</si>
  <si>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</si>
  <si>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</si>
  <si>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</si>
  <si>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</si>
  <si>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</si>
  <si>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</si>
  <si>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</si>
  <si>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</si>
  <si>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</si>
  <si>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</si>
  <si>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</si>
  <si>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</si>
  <si>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</si>
  <si>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</si>
  <si>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</si>
  <si>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</si>
  <si>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</si>
  <si>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</si>
  <si>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</si>
  <si>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</si>
  <si>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</si>
  <si>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</si>
  <si>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</si>
  <si>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</si>
  <si>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</si>
  <si>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</si>
  <si>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</si>
  <si>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</si>
  <si>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</si>
  <si>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</si>
  <si>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</si>
  <si>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</si>
  <si>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CS ÚRS 2019 01</t>
  </si>
  <si>
    <t>4</t>
  </si>
  <si>
    <t>919903720</t>
  </si>
  <si>
    <t>VV</t>
  </si>
  <si>
    <t>zamk "zámková dlažba"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</si>
  <si>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</si>
  <si>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</si>
  <si>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-614997709</t>
  </si>
  <si>
    <t>tl. 450mm</t>
  </si>
  <si>
    <t>1,0*mk "místní komunikace"</t>
  </si>
  <si>
    <t>3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</si>
  <si>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</si>
  <si>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</si>
  <si>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301999566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</si>
  <si>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</si>
  <si>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</si>
  <si>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1817949502</t>
  </si>
  <si>
    <t>5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</si>
  <si>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</si>
  <si>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</si>
  <si>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406886726</t>
  </si>
  <si>
    <t>(1,0+0,3*2)*mk "místní komunikace"</t>
  </si>
  <si>
    <t>6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</si>
  <si>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</si>
  <si>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</si>
  <si>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-1857970033</t>
  </si>
  <si>
    <t>7</t>
  </si>
  <si>
    <t>119001411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</si>
  <si>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</si>
  <si>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217439111</t>
  </si>
  <si>
    <t>8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</si>
  <si>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</si>
  <si>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</si>
  <si>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-1071933356</t>
  </si>
  <si>
    <t>9</t>
  </si>
  <si>
    <t>130001101</t>
  </si>
  <si>
    <t>Příplatek k cenám hloubených vykopávek za ztížení vykopávky v blízkosti podzemního vedení nebo výbušnin pro jakoukoliv třídu horniny</t>
  </si>
  <si>
    <t>1456709527</t>
  </si>
  <si>
    <t>1,0*1,5*(1+1+5)*1,0</t>
  </si>
  <si>
    <t>10</t>
  </si>
  <si>
    <t>132101201</t>
  </si>
  <si>
    <t>Hloubení zapažených i nezapažených rýh šířky přes 600 do 2 000 mm s urovnáním dna do předepsaného profilu a spádu v horninách tř. 1 a 2 do 100 m3</t>
  </si>
  <si>
    <t>734310360</t>
  </si>
  <si>
    <t>v*0,2</t>
  </si>
  <si>
    <t>11</t>
  </si>
  <si>
    <t>132201201</t>
  </si>
  <si>
    <t>Hloubení zapažených i nezapažených rýh šířky přes 600 do 2 000 mm s urovnáním dna do předepsaného profilu a spádu v hornině tř. 3 do 100 m3</t>
  </si>
  <si>
    <t>451563189</t>
  </si>
  <si>
    <t>1,0*LT_100*1,8</t>
  </si>
  <si>
    <t>1,0*LT_150*1,8</t>
  </si>
  <si>
    <t>-1,0*mk*0,55 "místní komunikace - asfalt"</t>
  </si>
  <si>
    <t>-zamk*0,2 "zámková dlažba"</t>
  </si>
  <si>
    <t>Součet</t>
  </si>
  <si>
    <t>v*0,5</t>
  </si>
  <si>
    <t>12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</si>
  <si>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</si>
  <si>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</si>
  <si>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-1300999829</t>
  </si>
  <si>
    <t>v*0,5*0,3 "30% lepivost"</t>
  </si>
  <si>
    <t>13</t>
  </si>
  <si>
    <t>132301201</t>
  </si>
  <si>
    <t>Hloubení zapažených i nezapažených rýh šířky přes 600 do 2 000 mm s urovnáním dna do předepsaného profilu a spádu v hornině tř. 4 do 100 m3</t>
  </si>
  <si>
    <t>1957408294</t>
  </si>
  <si>
    <t>v*0,3</t>
  </si>
  <si>
    <t>14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</si>
  <si>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</si>
  <si>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</si>
  <si>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253072623</t>
  </si>
  <si>
    <t>v*0,3*0,3 "30% lepivost"</t>
  </si>
  <si>
    <t>151101101</t>
  </si>
  <si>
    <t>Zřízení pažení a rozepření stěn rýh pro podzemní vedení pro všechny šířky rýhy příložné pro jakoukoliv mezerovitost, hloubky do 2 m</t>
  </si>
  <si>
    <t>-1970383923</t>
  </si>
  <si>
    <t>LT_100*1,8*2</t>
  </si>
  <si>
    <t>LT_150*1,8*2</t>
  </si>
  <si>
    <t>16</t>
  </si>
  <si>
    <t>151101111</t>
  </si>
  <si>
    <t>Odstranění pažení a rozepření stěn rýh pro podzemní vedení s uložením materiálu na vzdálenost do 3 m od kraje výkopu příložné, hloubky do 2 m</t>
  </si>
  <si>
    <t>856652327</t>
  </si>
  <si>
    <t>17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</si>
  <si>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</si>
  <si>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</si>
  <si>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-1533228427</t>
  </si>
  <si>
    <t>18</t>
  </si>
  <si>
    <t>16250110R</t>
  </si>
  <si>
    <t>Vodorovné přemístění výkopku nebo sypaniny po suchu na obvyklém dopravním prostředku, bez naložení výkopku, avšak se složením bez rozhrnutí z horniny tř. 1 až 4 na mezideponii</t>
  </si>
  <si>
    <t>-683377354</t>
  </si>
  <si>
    <t>v "výkop rýhy - na mezideponii"</t>
  </si>
  <si>
    <t>z "dovoz zeminy na zásyp"</t>
  </si>
  <si>
    <t>19</t>
  </si>
  <si>
    <t>16270110R</t>
  </si>
  <si>
    <t>Vodorovné přemístění výkopku nebo sypaniny po suchu na obvyklém dopravním prostředku, bez naložení výkopku, avšak se složením bez rozhrnutí z horniny tř. 1 až 4 na skládku</t>
  </si>
  <si>
    <t>-1052499043</t>
  </si>
  <si>
    <t>20</t>
  </si>
  <si>
    <t>167101101</t>
  </si>
  <si>
    <t>Nakládání, skládání a překládání neulehlého výkopku nebo sypaniny nakládání, množství do 100 m3, z hornin tř. 1 až 4</t>
  </si>
  <si>
    <t>-12489633</t>
  </si>
  <si>
    <t>z "z meziskládky na zásyp"</t>
  </si>
  <si>
    <t>171201201</t>
  </si>
  <si>
    <t>Uložení sypaniny na skládky</t>
  </si>
  <si>
    <t>-1920954486</t>
  </si>
  <si>
    <t>lo "šp lože"</t>
  </si>
  <si>
    <t>ob "obsyp nad potrubím"</t>
  </si>
  <si>
    <t>22</t>
  </si>
  <si>
    <t>171201211</t>
  </si>
  <si>
    <t>Poplatek za uložení stavebního odpadu na skládce (skládkovné) zeminy a kameniva zatříděného do Katalogu odpadů pod kódem 170 504</t>
  </si>
  <si>
    <t>t</t>
  </si>
  <si>
    <t>-713996411</t>
  </si>
  <si>
    <t>34,16*1,6 'Přepočtené koeficientem množství</t>
  </si>
  <si>
    <t>23</t>
  </si>
  <si>
    <t>174101101</t>
  </si>
  <si>
    <t>Zásyp sypaninou z jakékoliv horniny s uložením výkopku ve vrstvách se zhutněním jam, šachet, rýh nebo kolem objektů v těchto vykopávkách</t>
  </si>
  <si>
    <t>-642676744</t>
  </si>
  <si>
    <t>v-skl</t>
  </si>
  <si>
    <t>24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</si>
  <si>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</si>
  <si>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</si>
  <si>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221721642</t>
  </si>
  <si>
    <t>1,0*LT_100*0,4</t>
  </si>
  <si>
    <t>1,0*LT_150*0,45</t>
  </si>
  <si>
    <t>25</t>
  </si>
  <si>
    <t>M</t>
  </si>
  <si>
    <t>583373020</t>
  </si>
  <si>
    <t>štěrkopísek frakce 0/16</t>
  </si>
  <si>
    <t>-854816355</t>
  </si>
  <si>
    <t>27,42*1,8 'Přepočtené koeficientem množství</t>
  </si>
  <si>
    <t>Vodorovné konstrukce</t>
  </si>
  <si>
    <t>26</t>
  </si>
  <si>
    <t>451573111</t>
  </si>
  <si>
    <t>Lože pod potrubí, stoky a drobné objekty v otevřeném výkopu z písku a štěrkopísku do 63 mm</t>
  </si>
  <si>
    <t>-867290985</t>
  </si>
  <si>
    <t>1,0*LT_100*0,1</t>
  </si>
  <si>
    <t>1,0*LT_150*0,1</t>
  </si>
  <si>
    <t>Komunikace</t>
  </si>
  <si>
    <t>27</t>
  </si>
  <si>
    <t>564231111</t>
  </si>
  <si>
    <t>Podklad nebo podsyp ze štěrkopísku ŠP s rozprostřením, vlhčením a zhutněním, po zhutnění tl. 100 mm</t>
  </si>
  <si>
    <t>658454948</t>
  </si>
  <si>
    <t>28</t>
  </si>
  <si>
    <t>564751111</t>
  </si>
  <si>
    <t>Podklad nebo kryt z kameniva hrubého drceného vel. 32-63 mm s rozprostřením a zhutněním, po zhutnění tl. 150 mm</t>
  </si>
  <si>
    <t>-662221728</t>
  </si>
  <si>
    <t>29</t>
  </si>
  <si>
    <t>564851111</t>
  </si>
  <si>
    <t>Podklad ze štěrkodrti ŠD s rozprostřením a zhutněním, po zhutnění tl. 150 mm</t>
  </si>
  <si>
    <t>1205921312</t>
  </si>
  <si>
    <t>30</t>
  </si>
  <si>
    <t>573231108</t>
  </si>
  <si>
    <t>Postřik spojovací PS bez posypu kamenivem ze silniční emulze, v množství 0,50 kg/m2</t>
  </si>
  <si>
    <t>696387580</t>
  </si>
  <si>
    <t>31</t>
  </si>
  <si>
    <t>577144211</t>
  </si>
  <si>
    <t>Asfaltový beton vrstva obrusná ACO 11 (ABS) s rozprostřením a se zhutněním z nemodifikovaného asfaltu v pruhu šířky do 3 m tř. II, po zhutnění tl. 50 mm</t>
  </si>
  <si>
    <t>-150866559</t>
  </si>
  <si>
    <t>32</t>
  </si>
  <si>
    <t>577145112</t>
  </si>
  <si>
    <t>Asfaltový beton vrstva ložní ACL 16 (ABH) s rozprostřením a zhutněním z nemodifikovaného asfaltu v pruhu šířky do 3 m, po zhutnění tl. 50 mm</t>
  </si>
  <si>
    <t>190901770</t>
  </si>
  <si>
    <t>33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</si>
  <si>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</si>
  <si>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</si>
  <si>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1920616562</t>
  </si>
  <si>
    <t>1,0*(2,0+2,2)</t>
  </si>
  <si>
    <t>34</t>
  </si>
  <si>
    <t>592450070</t>
  </si>
  <si>
    <t>dlažba zámková profilová 200x165x80mm přírodní</t>
  </si>
  <si>
    <t>-603922674</t>
  </si>
  <si>
    <t>P</t>
  </si>
  <si>
    <t>Poznámka k položce:_x000d_
spotřeba: 36 kus/m2</t>
  </si>
  <si>
    <t>4,2*1,03 'Přepočtené koeficientem množství</t>
  </si>
  <si>
    <t>Trubní vedení</t>
  </si>
  <si>
    <t>35</t>
  </si>
  <si>
    <t>850265121</t>
  </si>
  <si>
    <t>Výřez nebo výsek na potrubí z trub litinových tlakových nebo plasických hmot DN 100</t>
  </si>
  <si>
    <t>kus</t>
  </si>
  <si>
    <t>1951083576</t>
  </si>
  <si>
    <t>36</t>
  </si>
  <si>
    <t>850315121</t>
  </si>
  <si>
    <t>Výřez nebo výsek na potrubí z trub litinových tlakových nebo plasických hmot DN 150</t>
  </si>
  <si>
    <t>-1026300828</t>
  </si>
  <si>
    <t>37</t>
  </si>
  <si>
    <t>851261131</t>
  </si>
  <si>
    <t>Montáž potrubí z trub litinových tlakových hrdlových v otevřeném výkopu s integrovaným těsněním DN 100</t>
  </si>
  <si>
    <t>1831935230</t>
  </si>
  <si>
    <t>58,2 "Ř1"</t>
  </si>
  <si>
    <t>38</t>
  </si>
  <si>
    <t>55251005</t>
  </si>
  <si>
    <t>trouba vodovodní litinová hrdlová Zn+Al (85/15) 400g/m2+modrý epoxid dl 6m DN 100</t>
  </si>
  <si>
    <t>1668144988</t>
  </si>
  <si>
    <t>39</t>
  </si>
  <si>
    <t>851311131</t>
  </si>
  <si>
    <t>Montáž potrubí z trub litinových tlakových hrdlových v otevřeném výkopu s integrovaným těsněním DN 150</t>
  </si>
  <si>
    <t>911015965</t>
  </si>
  <si>
    <t>9,2 "Ř2"</t>
  </si>
  <si>
    <t>40</t>
  </si>
  <si>
    <t>55251007</t>
  </si>
  <si>
    <t>trouba vodovodní litinová hrdlová Zn+Al (85/15) 400g/m2+modrý epoxid dl 6m DN 150</t>
  </si>
  <si>
    <t>549830253</t>
  </si>
  <si>
    <t>41</t>
  </si>
  <si>
    <t>852262122</t>
  </si>
  <si>
    <t>Montáž potrubí z trub litinových tlakových přírubových abnormálních délek, jednotlivě do 1 m v otevřeném výkopu, kanálu nebo v šachtě DN 100</t>
  </si>
  <si>
    <t>-902107577</t>
  </si>
  <si>
    <t>42</t>
  </si>
  <si>
    <t>HWL.850010000016</t>
  </si>
  <si>
    <t>TVAROVKA FF KUS 100/1000</t>
  </si>
  <si>
    <t>932432450</t>
  </si>
  <si>
    <t>43</t>
  </si>
  <si>
    <t>852312122</t>
  </si>
  <si>
    <t>Montáž potrubí z trub litinových tlakových přírubových abnormálních délek, jednotlivě do 1 m v otevřeném výkopu, kanálu nebo v šachtě DN 150</t>
  </si>
  <si>
    <t>-1296281998</t>
  </si>
  <si>
    <t>44</t>
  </si>
  <si>
    <t>HWL.850015000016</t>
  </si>
  <si>
    <t>TVAROVKA FF KUS 150/1000</t>
  </si>
  <si>
    <t>1549388040</t>
  </si>
  <si>
    <t>45</t>
  </si>
  <si>
    <t>857261131</t>
  </si>
  <si>
    <t>Montáž litinových tvarovek na potrubí litinovém tlakovém jednoosých na potrubí z trub hrdlových v otevřeném výkopu, kanálu nebo v šachtě s integrovaným těsněním DN 100</t>
  </si>
  <si>
    <t>954316417</t>
  </si>
  <si>
    <t>46</t>
  </si>
  <si>
    <t>55259731</t>
  </si>
  <si>
    <t>tvarovka vodovodní hrdlová s přírubou E (EU) - základní povrchová úprava kroužek těsnící DN 100 L130mm</t>
  </si>
  <si>
    <t>722595985</t>
  </si>
  <si>
    <t>47</t>
  </si>
  <si>
    <t>55259471</t>
  </si>
  <si>
    <t>koleno hrdlové z tvárné litiny MMK-kus DN 100-45°</t>
  </si>
  <si>
    <t>1661419172</t>
  </si>
  <si>
    <t>48</t>
  </si>
  <si>
    <t>857262122</t>
  </si>
  <si>
    <t>Montáž litinových tvarovek na potrubí litinovém tlakovém jednoosých na potrubí z trub přírubových v otevřeném výkopu, kanálu nebo v šachtě DN 100</t>
  </si>
  <si>
    <t>579232089</t>
  </si>
  <si>
    <t>49</t>
  </si>
  <si>
    <t>55253490</t>
  </si>
  <si>
    <t>tvarovka přírubová litinová s hladkým koncem,práškový epoxid tl 250µm F-kus DN 100</t>
  </si>
  <si>
    <t>-2011106047</t>
  </si>
  <si>
    <t>50</t>
  </si>
  <si>
    <t>857311131</t>
  </si>
  <si>
    <t>Montáž litinových tvarovek na potrubí litinovém tlakovém jednoosých na potrubí z trub hrdlových v otevřeném výkopu, kanálu nebo v šachtě s integrovaným těsněním DN 150</t>
  </si>
  <si>
    <t>-88803821</t>
  </si>
  <si>
    <t>51</t>
  </si>
  <si>
    <t>EU0015000010</t>
  </si>
  <si>
    <t xml:space="preserve">TVAROVKA HRDLOVÁ  EU-kus DN 150</t>
  </si>
  <si>
    <t>536692906</t>
  </si>
  <si>
    <t>52</t>
  </si>
  <si>
    <t>55259473</t>
  </si>
  <si>
    <t>koleno hrdlové z tvárné litiny MMK-kus DN 150-45°</t>
  </si>
  <si>
    <t>527517183</t>
  </si>
  <si>
    <t>53</t>
  </si>
  <si>
    <t>857312122</t>
  </si>
  <si>
    <t>Montáž litinových tvarovek na potrubí litinovém tlakovém jednoosých na potrubí z trub přírubových v otevřeném výkopu, kanálu nebo v šachtě DN 150</t>
  </si>
  <si>
    <t>79148037</t>
  </si>
  <si>
    <t>54</t>
  </si>
  <si>
    <t>800015000016</t>
  </si>
  <si>
    <t>PŘÍRUBA SLEPÁ 150</t>
  </si>
  <si>
    <t>-752373651</t>
  </si>
  <si>
    <t>55</t>
  </si>
  <si>
    <t>55253492</t>
  </si>
  <si>
    <t>tvarovka přírubová litinová s hladkým koncem,práškový epoxid tl 250µm F-kus DN 150</t>
  </si>
  <si>
    <t>-95849732</t>
  </si>
  <si>
    <t>56</t>
  </si>
  <si>
    <t>891261112</t>
  </si>
  <si>
    <t>Montáž vodovodních armatur na potrubí šoupátek nebo klapek uzavíracích v otevřeném výkopu nebo v šachtách s osazením zemní soupravy (bez poklopů) DN 100</t>
  </si>
  <si>
    <t>-1305594732</t>
  </si>
  <si>
    <t>57</t>
  </si>
  <si>
    <t>HWL.400210000016</t>
  </si>
  <si>
    <t>ŠOUPĚ E2 PŘÍRUBOVÉ KRÁTKÉ 100</t>
  </si>
  <si>
    <t>-1323989876</t>
  </si>
  <si>
    <t>58</t>
  </si>
  <si>
    <t>HWL.950205010003</t>
  </si>
  <si>
    <t>SOUPRAVA ZEMNÍ TELESKOPICKÁ E2-1,3 -1,8 50-100 (1,3-1,8m)</t>
  </si>
  <si>
    <t>-510239171</t>
  </si>
  <si>
    <t>59</t>
  </si>
  <si>
    <t>892271111</t>
  </si>
  <si>
    <t>Tlakové zkoušky vodou na potrubí DN 100 nebo 125</t>
  </si>
  <si>
    <t>930402199</t>
  </si>
  <si>
    <t>60</t>
  </si>
  <si>
    <t>892273122</t>
  </si>
  <si>
    <t>Proplach a dezinfekce vodovodního potrubí DN od 80 do 125</t>
  </si>
  <si>
    <t>-1590308611</t>
  </si>
  <si>
    <t>61</t>
  </si>
  <si>
    <t>892351111</t>
  </si>
  <si>
    <t>Tlakové zkoušky vodou na potrubí DN 150 nebo 200</t>
  </si>
  <si>
    <t>848398708</t>
  </si>
  <si>
    <t>62</t>
  </si>
  <si>
    <t>892353122</t>
  </si>
  <si>
    <t>Proplach a dezinfekce vodovodního potrubí DN 150 nebo 200</t>
  </si>
  <si>
    <t>256155152</t>
  </si>
  <si>
    <t>63</t>
  </si>
  <si>
    <t>892372111</t>
  </si>
  <si>
    <t>Tlakové zkoušky vodou zabezpečení konců potrubí při tlakových zkouškách DN do 300</t>
  </si>
  <si>
    <t>-485186984</t>
  </si>
  <si>
    <t>64</t>
  </si>
  <si>
    <t>899401112</t>
  </si>
  <si>
    <t>Osazení poklopů litinových šoupátkových</t>
  </si>
  <si>
    <t>-513925635</t>
  </si>
  <si>
    <t>1 "DN 100"</t>
  </si>
  <si>
    <t>65</t>
  </si>
  <si>
    <t>175000000001</t>
  </si>
  <si>
    <t>POKLOPY ŠOUPATA ULIČNÍ VODA</t>
  </si>
  <si>
    <t>337175586</t>
  </si>
  <si>
    <t>66</t>
  </si>
  <si>
    <t>348100000000</t>
  </si>
  <si>
    <t>PODKLADOVÁ DESKA UNIVERZÁLNÍ ŠOUPÁTKOVÁ</t>
  </si>
  <si>
    <t>-91046276</t>
  </si>
  <si>
    <t>67</t>
  </si>
  <si>
    <t>899721111</t>
  </si>
  <si>
    <t>Signalizační vodič na potrubí DN do 150 mm</t>
  </si>
  <si>
    <t>1973986736</t>
  </si>
  <si>
    <t>68</t>
  </si>
  <si>
    <t>899722111</t>
  </si>
  <si>
    <t>Krytí potrubí z plastů výstražnou fólií z PVC šířky 20 cm</t>
  </si>
  <si>
    <t>-446379218</t>
  </si>
  <si>
    <t>výstražná folie s nápisem VODA</t>
  </si>
  <si>
    <t>Ostatní konstrukce a práce-bourání</t>
  </si>
  <si>
    <t>69</t>
  </si>
  <si>
    <t>919123111</t>
  </si>
  <si>
    <t>Utěsnění dilatačních spár profily nebo pásy profilem těsnicím provizorním</t>
  </si>
  <si>
    <t>-24092712</t>
  </si>
  <si>
    <t>mk*2</t>
  </si>
  <si>
    <t>70</t>
  </si>
  <si>
    <t>919731121</t>
  </si>
  <si>
    <t>Zarovnání styčné plochy podkladu nebo krytu podél vybourané části komunikace nebo zpevněné plochy živičné tl. do 50 mm</t>
  </si>
  <si>
    <t>-29567542</t>
  </si>
  <si>
    <t>7,2+56</t>
  </si>
  <si>
    <t>Mezisoučet</t>
  </si>
  <si>
    <t>71</t>
  </si>
  <si>
    <t>919735111</t>
  </si>
  <si>
    <t>Řezání stávajícího živičného krytu nebo podkladu hloubky do 50 mm</t>
  </si>
  <si>
    <t>-61941781</t>
  </si>
  <si>
    <t>997</t>
  </si>
  <si>
    <t>Přesun sutě</t>
  </si>
  <si>
    <t>72</t>
  </si>
  <si>
    <t>99722155R</t>
  </si>
  <si>
    <t>Vodorovná doprava suti bez naložení, ale se složením a s hrubým urovnáním ze sypkých materiálů, na skládku</t>
  </si>
  <si>
    <t>-1610916464</t>
  </si>
  <si>
    <t>47,4+0,714+12,943</t>
  </si>
  <si>
    <t>73</t>
  </si>
  <si>
    <t>99722156R</t>
  </si>
  <si>
    <t>Vodorovná doprava suti bez naložení, ale se složením a s hrubým urovnáním z kusových materiálů, na skládku</t>
  </si>
  <si>
    <t>-1782245103</t>
  </si>
  <si>
    <t>1,092+6,194</t>
  </si>
  <si>
    <t>74</t>
  </si>
  <si>
    <t>997221815</t>
  </si>
  <si>
    <t>Poplatek za uložení stavebního odpadu na skládce (skládkovné) z prostého betonu zatříděného do Katalogu odpadů pod kódem 170 101</t>
  </si>
  <si>
    <t>-237028564</t>
  </si>
  <si>
    <t>1,092</t>
  </si>
  <si>
    <t>75</t>
  </si>
  <si>
    <t>997221845</t>
  </si>
  <si>
    <t>Poplatek za uložení stavebního odpadu na skládce (skládkovné) asfaltového bez obsahu dehtu zatříděného do Katalogu odpadů pod kódem 170 302</t>
  </si>
  <si>
    <t>1367059475</t>
  </si>
  <si>
    <t>6,194+12,943</t>
  </si>
  <si>
    <t>76</t>
  </si>
  <si>
    <t>997221855</t>
  </si>
  <si>
    <t>1616123141</t>
  </si>
  <si>
    <t>47,4+0,714</t>
  </si>
  <si>
    <t>998</t>
  </si>
  <si>
    <t>Přesun hmot</t>
  </si>
  <si>
    <t>77</t>
  </si>
  <si>
    <t>998273102</t>
  </si>
  <si>
    <t>Přesun hmot pro trubní vedení hloubené z trub litinových pro vodovody nebo kanalizace v otevřeném výkopu dopravní vzdálenost do 15 m</t>
  </si>
  <si>
    <t>-1169953283</t>
  </si>
  <si>
    <t>8,438</t>
  </si>
  <si>
    <t>celkový výkop</t>
  </si>
  <si>
    <t>30,828</t>
  </si>
  <si>
    <t>02 - SO 08 - Distriktní šachta</t>
  </si>
  <si>
    <t>VIS, a.s.</t>
  </si>
  <si>
    <t>ing. Eva Mrvová</t>
  </si>
  <si>
    <t xml:space="preserve">    2 - Zakládání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</si>
  <si>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</si>
  <si>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</si>
  <si>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</si>
  <si>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</si>
  <si>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</si>
  <si>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>131201202</t>
  </si>
  <si>
    <t>Hloubení zapažených jam a zářezů s urovnáním dna do předepsaného profilu a spádu v hornině tř. 3 přes 100 do 1 000 m3</t>
  </si>
  <si>
    <t>-2031341476</t>
  </si>
  <si>
    <t xml:space="preserve">2,642*2,752*4,24  "část výkopu pro distrikt šachtu</t>
  </si>
  <si>
    <t xml:space="preserve">v*0,6  "60% tř.3</t>
  </si>
  <si>
    <t>131301202</t>
  </si>
  <si>
    <t>Hloubení zapažených jam a zářezů s urovnáním dna do předepsaného profilu a spádu v hornině tř. 4 přes 100 do 1 000 m3</t>
  </si>
  <si>
    <t>-1410537797</t>
  </si>
  <si>
    <t>v*0,4</t>
  </si>
  <si>
    <t>-847674896</t>
  </si>
  <si>
    <t>30,828*0,6 " celkový výkopek 60%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</si>
  <si>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</si>
  <si>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</si>
  <si>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-163587338</t>
  </si>
  <si>
    <t xml:space="preserve">30,828*0,4  "40% výkopu</t>
  </si>
  <si>
    <t>162701105R</t>
  </si>
  <si>
    <t>-281316049</t>
  </si>
  <si>
    <t xml:space="preserve">v  "celková vykopaná zemina</t>
  </si>
  <si>
    <t xml:space="preserve">z  "zpětný zásyp </t>
  </si>
  <si>
    <t>1366106900</t>
  </si>
  <si>
    <t>v-12,425-0,825</t>
  </si>
  <si>
    <t>-pi*1,15*1,15*2,2 "objem šachty</t>
  </si>
  <si>
    <t>Zakládání</t>
  </si>
  <si>
    <t>271532212</t>
  </si>
  <si>
    <t>Podsyp pod základové konstrukce se zhutněním a urovnáním povrchu z kameniva hrubého, frakce 16 - 32 mm</t>
  </si>
  <si>
    <t>803957618</t>
  </si>
  <si>
    <t xml:space="preserve">2,2*2,5*0,1  "podsyp -část pod zákl. desku distrikt šachty</t>
  </si>
  <si>
    <t xml:space="preserve">2,5*2,5*1,9  " podsyp pod šachtu</t>
  </si>
  <si>
    <t>273321511</t>
  </si>
  <si>
    <t>Základy z betonu železového (bez výztuže) desky z betonu bez zvláštních nároků na prostředí tř. C 25/30</t>
  </si>
  <si>
    <t>1402931955</t>
  </si>
  <si>
    <t xml:space="preserve">2,2*2,5*0,15  " žb základová deska -část pod distrikt šachtu</t>
  </si>
  <si>
    <t>273362021</t>
  </si>
  <si>
    <t>Výztuž základů desek ze svařovaných sítí z drátů typu KARI</t>
  </si>
  <si>
    <t>-93609811</t>
  </si>
  <si>
    <t>KARI 100x100/8 , dvě vrstvy</t>
  </si>
  <si>
    <t xml:space="preserve">2,5*2,5*8*0,001*2  " žb základová deska</t>
  </si>
  <si>
    <t>-1649780800</t>
  </si>
  <si>
    <t>55253863</t>
  </si>
  <si>
    <t>přechod hrdlový z tvárné litiny,práškový epoxid tl 250µm MMR-kus DN 150/100</t>
  </si>
  <si>
    <t>950985249</t>
  </si>
  <si>
    <t>891211222</t>
  </si>
  <si>
    <t>Montáž vodovodních armatur na potrubí šoupátek nebo klapek uzavíracích v šachtách s ručním kolečkem DN 50</t>
  </si>
  <si>
    <t>2037855714</t>
  </si>
  <si>
    <t>42221301</t>
  </si>
  <si>
    <t>šoupátko pitná voda litina GGG 50 krátká stavební dl PN 10/16 DN 50x150mm</t>
  </si>
  <si>
    <t>-1916546964</t>
  </si>
  <si>
    <t>898931945</t>
  </si>
  <si>
    <t>42221304</t>
  </si>
  <si>
    <t>šoupátko pitná voda litina GGG 50 krátká stavební dl PN 10/16 DN 100x190mm</t>
  </si>
  <si>
    <t>-1119735745</t>
  </si>
  <si>
    <t>866261007R</t>
  </si>
  <si>
    <t>Montáž potrubí z trub nerezových DN 100, DN 50mm</t>
  </si>
  <si>
    <t>kpl.</t>
  </si>
  <si>
    <t>-1505338836</t>
  </si>
  <si>
    <t>1 " další vystrojení dle D.26.06</t>
  </si>
  <si>
    <t>893332111</t>
  </si>
  <si>
    <t>Šachty armaturní ze železového betonu se stropem, vnitřní půdorysné plochy přes 2,50 do 3,50 m2</t>
  </si>
  <si>
    <t>-145745527</t>
  </si>
  <si>
    <t xml:space="preserve">1  "distriktní  šachta  - kompletní dodávka PREFA</t>
  </si>
  <si>
    <t>899104112R</t>
  </si>
  <si>
    <t>Osazení poklopu nerezového, zatepleného 800x600, vzor VaK MB a.s. - dodávka objednatele</t>
  </si>
  <si>
    <t>-1228057244</t>
  </si>
  <si>
    <t xml:space="preserve">1  " dodávka objednatele VaK MB a.s.</t>
  </si>
  <si>
    <t>Ostatní konstrukce a práce, bourání</t>
  </si>
  <si>
    <t>931994111R</t>
  </si>
  <si>
    <t>Těsnění spáry betonové konstrukce pásy, profily, tmely profilem, spáry styčné u prefa dílců bobtnajícím profilem</t>
  </si>
  <si>
    <t>-154211785</t>
  </si>
  <si>
    <t xml:space="preserve">2  "vodotěsné utěsnění jádrových vrtů  podle D.26.6, včetně dodávky nerez přírubových trubek</t>
  </si>
  <si>
    <t>977151118</t>
  </si>
  <si>
    <t>Jádrové vrty diamantovými korunkami do stavebních materiálů (železobetonu, betonu, cihel, obkladů, dlažeb, kamene) průměru přes 90 do 100 mm</t>
  </si>
  <si>
    <t>106128675</t>
  </si>
  <si>
    <t xml:space="preserve">0,2  " d100 - chránička</t>
  </si>
  <si>
    <t>977151127</t>
  </si>
  <si>
    <t>Jádrové vrty diamantovými korunkami do stavebních materiálů (železobetonu, betonu, cihel, obkladů, dlažeb, kamene) průměru přes 225 do 250 mm</t>
  </si>
  <si>
    <t>-114529235</t>
  </si>
  <si>
    <t xml:space="preserve">0,2  "vrt d250</t>
  </si>
  <si>
    <t>977151128</t>
  </si>
  <si>
    <t>Jádrové vrty diamantovými korunkami do stavebních materiálů (železobetonu, betonu, cihel, obkladů, dlažeb, kamene) průměru přes 250 do 300 mm</t>
  </si>
  <si>
    <t>-14817365</t>
  </si>
  <si>
    <t xml:space="preserve">0,2  "d300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</si>
  <si>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</si>
  <si>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</si>
  <si>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-524340765</t>
  </si>
  <si>
    <t>PSV</t>
  </si>
  <si>
    <t>Práce a dodávky PSV</t>
  </si>
  <si>
    <t>711</t>
  </si>
  <si>
    <t>Izolace proti vodě, vlhkosti a plynům</t>
  </si>
  <si>
    <t>711142559</t>
  </si>
  <si>
    <t>Provedení izolace proti zemní vlhkosti pásy přitavením NAIP na ploše svislé S</t>
  </si>
  <si>
    <t>-1520147829</t>
  </si>
  <si>
    <t xml:space="preserve">pi*2,3*0,6  " izolace nádrže</t>
  </si>
  <si>
    <t>628520150</t>
  </si>
  <si>
    <t>pás asfaltový natavitelný modifikovaný SBS tl 4,0mm s vložkou ze skleněné tkaniny a spalitelnou PE fólií nebo jemnozrnný minerálním posypem na horním povrchu</t>
  </si>
  <si>
    <t>1270352197</t>
  </si>
  <si>
    <t>4,335*1,1 'Přepočtené koeficientem množství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</si>
  <si>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</si>
  <si>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</si>
  <si>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</si>
  <si>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108776084</t>
  </si>
  <si>
    <t>713</t>
  </si>
  <si>
    <t>Izolace tepelné</t>
  </si>
  <si>
    <t>713361121</t>
  </si>
  <si>
    <t>Montáž izolace tepelné těles tvarovkami nebo deskami bez povrchové úpravy deskami z lehčených hmot připevněnými na asfaltový tmel za tepla s vyspárováním a provedením nátěrů těles asfaltovým lakem ALP (izolační materiál ve specifikaci) ploch tvarových jednovrstvá</t>
  </si>
  <si>
    <t>-1584574718</t>
  </si>
  <si>
    <t>283764410</t>
  </si>
  <si>
    <t>deska z polystyrénu XPS, hrana rovná a strukturovaný povrch tl 60mm</t>
  </si>
  <si>
    <t>-1075255396</t>
  </si>
  <si>
    <t>4,335*1,02 'Přepočtené koeficientem množství</t>
  </si>
  <si>
    <t>998713201</t>
  </si>
  <si>
    <t>Přesun hmot pro izolace tepelné stanovený procentní sazbou (%) z ceny vodorovná dopravní vzdálenost do 50 m v objektech výšky do 6 m</t>
  </si>
  <si>
    <t>404882898</t>
  </si>
  <si>
    <t>767</t>
  </si>
  <si>
    <t>Konstrukce zámečnické</t>
  </si>
  <si>
    <t>767861011</t>
  </si>
  <si>
    <t>Montáž vnitřních kovových žebříků přímých délky přes 2 do 5 m, ukotvených do betonu</t>
  </si>
  <si>
    <t>383039412</t>
  </si>
  <si>
    <t xml:space="preserve">1  "žebřík Ž1 dl.2,3m</t>
  </si>
  <si>
    <t>44983026</t>
  </si>
  <si>
    <t>žebřík výstupový jednoduchý přímý z nerezové oceli dl 2,3m</t>
  </si>
  <si>
    <t>199350905</t>
  </si>
  <si>
    <t xml:space="preserve">1  "žebřík dl.=2,3m, včetně kotevních prvků </t>
  </si>
  <si>
    <t>767995112R</t>
  </si>
  <si>
    <t>Montáž ostatních atypických zámečnických konstrukcí hmotnosti přes 5 do 10 kg, včetně dodávky</t>
  </si>
  <si>
    <t>kg</t>
  </si>
  <si>
    <t>1218792809</t>
  </si>
  <si>
    <t xml:space="preserve">6,75  " vekovní výsuvné madlo dl.=1775mm</t>
  </si>
  <si>
    <t>998767201</t>
  </si>
  <si>
    <t>Přesun hmot pro zámečnické konstrukce stanovený procentní sazbou (%) z ceny vodorovná dopravní vzdálenost do 50 m v objektech výšky do 6 m</t>
  </si>
  <si>
    <t>-975983067</t>
  </si>
  <si>
    <t>80,65</t>
  </si>
  <si>
    <t>53,65</t>
  </si>
  <si>
    <t>5,4</t>
  </si>
  <si>
    <t>21,6</t>
  </si>
  <si>
    <t>PE_90</t>
  </si>
  <si>
    <t>PE 100 SDR 11 d90x8,2</t>
  </si>
  <si>
    <t>03 - SO 09 - Přeložka vodovodu (Ř3)</t>
  </si>
  <si>
    <t>šd</t>
  </si>
  <si>
    <t>štěrkodrť povrch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</si>
  <si>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</si>
  <si>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</si>
  <si>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1463855138</t>
  </si>
  <si>
    <t>113107325</t>
  </si>
  <si>
    <t>Odstranění podkladů nebo krytů strojně plochy jednotlivě do 50 m2 s přemístěním hmot na skládku na vzdálenost do 3 m nebo s naložením na dopravní prostředek z kameniva hrubého drceného, o tl. vrstvy přes 400 do 500 mm</t>
  </si>
  <si>
    <t>-281679121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</si>
  <si>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</si>
  <si>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</si>
  <si>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1589312279</t>
  </si>
  <si>
    <t>113154223</t>
  </si>
  <si>
    <t>Frézování živičného podkladu nebo krytu s naložením na dopravní prostředek plochy přes 500 do 1 000 m2 bez překážek v trase pruhu šířky do 1 m, tloušťky vrstvy 50 mm</t>
  </si>
  <si>
    <t>-12912097</t>
  </si>
  <si>
    <t>-2107044102</t>
  </si>
  <si>
    <t>-456613768</t>
  </si>
  <si>
    <t>-645352160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</si>
  <si>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</si>
  <si>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</si>
  <si>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-1296409972</t>
  </si>
  <si>
    <t>558123427</t>
  </si>
  <si>
    <t>1,0*1,5*(3+1+1+1)*1,0</t>
  </si>
  <si>
    <t>1565024338</t>
  </si>
  <si>
    <t>736526650</t>
  </si>
  <si>
    <t>1,0*PE_90*1,7</t>
  </si>
  <si>
    <t>-šd*0,2 "štěrkodrť"</t>
  </si>
  <si>
    <t>-670940553</t>
  </si>
  <si>
    <t>-1223638432</t>
  </si>
  <si>
    <t>-1806893182</t>
  </si>
  <si>
    <t>-628557242</t>
  </si>
  <si>
    <t>PE_90*1,7*2</t>
  </si>
  <si>
    <t>-1415888219</t>
  </si>
  <si>
    <t>-988785371</t>
  </si>
  <si>
    <t>-1162272762</t>
  </si>
  <si>
    <t>-883523703</t>
  </si>
  <si>
    <t>-1100784061</t>
  </si>
  <si>
    <t>-256857516</t>
  </si>
  <si>
    <t>1508020868</t>
  </si>
  <si>
    <t>27*1,6 'Přepočtené koeficientem množství</t>
  </si>
  <si>
    <t>1849320319</t>
  </si>
  <si>
    <t>-1157952427</t>
  </si>
  <si>
    <t>1,0*PE_90*0,4</t>
  </si>
  <si>
    <t>1675616568</t>
  </si>
  <si>
    <t>21,6*1,8 'Přepočtené koeficientem množství</t>
  </si>
  <si>
    <t>500707544</t>
  </si>
  <si>
    <t>1,0*PE_90*0,1</t>
  </si>
  <si>
    <t>-921237655</t>
  </si>
  <si>
    <t>-1772244950</t>
  </si>
  <si>
    <t>564861111</t>
  </si>
  <si>
    <t>Podklad ze štěrkodrti ŠD s rozprostřením a zhutněním, po zhutnění tl. 200 mm</t>
  </si>
  <si>
    <t>2111626940</t>
  </si>
  <si>
    <t xml:space="preserve">1,0*53 </t>
  </si>
  <si>
    <t>-1358578263</t>
  </si>
  <si>
    <t>1567468000</t>
  </si>
  <si>
    <t>-1383542136</t>
  </si>
  <si>
    <t>850245121</t>
  </si>
  <si>
    <t>Výřez nebo výsek na potrubí z trub litinových tlakových nebo plasických hmot DN 80</t>
  </si>
  <si>
    <t>1005605778</t>
  </si>
  <si>
    <t>852242121</t>
  </si>
  <si>
    <t>Montáž potrubí z trub litinových tlakových přírubových abnormálních délek, jednotlivě do 1 m v otevřeném výkopu, kanálu nebo v šachtě DN 80</t>
  </si>
  <si>
    <t>943561219</t>
  </si>
  <si>
    <t>850008020016</t>
  </si>
  <si>
    <t>TVAROVKA FF KUS 80/200</t>
  </si>
  <si>
    <t>-571920123</t>
  </si>
  <si>
    <t>857242121</t>
  </si>
  <si>
    <t>Montáž litinových tvarovek na potrubí litinovém tlakovém jednoosých na potrubí z trub přírubových v otevřeném výkopu, kanálu nebo v šachtě DN 80</t>
  </si>
  <si>
    <t>1935481428</t>
  </si>
  <si>
    <t>504908000010</t>
  </si>
  <si>
    <t>KOLENO PATNÍ PŘÍRUBOVÉ DN 80</t>
  </si>
  <si>
    <t>KS</t>
  </si>
  <si>
    <t>-2038599829</t>
  </si>
  <si>
    <t>857244122</t>
  </si>
  <si>
    <t>Montáž litinových tvarovek na potrubí litinovém tlakovém odbočných na potrubí z trub přírubových v otevřeném výkopu, kanálu nebo v šachtě DN 80</t>
  </si>
  <si>
    <t>-1534940976</t>
  </si>
  <si>
    <t>851008008016</t>
  </si>
  <si>
    <t>TVAROVKA T KUS 80-80</t>
  </si>
  <si>
    <t>1232104069</t>
  </si>
  <si>
    <t>871161211</t>
  </si>
  <si>
    <t>Montáž vodovodního potrubí z plastů v otevřeném výkopu z polyetylenu PE 100 svařovaných elektrotvarovkou SDR 11/PN16 D 32 x 3,0 mm</t>
  </si>
  <si>
    <t>1516482869</t>
  </si>
  <si>
    <t>1,0*3 "3 přípojky"</t>
  </si>
  <si>
    <t>PE_32</t>
  </si>
  <si>
    <t>28613110</t>
  </si>
  <si>
    <t>potrubí vodovodní PE100 PN 16 SDR11 6m 100m 32x3,0mm</t>
  </si>
  <si>
    <t>-2006002235</t>
  </si>
  <si>
    <t>3*1,015 'Přepočtené koeficientem množství</t>
  </si>
  <si>
    <t>871241211</t>
  </si>
  <si>
    <t>Montáž vodovodního potrubí z plastů v otevřeném výkopu z polyetylenu PE 100 svařovaných elektrotvarovkou SDR 11/PN16 D 90 x 8,2 mm</t>
  </si>
  <si>
    <t>-730942822</t>
  </si>
  <si>
    <t>GRX.133224</t>
  </si>
  <si>
    <t>egeplast SLM 3.0 - pitná voda - roura PE100 RC+ d90x8,2mm SDR11/PN16, tyč 12m</t>
  </si>
  <si>
    <t>1411415372</t>
  </si>
  <si>
    <t>54*1,015 'Přepočtené koeficientem množství</t>
  </si>
  <si>
    <t>877241101</t>
  </si>
  <si>
    <t>Montáž tvarovek na vodovodním plastovém potrubí z polyetylenu PE 100 elektrotvarovek SDR 11/PN16 spojek, oblouků nebo redukcí d 90</t>
  </si>
  <si>
    <t>294629707</t>
  </si>
  <si>
    <t>286530240</t>
  </si>
  <si>
    <t>elektrospojka SDR 11 PE 100 PN 16 D 90mm</t>
  </si>
  <si>
    <t>939689464</t>
  </si>
  <si>
    <t>286543680</t>
  </si>
  <si>
    <t>příruba volná k lemovému nákružku z polypropylénu 90</t>
  </si>
  <si>
    <t>-1693194186</t>
  </si>
  <si>
    <t>28653135</t>
  </si>
  <si>
    <t>nákružek lemový PE 100 SDR 11 90mm</t>
  </si>
  <si>
    <t>1736592949</t>
  </si>
  <si>
    <t>891163111</t>
  </si>
  <si>
    <t>Montáž vodovodních armatur na potrubí ventilů hlavních pro přípojky DN 25</t>
  </si>
  <si>
    <t>-1230136762</t>
  </si>
  <si>
    <t>252000105416</t>
  </si>
  <si>
    <t>ŠOUPÁTKO DOMOVNÍ PŘÍPOJKY ZÁVIT VNI-VNĚ DN 1''-5/4"</t>
  </si>
  <si>
    <t>994458900</t>
  </si>
  <si>
    <t>960103400000</t>
  </si>
  <si>
    <t>ZEMNÍ SOUPRAVY DOMOVNÍ PŘÍPOJKY TELESKOPICKÉ DOM. ŠOUPÁTKA-1,3-1,8 DN 3/4"-2" (1,3-1,8m)</t>
  </si>
  <si>
    <t>1439435476</t>
  </si>
  <si>
    <t>891241111</t>
  </si>
  <si>
    <t>Montáž vodovodních armatur na potrubí šoupátek nebo klapek uzavíracích v otevřeném výkopu nebo v šachtách s osazením zemní soupravy (bez poklopů) DN 80</t>
  </si>
  <si>
    <t>-1780558149</t>
  </si>
  <si>
    <t>400208000016</t>
  </si>
  <si>
    <t>ŠOUPĚ E2 PŘÍRUBOVÉ KRÁTKÉ DN 80</t>
  </si>
  <si>
    <t>-93611752</t>
  </si>
  <si>
    <t>950205010003</t>
  </si>
  <si>
    <t>-1320096240</t>
  </si>
  <si>
    <t>891247111</t>
  </si>
  <si>
    <t>Montáž vodovodních armatur na potrubí hydrantů podzemních (bez osazení poklopů) DN 80</t>
  </si>
  <si>
    <t>2035597083</t>
  </si>
  <si>
    <t>K24008015016</t>
  </si>
  <si>
    <t xml:space="preserve">HYDRANT  PODZEMNÍ DN 80/1,5 m</t>
  </si>
  <si>
    <t>-2094090922</t>
  </si>
  <si>
    <t>891249111</t>
  </si>
  <si>
    <t>Montáž vodovodních armatur na potrubí navrtávacích pasů s ventilem Jt 1 MPa, na potrubí z trub litinových, ocelových nebo plastických hmot DN 80</t>
  </si>
  <si>
    <t>435548551</t>
  </si>
  <si>
    <t>HWL.525009005416</t>
  </si>
  <si>
    <t>PAS NAVRTÁVACÍ HAKU 90-5/4"</t>
  </si>
  <si>
    <t>-1298318792</t>
  </si>
  <si>
    <t>892241111</t>
  </si>
  <si>
    <t>Tlakové zkoušky vodou na potrubí DN do 80</t>
  </si>
  <si>
    <t>-497742791</t>
  </si>
  <si>
    <t>-604127944</t>
  </si>
  <si>
    <t>1038739610</t>
  </si>
  <si>
    <t>899401111</t>
  </si>
  <si>
    <t>Osazení poklopů litinových ventilových</t>
  </si>
  <si>
    <t>1865819368</t>
  </si>
  <si>
    <t>165000000003</t>
  </si>
  <si>
    <t>POKLOP ULIČNÍ TĚŽKÝ VODA</t>
  </si>
  <si>
    <t>-175800028</t>
  </si>
  <si>
    <t>1736209510</t>
  </si>
  <si>
    <t>-853639526</t>
  </si>
  <si>
    <t>1 "DN 80"</t>
  </si>
  <si>
    <t>346031058</t>
  </si>
  <si>
    <t>-1803322699</t>
  </si>
  <si>
    <t>899401113</t>
  </si>
  <si>
    <t>Osazení poklopů litinových hydrantových</t>
  </si>
  <si>
    <t>-1597585839</t>
  </si>
  <si>
    <t>195000000002</t>
  </si>
  <si>
    <t xml:space="preserve">HYDRANTOVÝ POKLOP </t>
  </si>
  <si>
    <t>-402553363</t>
  </si>
  <si>
    <t>348200000000</t>
  </si>
  <si>
    <t>PODKLADOVÁ DESKA POD HYDRANTOVÝ POKLOP</t>
  </si>
  <si>
    <t>743853683</t>
  </si>
  <si>
    <t>1073784469</t>
  </si>
  <si>
    <t>-260686124</t>
  </si>
  <si>
    <t>-2144184494</t>
  </si>
  <si>
    <t>1939132300</t>
  </si>
  <si>
    <t>1563260877</t>
  </si>
  <si>
    <t>-1161676796</t>
  </si>
  <si>
    <t>15,37+0,75+0,205</t>
  </si>
  <si>
    <t>2018440320</t>
  </si>
  <si>
    <t>0,098</t>
  </si>
  <si>
    <t>1601920121</t>
  </si>
  <si>
    <t>0,098+0,205</t>
  </si>
  <si>
    <t>78</t>
  </si>
  <si>
    <t>1880851320</t>
  </si>
  <si>
    <t>15,37+0,75</t>
  </si>
  <si>
    <t>79</t>
  </si>
  <si>
    <t>998276101</t>
  </si>
  <si>
    <t>Přesun hmot pro trubní vedení hloubené z trub z plastických hmot nebo sklolaminátových pro vodovody nebo kanalizace v otevřeném výkopu dopravní vzdálenost do 15 m</t>
  </si>
  <si>
    <t>-188205575</t>
  </si>
  <si>
    <t>14,985</t>
  </si>
  <si>
    <t>9,435</t>
  </si>
  <si>
    <t>5,55</t>
  </si>
  <si>
    <t>1,11</t>
  </si>
  <si>
    <t>4,44</t>
  </si>
  <si>
    <t>kk</t>
  </si>
  <si>
    <t>krajská komunikace</t>
  </si>
  <si>
    <t>11,1</t>
  </si>
  <si>
    <t>PE_110</t>
  </si>
  <si>
    <t>PE 100 SDR 11 d110x10,0</t>
  </si>
  <si>
    <t>04 - SO 11 - Kanalizace, výtlak - Pěčice (V3)</t>
  </si>
  <si>
    <t>879781166</t>
  </si>
  <si>
    <t>1,0*kk "krajská komunikace"</t>
  </si>
  <si>
    <t>113107332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</si>
  <si>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</si>
  <si>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518375104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</si>
  <si>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</si>
  <si>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</si>
  <si>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1019086242</t>
  </si>
  <si>
    <t>976937214</t>
  </si>
  <si>
    <t>(1,0+0,5*2)*kk "krajská komunikace"</t>
  </si>
  <si>
    <t>-324126133</t>
  </si>
  <si>
    <t>-381279209</t>
  </si>
  <si>
    <t>1,0*PE_110*1,85</t>
  </si>
  <si>
    <t>-1,0*kk*0,5 "krajská komunikace - asfalt"</t>
  </si>
  <si>
    <t>1942396078</t>
  </si>
  <si>
    <t>-1915973122</t>
  </si>
  <si>
    <t>-1555426041</t>
  </si>
  <si>
    <t>-447343345</t>
  </si>
  <si>
    <t>PE_110*1,85*2</t>
  </si>
  <si>
    <t>-654645064</t>
  </si>
  <si>
    <t>-496870627</t>
  </si>
  <si>
    <t>-720517987</t>
  </si>
  <si>
    <t>973110942</t>
  </si>
  <si>
    <t>1673559284</t>
  </si>
  <si>
    <t>-1245317152</t>
  </si>
  <si>
    <t>-780089791</t>
  </si>
  <si>
    <t>5,55*1,6 'Přepočtené koeficientem množství</t>
  </si>
  <si>
    <t>475731374</t>
  </si>
  <si>
    <t>-1472770281</t>
  </si>
  <si>
    <t>1,0*PE_110*0,4</t>
  </si>
  <si>
    <t>2092032521</t>
  </si>
  <si>
    <t>4,44*1,8 'Přepočtené koeficientem množství</t>
  </si>
  <si>
    <t>1379874702</t>
  </si>
  <si>
    <t>1,0*PE_110*0,1</t>
  </si>
  <si>
    <t>378888786</t>
  </si>
  <si>
    <t>565136111</t>
  </si>
  <si>
    <t>Asfaltový beton vrstva podkladní ACP 22 (obalované kamenivo hrubozrnné - OKH) s rozprostřením a zhutněním v pruhu šířky do 3 m, po zhutnění tl. 50 mm</t>
  </si>
  <si>
    <t>-556462442</t>
  </si>
  <si>
    <t>567133115</t>
  </si>
  <si>
    <t>Podklad ze směsi stmelené cementem SC bez dilatačních spár, s rozprostřením a zhutněním SC C 5/6 (KSC II), po zhutnění tl. 200 mm</t>
  </si>
  <si>
    <t>-1131953355</t>
  </si>
  <si>
    <t>-805399812</t>
  </si>
  <si>
    <t>803742574</t>
  </si>
  <si>
    <t>-2056989410</t>
  </si>
  <si>
    <t>871251211</t>
  </si>
  <si>
    <t>Montáž vodovodního potrubí z plastů v otevřeném výkopu z polyetylenu PE 100 svařovaných elektrotvarovkou SDR 11/PN16 D 110 x 10,0 mm</t>
  </si>
  <si>
    <t>-29504579</t>
  </si>
  <si>
    <t>GRX.133496</t>
  </si>
  <si>
    <t>egeplast SLM 3.0 - kanalizace - roura PE100 RC+ d110x10,0mm SDR11/PN16, tyč 12m</t>
  </si>
  <si>
    <t>735099465</t>
  </si>
  <si>
    <t>11,1*1,015 'Přepočtené koeficientem množství</t>
  </si>
  <si>
    <t>877261101</t>
  </si>
  <si>
    <t>Montáž tvarovek na vodovodním plastovém potrubí z polyetylenu PE 100 elektrotvarovek SDR 11/PN16 spojek, oblouků nebo redukcí d 110</t>
  </si>
  <si>
    <t>-2132124266</t>
  </si>
  <si>
    <t>286530260</t>
  </si>
  <si>
    <t>elektrospojka SDR 11 PE 100 PN 16 D 110mm</t>
  </si>
  <si>
    <t>-1083296346</t>
  </si>
  <si>
    <t>286544100</t>
  </si>
  <si>
    <t>příruba volná k lemovému nákružku z polypropylénu 110</t>
  </si>
  <si>
    <t>-856216834</t>
  </si>
  <si>
    <t>28653136</t>
  </si>
  <si>
    <t>nákružek lemový PE 100 SDR 11 110mm</t>
  </si>
  <si>
    <t>-2023541106</t>
  </si>
  <si>
    <t>-1821777146</t>
  </si>
  <si>
    <t>-1944233474</t>
  </si>
  <si>
    <t>449306086</t>
  </si>
  <si>
    <t>-1341553595</t>
  </si>
  <si>
    <t>382356448</t>
  </si>
  <si>
    <t>475969833</t>
  </si>
  <si>
    <t>kk*2</t>
  </si>
  <si>
    <t>-1093903147</t>
  </si>
  <si>
    <t>818490437</t>
  </si>
  <si>
    <t>870490625</t>
  </si>
  <si>
    <t>3,219+2,842</t>
  </si>
  <si>
    <t>612520544</t>
  </si>
  <si>
    <t>6,938+2,442</t>
  </si>
  <si>
    <t>-939406259</t>
  </si>
  <si>
    <t>6,938</t>
  </si>
  <si>
    <t>-216434329</t>
  </si>
  <si>
    <t>2,442+2,842</t>
  </si>
  <si>
    <t>1689271676</t>
  </si>
  <si>
    <t>3,219</t>
  </si>
  <si>
    <t>918403194</t>
  </si>
  <si>
    <t>05 - SO 12 - Oprava vozovky KSÚS po dokončení stavby</t>
  </si>
  <si>
    <t xml:space="preserve">HSV -  Práce a dodávky HSV</t>
  </si>
  <si>
    <t xml:space="preserve"> Práce a dodávky HSV</t>
  </si>
  <si>
    <t>-1828144491</t>
  </si>
  <si>
    <t>po dokončení stavby - komunikace KSÚS - část mimo plochu výkopu</t>
  </si>
  <si>
    <t xml:space="preserve">(5,5-2,85)*308  "Stoka 3S - úsek s opravou celé šíře vozovky - Stoka v souběhu</t>
  </si>
  <si>
    <t xml:space="preserve">(3-2,85)*82  "Stoka  3S,  úsek, s opravou pouze 1/2 šíře vozovky - Stoka v souběhu</t>
  </si>
  <si>
    <t xml:space="preserve">(5,5-2,1)*323  "krajská komunikace v celé šíři</t>
  </si>
  <si>
    <t xml:space="preserve">(3-2,1)*232  "Stoky2S-5d a 2S-6 - oprava 1/2 šíře vozovky</t>
  </si>
  <si>
    <t>573111111</t>
  </si>
  <si>
    <t>Postřik infiltrační PI z asfaltu silničního s posypem kamenivem, v množství 0,60 kg/m2</t>
  </si>
  <si>
    <t>1025088215</t>
  </si>
  <si>
    <t>577144221</t>
  </si>
  <si>
    <t>Asfaltový beton vrstva obrusná ACO 11 (ABS) s rozprostřením a se zhutněním z nemodifikovaného asfaltu v pruhu šířky přes 3 m tř. II, po zhutnění tl. 50 mm</t>
  </si>
  <si>
    <t>1043217446</t>
  </si>
  <si>
    <t>997221551R</t>
  </si>
  <si>
    <t>Vodorovná doprava suti bez naložení, ale se složením a s hrubým urovnáním ze sypkých materiálů</t>
  </si>
  <si>
    <t>-1305484577</t>
  </si>
  <si>
    <t>749948763</t>
  </si>
  <si>
    <t>06 - VRN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</si>
  <si>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</si>
  <si>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</si>
  <si>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</si>
  <si>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</si>
  <si>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</si>
  <si>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</si>
  <si>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-993422229</t>
  </si>
  <si>
    <t>VaK MB, a.s.-TP 1.10</t>
  </si>
  <si>
    <t>Další doplňující průzkumy - geotechnický dohled, ověření základové spáry</t>
  </si>
  <si>
    <t>-879184945</t>
  </si>
  <si>
    <t>VaK MB, a.s.-TP 1.11</t>
  </si>
  <si>
    <t>Pasportizace stávajících objektů – inventarizační prohlídky</t>
  </si>
  <si>
    <t>-2017619236</t>
  </si>
  <si>
    <t>VaK MB, a.s.-TP 1.12</t>
  </si>
  <si>
    <t>Vytyčení podzemních zařízení, rizika a zvláštní opatření</t>
  </si>
  <si>
    <t>-2102605566</t>
  </si>
  <si>
    <t>VaK MB, a.s.-TP 1.13</t>
  </si>
  <si>
    <t>Zaškolení pracovníků provozovatele/objednatele</t>
  </si>
  <si>
    <t>-1543149743</t>
  </si>
  <si>
    <t>VaK MB, a.s.-TP 1.14</t>
  </si>
  <si>
    <t>Vytyčení stavby, ochrana geodetických bodů před poškozením</t>
  </si>
  <si>
    <t>-652419984</t>
  </si>
  <si>
    <t>VaK MB, a.s.-TP 1.15</t>
  </si>
  <si>
    <t>Zajištění a osvětlení výkopů a překopů</t>
  </si>
  <si>
    <t>1018928668</t>
  </si>
  <si>
    <t>VaK MB, a.s.-TP 1.16</t>
  </si>
  <si>
    <t>Havarijní plán</t>
  </si>
  <si>
    <t>1316051329</t>
  </si>
  <si>
    <t>VaK MB, a.s.-TP 1.17</t>
  </si>
  <si>
    <t>Zvláštní požadavky na zhotovení</t>
  </si>
  <si>
    <t>1518828917</t>
  </si>
  <si>
    <t>VaK MB, a.s.-TP 1.2</t>
  </si>
  <si>
    <t>Skládkovné</t>
  </si>
  <si>
    <t>1050799575</t>
  </si>
  <si>
    <t>VaK MB, a.s.-TP 1.3</t>
  </si>
  <si>
    <t>Fotodokumentace</t>
  </si>
  <si>
    <t>1708241090</t>
  </si>
  <si>
    <t>VaK MB, a.s.-TP 1.5</t>
  </si>
  <si>
    <t>Realizační dokumentace stavby včetně projednání a kontroly na stavbě</t>
  </si>
  <si>
    <t>1240527875</t>
  </si>
  <si>
    <t>VaK MB, a.s.-TP 1.6</t>
  </si>
  <si>
    <t>Plán bezpečnosti a ochrany zdraví při práci (BOZP)</t>
  </si>
  <si>
    <t>-765009882</t>
  </si>
  <si>
    <t>VaK MB, a.s.-TP 1.8</t>
  </si>
  <si>
    <t>Doklady požadované k předání a převzetí díla</t>
  </si>
  <si>
    <t>1909792036</t>
  </si>
  <si>
    <t>VaK MB, a.s.-TP 1.9</t>
  </si>
  <si>
    <t>Dokumentace skutečného provedení stavby a dokumentace geodetického zaměření stavby</t>
  </si>
  <si>
    <t>-383909597</t>
  </si>
  <si>
    <t>VaK MB, a.s.</t>
  </si>
  <si>
    <t>Náhrady ušlé produkce uživatelům pozemků dotčených stavbou</t>
  </si>
  <si>
    <t>1205901874</t>
  </si>
  <si>
    <t>VaK MB, a.s. TP 2.1</t>
  </si>
  <si>
    <t>Individuální a garanční zkoušky, revize, hutnící zkoušky</t>
  </si>
  <si>
    <t>1787909100</t>
  </si>
  <si>
    <t>Vak MB, a.s. D1</t>
  </si>
  <si>
    <t>DIO vypracování - projednání s úřady pro uzavírky místních a KSÚS komunikací, včetně projednání objízdné trasy pro úplnou uzavírku silnice III.tř.</t>
  </si>
  <si>
    <t>110969410</t>
  </si>
  <si>
    <t>Vak MB, a.s. D2</t>
  </si>
  <si>
    <t>DIO - zajištění na místních komunikacích</t>
  </si>
  <si>
    <t>-1963092910</t>
  </si>
  <si>
    <t>VaK MB, a.s. D3</t>
  </si>
  <si>
    <t>DIO - zajištění na komunikaci KSÚS, vč. označení odjízdných tras</t>
  </si>
  <si>
    <t>-1446962173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</si>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</sst>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7" xfId="0" applyFont="1" applyFill="1" applyBorder="1" applyAlignment="1">
      <alignment horizontal="left" vertical="center"/>
    </xf>
    <xf numFmtId="0" fontId="3" fillId="5" borderId="8" xfId="0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3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3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" fillId="3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166" fontId="1" fillId="0" borderId="22" xfId="0" applyNumberFormat="1" applyFont="1" applyBorder="1" applyAlignment="1">
      <alignment vertical="center"/>
    </xf>
    <xf numFmtId="167" fontId="0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 s="17" t="s">
        <v>6</v>
      </c>
      <c r="BS2" s="18" t="s">
        <v>7</v>
      </c>
      <c r="BT2" s="18" t="s">
        <v>8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ht="12" customHeight="1">
      <c r="B5" s="21"/>
      <c r="D5" s="25" t="s">
        <v>14</v>
      </c>
      <c r="K5" s="18" t="s">
        <v>15</v>
      </c>
      <c r="AR5" s="21"/>
      <c r="BE5" s="26" t="s">
        <v>16</v>
      </c>
      <c r="BS5" s="18" t="s">
        <v>7</v>
      </c>
    </row>
    <row r="6" ht="36.96" customHeight="1">
      <c r="B6" s="21"/>
      <c r="D6" s="27" t="s">
        <v>17</v>
      </c>
      <c r="K6" s="28" t="s">
        <v>18</v>
      </c>
      <c r="AR6" s="21"/>
      <c r="BE6" s="29"/>
      <c r="BS6" s="18" t="s">
        <v>7</v>
      </c>
    </row>
    <row r="7" ht="12" customHeight="1">
      <c r="B7" s="21"/>
      <c r="D7" s="30" t="s">
        <v>19</v>
      </c>
      <c r="K7" s="18" t="s">
        <v>3</v>
      </c>
      <c r="AK7" s="30" t="s">
        <v>20</v>
      </c>
      <c r="AN7" s="18" t="s">
        <v>3</v>
      </c>
      <c r="AR7" s="21"/>
      <c r="BE7" s="29"/>
      <c r="BS7" s="18" t="s">
        <v>7</v>
      </c>
    </row>
    <row r="8" ht="12" customHeight="1">
      <c r="B8" s="21"/>
      <c r="D8" s="30" t="s">
        <v>21</v>
      </c>
      <c r="K8" s="18" t="s">
        <v>22</v>
      </c>
      <c r="AK8" s="30" t="s">
        <v>23</v>
      </c>
      <c r="AN8" s="31" t="s">
        <v>24</v>
      </c>
      <c r="AR8" s="21"/>
      <c r="BE8" s="29"/>
      <c r="BS8" s="18" t="s">
        <v>7</v>
      </c>
    </row>
    <row r="9" ht="14.4" customHeight="1">
      <c r="B9" s="21"/>
      <c r="AR9" s="21"/>
      <c r="BE9" s="29"/>
      <c r="BS9" s="18" t="s">
        <v>7</v>
      </c>
    </row>
    <row r="10" ht="12" customHeight="1">
      <c r="B10" s="21"/>
      <c r="D10" s="30" t="s">
        <v>25</v>
      </c>
      <c r="AK10" s="30" t="s">
        <v>26</v>
      </c>
      <c r="AN10" s="18" t="s">
        <v>3</v>
      </c>
      <c r="AR10" s="21"/>
      <c r="BE10" s="29"/>
      <c r="BS10" s="18" t="s">
        <v>7</v>
      </c>
    </row>
    <row r="11" ht="18.48" customHeight="1">
      <c r="B11" s="21"/>
      <c r="E11" s="18" t="s">
        <v>27</v>
      </c>
      <c r="AK11" s="30" t="s">
        <v>28</v>
      </c>
      <c r="AN11" s="18" t="s">
        <v>3</v>
      </c>
      <c r="AR11" s="21"/>
      <c r="BE11" s="29"/>
      <c r="BS11" s="18" t="s">
        <v>7</v>
      </c>
    </row>
    <row r="12" ht="6.96" customHeight="1">
      <c r="B12" s="21"/>
      <c r="AR12" s="21"/>
      <c r="BE12" s="29"/>
      <c r="BS12" s="18" t="s">
        <v>7</v>
      </c>
    </row>
    <row r="13" ht="12" customHeight="1">
      <c r="B13" s="21"/>
      <c r="D13" s="30" t="s">
        <v>29</v>
      </c>
      <c r="AK13" s="30" t="s">
        <v>26</v>
      </c>
      <c r="AN13" s="32" t="s">
        <v>30</v>
      </c>
      <c r="AR13" s="21"/>
      <c r="BE13" s="29"/>
      <c r="BS13" s="18" t="s">
        <v>7</v>
      </c>
    </row>
    <row r="14">
      <c r="B14" s="21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1"/>
      <c r="BE14" s="29"/>
      <c r="BS14" s="18" t="s">
        <v>7</v>
      </c>
    </row>
    <row r="15" ht="6.96" customHeight="1">
      <c r="B15" s="21"/>
      <c r="AR15" s="21"/>
      <c r="BE15" s="29"/>
      <c r="BS15" s="18" t="s">
        <v>4</v>
      </c>
    </row>
    <row r="16" ht="12" customHeight="1">
      <c r="B16" s="21"/>
      <c r="D16" s="30" t="s">
        <v>31</v>
      </c>
      <c r="AK16" s="30" t="s">
        <v>26</v>
      </c>
      <c r="AN16" s="18" t="s">
        <v>3</v>
      </c>
      <c r="AR16" s="21"/>
      <c r="BE16" s="29"/>
      <c r="BS16" s="18" t="s">
        <v>4</v>
      </c>
    </row>
    <row r="17" ht="18.48" customHeight="1">
      <c r="B17" s="21"/>
      <c r="E17" s="18" t="s">
        <v>32</v>
      </c>
      <c r="AK17" s="30" t="s">
        <v>28</v>
      </c>
      <c r="AN17" s="18" t="s">
        <v>3</v>
      </c>
      <c r="AR17" s="21"/>
      <c r="BE17" s="29"/>
      <c r="BS17" s="18" t="s">
        <v>33</v>
      </c>
    </row>
    <row r="18" ht="6.96" customHeight="1">
      <c r="B18" s="21"/>
      <c r="AR18" s="21"/>
      <c r="BE18" s="29"/>
      <c r="BS18" s="18" t="s">
        <v>7</v>
      </c>
    </row>
    <row r="19" ht="12" customHeight="1">
      <c r="B19" s="21"/>
      <c r="D19" s="30" t="s">
        <v>34</v>
      </c>
      <c r="AK19" s="30" t="s">
        <v>26</v>
      </c>
      <c r="AN19" s="18" t="s">
        <v>3</v>
      </c>
      <c r="AR19" s="21"/>
      <c r="BE19" s="29"/>
      <c r="BS19" s="18" t="s">
        <v>7</v>
      </c>
    </row>
    <row r="20" ht="18.48" customHeight="1">
      <c r="B20" s="21"/>
      <c r="E20" s="18" t="s">
        <v>35</v>
      </c>
      <c r="AK20" s="30" t="s">
        <v>28</v>
      </c>
      <c r="AN20" s="18" t="s">
        <v>3</v>
      </c>
      <c r="AR20" s="21"/>
      <c r="BE20" s="29"/>
      <c r="BS20" s="18" t="s">
        <v>4</v>
      </c>
    </row>
    <row r="21" ht="6.96" customHeight="1">
      <c r="B21" s="21"/>
      <c r="AR21" s="21"/>
      <c r="BE21" s="29"/>
    </row>
    <row r="22" ht="12" customHeight="1">
      <c r="B22" s="21"/>
      <c r="D22" s="30" t="s">
        <v>36</v>
      </c>
      <c r="AR22" s="21"/>
      <c r="BE22" s="29"/>
    </row>
    <row r="23" ht="45" customHeight="1">
      <c r="B23" s="21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1"/>
      <c r="BE23" s="29"/>
    </row>
    <row r="24" ht="6.96" customHeight="1">
      <c r="B24" s="21"/>
      <c r="AR24" s="21"/>
      <c r="BE24" s="29"/>
    </row>
    <row r="25" ht="6.96" customHeight="1">
      <c r="B25" s="21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1"/>
      <c r="BE25" s="29"/>
    </row>
    <row r="26" s="1" customFormat="1" ht="25.92" customHeight="1">
      <c r="B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R26" s="36"/>
      <c r="BE26" s="29"/>
    </row>
    <row r="27" s="1" customFormat="1" ht="6.96" customHeight="1">
      <c r="B27" s="36"/>
      <c r="AR27" s="36"/>
      <c r="BE27" s="29"/>
    </row>
    <row r="28" s="1" customFormat="1">
      <c r="B28" s="36"/>
      <c r="L28" s="40" t="s">
        <v>39</v>
      </c>
      <c r="M28" s="40"/>
      <c r="N28" s="40"/>
      <c r="O28" s="40"/>
      <c r="P28" s="40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K28" s="40" t="s">
        <v>41</v>
      </c>
      <c r="AL28" s="40"/>
      <c r="AM28" s="40"/>
      <c r="AN28" s="40"/>
      <c r="AO28" s="40"/>
      <c r="AR28" s="36"/>
      <c r="BE28" s="29"/>
    </row>
    <row r="29" s="2" customFormat="1" ht="14.4" customHeight="1">
      <c r="B29" s="41"/>
      <c r="D29" s="30" t="s">
        <v>42</v>
      </c>
      <c r="F29" s="30" t="s">
        <v>43</v>
      </c>
      <c r="L29" s="42">
        <v>0.20999999999999999</v>
      </c>
      <c r="M29" s="2"/>
      <c r="N29" s="2"/>
      <c r="O29" s="2"/>
      <c r="P29" s="2"/>
      <c r="W29" s="43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43">
        <f>ROUND(AV54, 2)</f>
        <v>0</v>
      </c>
      <c r="AL29" s="2"/>
      <c r="AM29" s="2"/>
      <c r="AN29" s="2"/>
      <c r="AO29" s="2"/>
      <c r="AR29" s="41"/>
      <c r="BE29" s="29"/>
    </row>
    <row r="30" s="2" customFormat="1" ht="14.4" customHeight="1">
      <c r="B30" s="41"/>
      <c r="F30" s="30" t="s">
        <v>44</v>
      </c>
      <c r="L30" s="42">
        <v>0.14999999999999999</v>
      </c>
      <c r="M30" s="2"/>
      <c r="N30" s="2"/>
      <c r="O30" s="2"/>
      <c r="P30" s="2"/>
      <c r="W30" s="43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43">
        <f>ROUND(AW54, 2)</f>
        <v>0</v>
      </c>
      <c r="AL30" s="2"/>
      <c r="AM30" s="2"/>
      <c r="AN30" s="2"/>
      <c r="AO30" s="2"/>
      <c r="AR30" s="41"/>
      <c r="BE30" s="29"/>
    </row>
    <row r="31" hidden="1" s="2" customFormat="1" ht="14.4" customHeight="1">
      <c r="B31" s="41"/>
      <c r="F31" s="30" t="s">
        <v>45</v>
      </c>
      <c r="L31" s="42">
        <v>0.20999999999999999</v>
      </c>
      <c r="M31" s="2"/>
      <c r="N31" s="2"/>
      <c r="O31" s="2"/>
      <c r="P31" s="2"/>
      <c r="W31" s="43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43">
        <v>0</v>
      </c>
      <c r="AL31" s="2"/>
      <c r="AM31" s="2"/>
      <c r="AN31" s="2"/>
      <c r="AO31" s="2"/>
      <c r="AR31" s="41"/>
      <c r="BE31" s="29"/>
    </row>
    <row r="32" hidden="1" s="2" customFormat="1" ht="14.4" customHeight="1">
      <c r="B32" s="41"/>
      <c r="F32" s="30" t="s">
        <v>46</v>
      </c>
      <c r="L32" s="42">
        <v>0.14999999999999999</v>
      </c>
      <c r="M32" s="2"/>
      <c r="N32" s="2"/>
      <c r="O32" s="2"/>
      <c r="P32" s="2"/>
      <c r="W32" s="43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43">
        <v>0</v>
      </c>
      <c r="AL32" s="2"/>
      <c r="AM32" s="2"/>
      <c r="AN32" s="2"/>
      <c r="AO32" s="2"/>
      <c r="AR32" s="41"/>
      <c r="BE32" s="29"/>
    </row>
    <row r="33" hidden="1" s="2" customFormat="1" ht="14.4" customHeight="1">
      <c r="B33" s="41"/>
      <c r="F33" s="30" t="s">
        <v>47</v>
      </c>
      <c r="L33" s="42">
        <v>0</v>
      </c>
      <c r="M33" s="2"/>
      <c r="N33" s="2"/>
      <c r="O33" s="2"/>
      <c r="P33" s="2"/>
      <c r="W33" s="43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43">
        <v>0</v>
      </c>
      <c r="AL33" s="2"/>
      <c r="AM33" s="2"/>
      <c r="AN33" s="2"/>
      <c r="AO33" s="2"/>
      <c r="AR33" s="41"/>
    </row>
    <row r="34" s="1" customFormat="1" ht="6.96" customHeight="1">
      <c r="B34" s="36"/>
      <c r="AR34" s="36"/>
    </row>
    <row r="35" s="1" customFormat="1" ht="25.92" customHeight="1"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48" t="s">
        <v>50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6"/>
    </row>
    <row r="36" s="1" customFormat="1" ht="6.96" customHeight="1">
      <c r="B36" s="36"/>
      <c r="AR36" s="36"/>
    </row>
    <row r="37" s="1" customFormat="1" ht="6.96" customHeight="1"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6"/>
    </row>
    <row r="41" s="1" customFormat="1" ht="6.96" customHeight="1"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6"/>
    </row>
    <row r="42" s="1" customFormat="1" ht="24.96" customHeight="1">
      <c r="B42" s="36"/>
      <c r="C42" s="22" t="s">
        <v>51</v>
      </c>
      <c r="AR42" s="36"/>
    </row>
    <row r="43" s="1" customFormat="1" ht="6.96" customHeight="1">
      <c r="B43" s="36"/>
      <c r="AR43" s="36"/>
    </row>
    <row r="44" s="1" customFormat="1" ht="12" customHeight="1">
      <c r="B44" s="36"/>
      <c r="C44" s="30" t="s">
        <v>14</v>
      </c>
      <c r="L44" s="1" t="str">
        <f>K5</f>
        <v>19-02-3</v>
      </c>
      <c r="AR44" s="36"/>
    </row>
    <row r="45" s="3" customFormat="1" ht="36.96" customHeight="1">
      <c r="B45" s="55"/>
      <c r="C45" s="56" t="s">
        <v>17</v>
      </c>
      <c r="L45" s="57" t="str">
        <f>K6</f>
        <v>Semčice, dostavba kanalizace a intenzifikace ČOV - Část A) Dostavba kanalizace - NEUZNATELNÉ NÁKLADY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5"/>
    </row>
    <row r="46" s="1" customFormat="1" ht="6.96" customHeight="1">
      <c r="B46" s="36"/>
      <c r="AR46" s="36"/>
    </row>
    <row r="47" s="1" customFormat="1" ht="12" customHeight="1">
      <c r="B47" s="36"/>
      <c r="C47" s="30" t="s">
        <v>21</v>
      </c>
      <c r="L47" s="58" t="str">
        <f>IF(K8="","",K8)</f>
        <v>Semčice</v>
      </c>
      <c r="AI47" s="30" t="s">
        <v>23</v>
      </c>
      <c r="AM47" s="59" t="str">
        <f>IF(AN8= "","",AN8)</f>
        <v>19. 2. 2019</v>
      </c>
      <c r="AN47" s="59"/>
      <c r="AR47" s="36"/>
    </row>
    <row r="48" s="1" customFormat="1" ht="6.96" customHeight="1">
      <c r="B48" s="36"/>
      <c r="AR48" s="36"/>
    </row>
    <row r="49" s="1" customFormat="1" ht="24.9" customHeight="1">
      <c r="B49" s="36"/>
      <c r="C49" s="30" t="s">
        <v>25</v>
      </c>
      <c r="L49" s="1" t="str">
        <f>IF(E11= "","",E11)</f>
        <v>VaK Mladá Boleslav a.s.</v>
      </c>
      <c r="AI49" s="30" t="s">
        <v>31</v>
      </c>
      <c r="AM49" s="6" t="str">
        <f>IF(E17="","",E17)</f>
        <v>Vodohospodářské inženýrské služby, a.s.</v>
      </c>
      <c r="AN49" s="1"/>
      <c r="AO49" s="1"/>
      <c r="AP49" s="1"/>
      <c r="AR49" s="36"/>
      <c r="AS49" s="60" t="s">
        <v>52</v>
      </c>
      <c r="AT49" s="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</row>
    <row r="50" s="1" customFormat="1" ht="13.65" customHeight="1">
      <c r="B50" s="36"/>
      <c r="C50" s="30" t="s">
        <v>29</v>
      </c>
      <c r="L50" s="1" t="str">
        <f>IF(E14= "Vyplň údaj","",E14)</f>
        <v/>
      </c>
      <c r="AI50" s="30" t="s">
        <v>34</v>
      </c>
      <c r="AM50" s="6" t="str">
        <f>IF(E20="","",E20)</f>
        <v>Ing.Eva Mrvová</v>
      </c>
      <c r="AN50" s="1"/>
      <c r="AO50" s="1"/>
      <c r="AP50" s="1"/>
      <c r="AR50" s="36"/>
      <c r="AS50" s="64"/>
      <c r="AT50" s="65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="1" customFormat="1" ht="10.8" customHeight="1">
      <c r="B51" s="36"/>
      <c r="AR51" s="36"/>
      <c r="AS51" s="64"/>
      <c r="AT51" s="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</row>
    <row r="52" s="1" customFormat="1" ht="29.28" customHeight="1">
      <c r="B52" s="36"/>
      <c r="C52" s="68" t="s">
        <v>53</v>
      </c>
      <c r="D52" s="69"/>
      <c r="E52" s="69"/>
      <c r="F52" s="69"/>
      <c r="G52" s="69"/>
      <c r="H52" s="70"/>
      <c r="I52" s="71" t="s">
        <v>54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72" t="s">
        <v>55</v>
      </c>
      <c r="AH52" s="69"/>
      <c r="AI52" s="69"/>
      <c r="AJ52" s="69"/>
      <c r="AK52" s="69"/>
      <c r="AL52" s="69"/>
      <c r="AM52" s="69"/>
      <c r="AN52" s="71" t="s">
        <v>56</v>
      </c>
      <c r="AO52" s="69"/>
      <c r="AP52" s="69"/>
      <c r="AQ52" s="73" t="s">
        <v>57</v>
      </c>
      <c r="AR52" s="36"/>
      <c r="AS52" s="74" t="s">
        <v>58</v>
      </c>
      <c r="AT52" s="75" t="s">
        <v>59</v>
      </c>
      <c r="AU52" s="75" t="s">
        <v>60</v>
      </c>
      <c r="AV52" s="75" t="s">
        <v>61</v>
      </c>
      <c r="AW52" s="75" t="s">
        <v>62</v>
      </c>
      <c r="AX52" s="75" t="s">
        <v>63</v>
      </c>
      <c r="AY52" s="75" t="s">
        <v>64</v>
      </c>
      <c r="AZ52" s="75" t="s">
        <v>65</v>
      </c>
      <c r="BA52" s="75" t="s">
        <v>66</v>
      </c>
      <c r="BB52" s="75" t="s">
        <v>67</v>
      </c>
      <c r="BC52" s="75" t="s">
        <v>68</v>
      </c>
      <c r="BD52" s="76" t="s">
        <v>69</v>
      </c>
    </row>
    <row r="53" s="1" customFormat="1" ht="10.8" customHeight="1">
      <c r="B53" s="36"/>
      <c r="AR53" s="36"/>
      <c r="AS53" s="77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="4" customFormat="1" ht="32.4" customHeight="1">
      <c r="B54" s="78"/>
      <c r="C54" s="79" t="s">
        <v>70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1">
        <f>ROUND(SUM(AG55:AG60),2)</f>
        <v>0</v>
      </c>
      <c r="AH54" s="81"/>
      <c r="AI54" s="81"/>
      <c r="AJ54" s="81"/>
      <c r="AK54" s="81"/>
      <c r="AL54" s="81"/>
      <c r="AM54" s="81"/>
      <c r="AN54" s="82">
        <f>SUM(AG54,AT54)</f>
        <v>0</v>
      </c>
      <c r="AO54" s="82"/>
      <c r="AP54" s="82"/>
      <c r="AQ54" s="83" t="s">
        <v>3</v>
      </c>
      <c r="AR54" s="78"/>
      <c r="AS54" s="84">
        <f>ROUND(SUM(AS55:AS60),2)</f>
        <v>0</v>
      </c>
      <c r="AT54" s="85">
        <f>ROUND(SUM(AV54:AW54),2)</f>
        <v>0</v>
      </c>
      <c r="AU54" s="86">
        <f>ROUND(SUM(AU55:AU60),5)</f>
        <v>0</v>
      </c>
      <c r="AV54" s="85">
        <f>ROUND(AZ54*L29,2)</f>
        <v>0</v>
      </c>
      <c r="AW54" s="85">
        <f>ROUND(BA54*L30,2)</f>
        <v>0</v>
      </c>
      <c r="AX54" s="85">
        <f>ROUND(BB54*L29,2)</f>
        <v>0</v>
      </c>
      <c r="AY54" s="85">
        <f>ROUND(BC54*L30,2)</f>
        <v>0</v>
      </c>
      <c r="AZ54" s="85">
        <f>ROUND(SUM(AZ55:AZ60),2)</f>
        <v>0</v>
      </c>
      <c r="BA54" s="85">
        <f>ROUND(SUM(BA55:BA60),2)</f>
        <v>0</v>
      </c>
      <c r="BB54" s="85">
        <f>ROUND(SUM(BB55:BB60),2)</f>
        <v>0</v>
      </c>
      <c r="BC54" s="85">
        <f>ROUND(SUM(BC55:BC60),2)</f>
        <v>0</v>
      </c>
      <c r="BD54" s="87">
        <f>ROUND(SUM(BD55:BD60),2)</f>
        <v>0</v>
      </c>
      <c r="BS54" s="88" t="s">
        <v>71</v>
      </c>
      <c r="BT54" s="88" t="s">
        <v>72</v>
      </c>
      <c r="BU54" s="89" t="s">
        <v>73</v>
      </c>
      <c r="BV54" s="88" t="s">
        <v>74</v>
      </c>
      <c r="BW54" s="88" t="s">
        <v>5</v>
      </c>
      <c r="BX54" s="88" t="s">
        <v>75</v>
      </c>
      <c r="CL54" s="88" t="s">
        <v>3</v>
      </c>
    </row>
    <row r="55" s="5" customFormat="1" ht="27" customHeight="1">
      <c r="A55" s="90" t="s">
        <v>76</v>
      </c>
      <c r="B55" s="91"/>
      <c r="C55" s="92"/>
      <c r="D55" s="93" t="s">
        <v>77</v>
      </c>
      <c r="E55" s="93"/>
      <c r="F55" s="93"/>
      <c r="G55" s="93"/>
      <c r="H55" s="93"/>
      <c r="I55" s="94"/>
      <c r="J55" s="93" t="s">
        <v>78</v>
      </c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5">
        <f>'01 - SO 07 - Nové vodovod...'!J30</f>
        <v>0</v>
      </c>
      <c r="AH55" s="94"/>
      <c r="AI55" s="94"/>
      <c r="AJ55" s="94"/>
      <c r="AK55" s="94"/>
      <c r="AL55" s="94"/>
      <c r="AM55" s="94"/>
      <c r="AN55" s="95">
        <f>SUM(AG55,AT55)</f>
        <v>0</v>
      </c>
      <c r="AO55" s="94"/>
      <c r="AP55" s="94"/>
      <c r="AQ55" s="96" t="s">
        <v>79</v>
      </c>
      <c r="AR55" s="91"/>
      <c r="AS55" s="97">
        <v>0</v>
      </c>
      <c r="AT55" s="98">
        <f>ROUND(SUM(AV55:AW55),2)</f>
        <v>0</v>
      </c>
      <c r="AU55" s="99">
        <f>'01 - SO 07 - Nové vodovod...'!P87</f>
        <v>0</v>
      </c>
      <c r="AV55" s="98">
        <f>'01 - SO 07 - Nové vodovod...'!J33</f>
        <v>0</v>
      </c>
      <c r="AW55" s="98">
        <f>'01 - SO 07 - Nové vodovod...'!J34</f>
        <v>0</v>
      </c>
      <c r="AX55" s="98">
        <f>'01 - SO 07 - Nové vodovod...'!J35</f>
        <v>0</v>
      </c>
      <c r="AY55" s="98">
        <f>'01 - SO 07 - Nové vodovod...'!J36</f>
        <v>0</v>
      </c>
      <c r="AZ55" s="98">
        <f>'01 - SO 07 - Nové vodovod...'!F33</f>
        <v>0</v>
      </c>
      <c r="BA55" s="98">
        <f>'01 - SO 07 - Nové vodovod...'!F34</f>
        <v>0</v>
      </c>
      <c r="BB55" s="98">
        <f>'01 - SO 07 - Nové vodovod...'!F35</f>
        <v>0</v>
      </c>
      <c r="BC55" s="98">
        <f>'01 - SO 07 - Nové vodovod...'!F36</f>
        <v>0</v>
      </c>
      <c r="BD55" s="100">
        <f>'01 - SO 07 - Nové vodovod...'!F37</f>
        <v>0</v>
      </c>
      <c r="BT55" s="101" t="s">
        <v>80</v>
      </c>
      <c r="BV55" s="101" t="s">
        <v>74</v>
      </c>
      <c r="BW55" s="101" t="s">
        <v>81</v>
      </c>
      <c r="BX55" s="101" t="s">
        <v>5</v>
      </c>
      <c r="CL55" s="101" t="s">
        <v>3</v>
      </c>
      <c r="CM55" s="101" t="s">
        <v>82</v>
      </c>
    </row>
    <row r="56" s="5" customFormat="1" ht="16.5" customHeight="1">
      <c r="A56" s="90" t="s">
        <v>76</v>
      </c>
      <c r="B56" s="91"/>
      <c r="C56" s="92"/>
      <c r="D56" s="93" t="s">
        <v>83</v>
      </c>
      <c r="E56" s="93"/>
      <c r="F56" s="93"/>
      <c r="G56" s="93"/>
      <c r="H56" s="93"/>
      <c r="I56" s="94"/>
      <c r="J56" s="93" t="s">
        <v>84</v>
      </c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5">
        <f>'02 - SO 08 - Distriktní š...'!J30</f>
        <v>0</v>
      </c>
      <c r="AH56" s="94"/>
      <c r="AI56" s="94"/>
      <c r="AJ56" s="94"/>
      <c r="AK56" s="94"/>
      <c r="AL56" s="94"/>
      <c r="AM56" s="94"/>
      <c r="AN56" s="95">
        <f>SUM(AG56,AT56)</f>
        <v>0</v>
      </c>
      <c r="AO56" s="94"/>
      <c r="AP56" s="94"/>
      <c r="AQ56" s="96" t="s">
        <v>79</v>
      </c>
      <c r="AR56" s="91"/>
      <c r="AS56" s="97">
        <v>0</v>
      </c>
      <c r="AT56" s="98">
        <f>ROUND(SUM(AV56:AW56),2)</f>
        <v>0</v>
      </c>
      <c r="AU56" s="99">
        <f>'02 - SO 08 - Distriktní š...'!P89</f>
        <v>0</v>
      </c>
      <c r="AV56" s="98">
        <f>'02 - SO 08 - Distriktní š...'!J33</f>
        <v>0</v>
      </c>
      <c r="AW56" s="98">
        <f>'02 - SO 08 - Distriktní š...'!J34</f>
        <v>0</v>
      </c>
      <c r="AX56" s="98">
        <f>'02 - SO 08 - Distriktní š...'!J35</f>
        <v>0</v>
      </c>
      <c r="AY56" s="98">
        <f>'02 - SO 08 - Distriktní š...'!J36</f>
        <v>0</v>
      </c>
      <c r="AZ56" s="98">
        <f>'02 - SO 08 - Distriktní š...'!F33</f>
        <v>0</v>
      </c>
      <c r="BA56" s="98">
        <f>'02 - SO 08 - Distriktní š...'!F34</f>
        <v>0</v>
      </c>
      <c r="BB56" s="98">
        <f>'02 - SO 08 - Distriktní š...'!F35</f>
        <v>0</v>
      </c>
      <c r="BC56" s="98">
        <f>'02 - SO 08 - Distriktní š...'!F36</f>
        <v>0</v>
      </c>
      <c r="BD56" s="100">
        <f>'02 - SO 08 - Distriktní š...'!F37</f>
        <v>0</v>
      </c>
      <c r="BT56" s="101" t="s">
        <v>80</v>
      </c>
      <c r="BV56" s="101" t="s">
        <v>74</v>
      </c>
      <c r="BW56" s="101" t="s">
        <v>85</v>
      </c>
      <c r="BX56" s="101" t="s">
        <v>5</v>
      </c>
      <c r="CL56" s="101" t="s">
        <v>3</v>
      </c>
      <c r="CM56" s="101" t="s">
        <v>82</v>
      </c>
    </row>
    <row r="57" s="5" customFormat="1" ht="16.5" customHeight="1">
      <c r="A57" s="90" t="s">
        <v>76</v>
      </c>
      <c r="B57" s="91"/>
      <c r="C57" s="92"/>
      <c r="D57" s="93" t="s">
        <v>86</v>
      </c>
      <c r="E57" s="93"/>
      <c r="F57" s="93"/>
      <c r="G57" s="93"/>
      <c r="H57" s="93"/>
      <c r="I57" s="94"/>
      <c r="J57" s="93" t="s">
        <v>87</v>
      </c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5">
        <f>'03 - SO 09 - Přeložka vod...'!J30</f>
        <v>0</v>
      </c>
      <c r="AH57" s="94"/>
      <c r="AI57" s="94"/>
      <c r="AJ57" s="94"/>
      <c r="AK57" s="94"/>
      <c r="AL57" s="94"/>
      <c r="AM57" s="94"/>
      <c r="AN57" s="95">
        <f>SUM(AG57,AT57)</f>
        <v>0</v>
      </c>
      <c r="AO57" s="94"/>
      <c r="AP57" s="94"/>
      <c r="AQ57" s="96" t="s">
        <v>79</v>
      </c>
      <c r="AR57" s="91"/>
      <c r="AS57" s="97">
        <v>0</v>
      </c>
      <c r="AT57" s="98">
        <f>ROUND(SUM(AV57:AW57),2)</f>
        <v>0</v>
      </c>
      <c r="AU57" s="99">
        <f>'03 - SO 09 - Přeložka vod...'!P87</f>
        <v>0</v>
      </c>
      <c r="AV57" s="98">
        <f>'03 - SO 09 - Přeložka vod...'!J33</f>
        <v>0</v>
      </c>
      <c r="AW57" s="98">
        <f>'03 - SO 09 - Přeložka vod...'!J34</f>
        <v>0</v>
      </c>
      <c r="AX57" s="98">
        <f>'03 - SO 09 - Přeložka vod...'!J35</f>
        <v>0</v>
      </c>
      <c r="AY57" s="98">
        <f>'03 - SO 09 - Přeložka vod...'!J36</f>
        <v>0</v>
      </c>
      <c r="AZ57" s="98">
        <f>'03 - SO 09 - Přeložka vod...'!F33</f>
        <v>0</v>
      </c>
      <c r="BA57" s="98">
        <f>'03 - SO 09 - Přeložka vod...'!F34</f>
        <v>0</v>
      </c>
      <c r="BB57" s="98">
        <f>'03 - SO 09 - Přeložka vod...'!F35</f>
        <v>0</v>
      </c>
      <c r="BC57" s="98">
        <f>'03 - SO 09 - Přeložka vod...'!F36</f>
        <v>0</v>
      </c>
      <c r="BD57" s="100">
        <f>'03 - SO 09 - Přeložka vod...'!F37</f>
        <v>0</v>
      </c>
      <c r="BT57" s="101" t="s">
        <v>80</v>
      </c>
      <c r="BV57" s="101" t="s">
        <v>74</v>
      </c>
      <c r="BW57" s="101" t="s">
        <v>88</v>
      </c>
      <c r="BX57" s="101" t="s">
        <v>5</v>
      </c>
      <c r="CL57" s="101" t="s">
        <v>3</v>
      </c>
      <c r="CM57" s="101" t="s">
        <v>82</v>
      </c>
    </row>
    <row r="58" s="5" customFormat="1" ht="27" customHeight="1">
      <c r="A58" s="90" t="s">
        <v>76</v>
      </c>
      <c r="B58" s="91"/>
      <c r="C58" s="92"/>
      <c r="D58" s="93" t="s">
        <v>89</v>
      </c>
      <c r="E58" s="93"/>
      <c r="F58" s="93"/>
      <c r="G58" s="93"/>
      <c r="H58" s="93"/>
      <c r="I58" s="94"/>
      <c r="J58" s="93" t="s">
        <v>90</v>
      </c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5">
        <f>'04 - SO 11 - Kanalizace, ...'!J30</f>
        <v>0</v>
      </c>
      <c r="AH58" s="94"/>
      <c r="AI58" s="94"/>
      <c r="AJ58" s="94"/>
      <c r="AK58" s="94"/>
      <c r="AL58" s="94"/>
      <c r="AM58" s="94"/>
      <c r="AN58" s="95">
        <f>SUM(AG58,AT58)</f>
        <v>0</v>
      </c>
      <c r="AO58" s="94"/>
      <c r="AP58" s="94"/>
      <c r="AQ58" s="96" t="s">
        <v>79</v>
      </c>
      <c r="AR58" s="91"/>
      <c r="AS58" s="97">
        <v>0</v>
      </c>
      <c r="AT58" s="98">
        <f>ROUND(SUM(AV58:AW58),2)</f>
        <v>0</v>
      </c>
      <c r="AU58" s="99">
        <f>'04 - SO 11 - Kanalizace, ...'!P87</f>
        <v>0</v>
      </c>
      <c r="AV58" s="98">
        <f>'04 - SO 11 - Kanalizace, ...'!J33</f>
        <v>0</v>
      </c>
      <c r="AW58" s="98">
        <f>'04 - SO 11 - Kanalizace, ...'!J34</f>
        <v>0</v>
      </c>
      <c r="AX58" s="98">
        <f>'04 - SO 11 - Kanalizace, ...'!J35</f>
        <v>0</v>
      </c>
      <c r="AY58" s="98">
        <f>'04 - SO 11 - Kanalizace, ...'!J36</f>
        <v>0</v>
      </c>
      <c r="AZ58" s="98">
        <f>'04 - SO 11 - Kanalizace, ...'!F33</f>
        <v>0</v>
      </c>
      <c r="BA58" s="98">
        <f>'04 - SO 11 - Kanalizace, ...'!F34</f>
        <v>0</v>
      </c>
      <c r="BB58" s="98">
        <f>'04 - SO 11 - Kanalizace, ...'!F35</f>
        <v>0</v>
      </c>
      <c r="BC58" s="98">
        <f>'04 - SO 11 - Kanalizace, ...'!F36</f>
        <v>0</v>
      </c>
      <c r="BD58" s="100">
        <f>'04 - SO 11 - Kanalizace, ...'!F37</f>
        <v>0</v>
      </c>
      <c r="BT58" s="101" t="s">
        <v>80</v>
      </c>
      <c r="BV58" s="101" t="s">
        <v>74</v>
      </c>
      <c r="BW58" s="101" t="s">
        <v>91</v>
      </c>
      <c r="BX58" s="101" t="s">
        <v>5</v>
      </c>
      <c r="CL58" s="101" t="s">
        <v>3</v>
      </c>
      <c r="CM58" s="101" t="s">
        <v>82</v>
      </c>
    </row>
    <row r="59" s="5" customFormat="1" ht="27" customHeight="1">
      <c r="A59" s="90" t="s">
        <v>76</v>
      </c>
      <c r="B59" s="91"/>
      <c r="C59" s="92"/>
      <c r="D59" s="93" t="s">
        <v>92</v>
      </c>
      <c r="E59" s="93"/>
      <c r="F59" s="93"/>
      <c r="G59" s="93"/>
      <c r="H59" s="93"/>
      <c r="I59" s="94"/>
      <c r="J59" s="93" t="s">
        <v>93</v>
      </c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5">
        <f>'05 - SO 12 - Oprava vozov...'!J30</f>
        <v>0</v>
      </c>
      <c r="AH59" s="94"/>
      <c r="AI59" s="94"/>
      <c r="AJ59" s="94"/>
      <c r="AK59" s="94"/>
      <c r="AL59" s="94"/>
      <c r="AM59" s="94"/>
      <c r="AN59" s="95">
        <f>SUM(AG59,AT59)</f>
        <v>0</v>
      </c>
      <c r="AO59" s="94"/>
      <c r="AP59" s="94"/>
      <c r="AQ59" s="96" t="s">
        <v>79</v>
      </c>
      <c r="AR59" s="91"/>
      <c r="AS59" s="97">
        <v>0</v>
      </c>
      <c r="AT59" s="98">
        <f>ROUND(SUM(AV59:AW59),2)</f>
        <v>0</v>
      </c>
      <c r="AU59" s="99">
        <f>'05 - SO 12 - Oprava vozov...'!P83</f>
        <v>0</v>
      </c>
      <c r="AV59" s="98">
        <f>'05 - SO 12 - Oprava vozov...'!J33</f>
        <v>0</v>
      </c>
      <c r="AW59" s="98">
        <f>'05 - SO 12 - Oprava vozov...'!J34</f>
        <v>0</v>
      </c>
      <c r="AX59" s="98">
        <f>'05 - SO 12 - Oprava vozov...'!J35</f>
        <v>0</v>
      </c>
      <c r="AY59" s="98">
        <f>'05 - SO 12 - Oprava vozov...'!J36</f>
        <v>0</v>
      </c>
      <c r="AZ59" s="98">
        <f>'05 - SO 12 - Oprava vozov...'!F33</f>
        <v>0</v>
      </c>
      <c r="BA59" s="98">
        <f>'05 - SO 12 - Oprava vozov...'!F34</f>
        <v>0</v>
      </c>
      <c r="BB59" s="98">
        <f>'05 - SO 12 - Oprava vozov...'!F35</f>
        <v>0</v>
      </c>
      <c r="BC59" s="98">
        <f>'05 - SO 12 - Oprava vozov...'!F36</f>
        <v>0</v>
      </c>
      <c r="BD59" s="100">
        <f>'05 - SO 12 - Oprava vozov...'!F37</f>
        <v>0</v>
      </c>
      <c r="BT59" s="101" t="s">
        <v>80</v>
      </c>
      <c r="BV59" s="101" t="s">
        <v>74</v>
      </c>
      <c r="BW59" s="101" t="s">
        <v>94</v>
      </c>
      <c r="BX59" s="101" t="s">
        <v>5</v>
      </c>
      <c r="CL59" s="101" t="s">
        <v>3</v>
      </c>
      <c r="CM59" s="101" t="s">
        <v>82</v>
      </c>
    </row>
    <row r="60" s="5" customFormat="1" ht="16.5" customHeight="1">
      <c r="A60" s="90" t="s">
        <v>76</v>
      </c>
      <c r="B60" s="91"/>
      <c r="C60" s="92"/>
      <c r="D60" s="93" t="s">
        <v>95</v>
      </c>
      <c r="E60" s="93"/>
      <c r="F60" s="93"/>
      <c r="G60" s="93"/>
      <c r="H60" s="93"/>
      <c r="I60" s="94"/>
      <c r="J60" s="93" t="s">
        <v>96</v>
      </c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5">
        <f>'06 - VRN'!J30</f>
        <v>0</v>
      </c>
      <c r="AH60" s="94"/>
      <c r="AI60" s="94"/>
      <c r="AJ60" s="94"/>
      <c r="AK60" s="94"/>
      <c r="AL60" s="94"/>
      <c r="AM60" s="94"/>
      <c r="AN60" s="95">
        <f>SUM(AG60,AT60)</f>
        <v>0</v>
      </c>
      <c r="AO60" s="94"/>
      <c r="AP60" s="94"/>
      <c r="AQ60" s="96" t="s">
        <v>97</v>
      </c>
      <c r="AR60" s="91"/>
      <c r="AS60" s="102">
        <v>0</v>
      </c>
      <c r="AT60" s="103">
        <f>ROUND(SUM(AV60:AW60),2)</f>
        <v>0</v>
      </c>
      <c r="AU60" s="104">
        <f>'06 - VRN'!P80</f>
        <v>0</v>
      </c>
      <c r="AV60" s="103">
        <f>'06 - VRN'!J33</f>
        <v>0</v>
      </c>
      <c r="AW60" s="103">
        <f>'06 - VRN'!J34</f>
        <v>0</v>
      </c>
      <c r="AX60" s="103">
        <f>'06 - VRN'!J35</f>
        <v>0</v>
      </c>
      <c r="AY60" s="103">
        <f>'06 - VRN'!J36</f>
        <v>0</v>
      </c>
      <c r="AZ60" s="103">
        <f>'06 - VRN'!F33</f>
        <v>0</v>
      </c>
      <c r="BA60" s="103">
        <f>'06 - VRN'!F34</f>
        <v>0</v>
      </c>
      <c r="BB60" s="103">
        <f>'06 - VRN'!F35</f>
        <v>0</v>
      </c>
      <c r="BC60" s="103">
        <f>'06 - VRN'!F36</f>
        <v>0</v>
      </c>
      <c r="BD60" s="105">
        <f>'06 - VRN'!F37</f>
        <v>0</v>
      </c>
      <c r="BT60" s="101" t="s">
        <v>80</v>
      </c>
      <c r="BV60" s="101" t="s">
        <v>74</v>
      </c>
      <c r="BW60" s="101" t="s">
        <v>98</v>
      </c>
      <c r="BX60" s="101" t="s">
        <v>5</v>
      </c>
      <c r="CL60" s="101" t="s">
        <v>3</v>
      </c>
      <c r="CM60" s="101" t="s">
        <v>82</v>
      </c>
    </row>
    <row r="61" s="1" customFormat="1" ht="30" customHeight="1">
      <c r="B61" s="36"/>
      <c r="AR61" s="36"/>
    </row>
    <row r="62" s="1" customFormat="1" ht="6.96" customHeight="1"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36"/>
    </row>
  </sheetData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</mergeCells>
  <hyperlinks>
    <hyperlink ref="A55" location="'01 - SO 07 - Nové vodovod...'!C2" display="/"/>
    <hyperlink ref="A56" location="'02 - SO 08 - Distriktní š...'!C2" display="/"/>
    <hyperlink ref="A57" location="'03 - SO 09 - Přeložka vod...'!C2" display="/"/>
    <hyperlink ref="A58" location="'04 - SO 11 - Kanalizace, ...'!C2" display="/"/>
    <hyperlink ref="A59" location="'05 - SO 12 - Oprava vozov...'!C2" display="/"/>
    <hyperlink ref="A60" location="'06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81</v>
      </c>
      <c r="AZ2" s="107" t="s">
        <v>99</v>
      </c>
      <c r="BA2" s="107" t="s">
        <v>100</v>
      </c>
      <c r="BB2" s="107" t="s">
        <v>101</v>
      </c>
      <c r="BC2" s="107" t="s">
        <v>102</v>
      </c>
      <c r="BD2" s="107" t="s">
        <v>82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  <c r="AZ3" s="107" t="s">
        <v>103</v>
      </c>
      <c r="BA3" s="107" t="s">
        <v>104</v>
      </c>
      <c r="BB3" s="107" t="s">
        <v>105</v>
      </c>
      <c r="BC3" s="107" t="s">
        <v>106</v>
      </c>
      <c r="BD3" s="107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  <c r="AZ4" s="107" t="s">
        <v>108</v>
      </c>
      <c r="BA4" s="107" t="s">
        <v>109</v>
      </c>
      <c r="BB4" s="107" t="s">
        <v>110</v>
      </c>
      <c r="BC4" s="107" t="s">
        <v>111</v>
      </c>
      <c r="BD4" s="107" t="s">
        <v>82</v>
      </c>
    </row>
    <row r="5" ht="6.96" customHeight="1">
      <c r="B5" s="21"/>
      <c r="L5" s="21"/>
      <c r="AZ5" s="107" t="s">
        <v>112</v>
      </c>
      <c r="BA5" s="107" t="s">
        <v>113</v>
      </c>
      <c r="BB5" s="107" t="s">
        <v>110</v>
      </c>
      <c r="BC5" s="107" t="s">
        <v>114</v>
      </c>
      <c r="BD5" s="107" t="s">
        <v>82</v>
      </c>
    </row>
    <row r="6" ht="12" customHeight="1">
      <c r="B6" s="21"/>
      <c r="D6" s="30" t="s">
        <v>17</v>
      </c>
      <c r="L6" s="21"/>
      <c r="AZ6" s="107" t="s">
        <v>115</v>
      </c>
      <c r="BA6" s="107" t="s">
        <v>116</v>
      </c>
      <c r="BB6" s="107" t="s">
        <v>110</v>
      </c>
      <c r="BC6" s="107" t="s">
        <v>117</v>
      </c>
      <c r="BD6" s="107" t="s">
        <v>82</v>
      </c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  <c r="AZ7" s="107" t="s">
        <v>118</v>
      </c>
      <c r="BA7" s="107" t="s">
        <v>119</v>
      </c>
      <c r="BB7" s="107" t="s">
        <v>105</v>
      </c>
      <c r="BC7" s="107" t="s">
        <v>120</v>
      </c>
      <c r="BD7" s="107" t="s">
        <v>82</v>
      </c>
    </row>
    <row r="8" s="1" customFormat="1" ht="12" customHeight="1">
      <c r="B8" s="36"/>
      <c r="D8" s="30" t="s">
        <v>121</v>
      </c>
      <c r="I8" s="110"/>
      <c r="L8" s="36"/>
      <c r="AZ8" s="107" t="s">
        <v>122</v>
      </c>
      <c r="BA8" s="107" t="s">
        <v>119</v>
      </c>
      <c r="BB8" s="107" t="s">
        <v>105</v>
      </c>
      <c r="BC8" s="107" t="s">
        <v>123</v>
      </c>
      <c r="BD8" s="107" t="s">
        <v>82</v>
      </c>
    </row>
    <row r="9" s="1" customFormat="1" ht="36.96" customHeight="1">
      <c r="B9" s="36"/>
      <c r="E9" s="57" t="s">
        <v>124</v>
      </c>
      <c r="F9" s="1"/>
      <c r="G9" s="1"/>
      <c r="H9" s="1"/>
      <c r="I9" s="110"/>
      <c r="L9" s="36"/>
      <c r="AZ9" s="107" t="s">
        <v>125</v>
      </c>
      <c r="BA9" s="107" t="s">
        <v>126</v>
      </c>
      <c r="BB9" s="107" t="s">
        <v>110</v>
      </c>
      <c r="BC9" s="107" t="s">
        <v>127</v>
      </c>
      <c r="BD9" s="107" t="s">
        <v>82</v>
      </c>
    </row>
    <row r="10" s="1" customFormat="1">
      <c r="B10" s="36"/>
      <c r="I10" s="110"/>
      <c r="L10" s="36"/>
      <c r="AZ10" s="107" t="s">
        <v>49</v>
      </c>
      <c r="BA10" s="107" t="s">
        <v>128</v>
      </c>
      <c r="BB10" s="107" t="s">
        <v>110</v>
      </c>
      <c r="BC10" s="107" t="s">
        <v>129</v>
      </c>
      <c r="BD10" s="107" t="s">
        <v>82</v>
      </c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130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32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35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ROUND(J87,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ROUND((SUM(BE87:BE246)),  2)</f>
        <v>0</v>
      </c>
      <c r="I33" s="118">
        <v>0.20999999999999999</v>
      </c>
      <c r="J33" s="117">
        <f>ROUND(((SUM(BE87:BE246))*I33),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ROUND((SUM(BF87:BF246)),  2)</f>
        <v>0</v>
      </c>
      <c r="I34" s="118">
        <v>0.14999999999999999</v>
      </c>
      <c r="J34" s="117">
        <f>ROUND(((SUM(BF87:BF246))*I34),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ROUND((SUM(BG87:BG246)),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ROUND((SUM(BH87:BH246)),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ROUND((SUM(BI87:BI246)),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01 - SO 07 - Nové vodovodní řady (Ř1 a Ř2)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24.9" customHeight="1">
      <c r="B54" s="36"/>
      <c r="C54" s="30" t="s">
        <v>25</v>
      </c>
      <c r="F54" s="18" t="str">
        <f>E15</f>
        <v>VaK Mladá Boleslav, a.s.</v>
      </c>
      <c r="I54" s="111" t="s">
        <v>31</v>
      </c>
      <c r="J54" s="34" t="str">
        <f>E21</f>
        <v>Vodohospodářské inženýrské služby,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J87</f>
        <v>0</v>
      </c>
      <c r="L59" s="36"/>
      <c r="AU59" s="18" t="s">
        <v>134</v>
      </c>
    </row>
    <row r="60" s="7" customFormat="1" ht="24.96" customHeight="1">
      <c r="B60" s="132"/>
      <c r="D60" s="133" t="s">
        <v>135</v>
      </c>
      <c r="E60" s="134"/>
      <c r="F60" s="134"/>
      <c r="G60" s="134"/>
      <c r="H60" s="134"/>
      <c r="I60" s="135"/>
      <c r="J60" s="136">
        <f>J88</f>
        <v>0</v>
      </c>
      <c r="L60" s="132"/>
    </row>
    <row r="61" s="8" customFormat="1" ht="19.92" customHeight="1">
      <c r="B61" s="137"/>
      <c r="D61" s="138" t="s">
        <v>136</v>
      </c>
      <c r="E61" s="139"/>
      <c r="F61" s="139"/>
      <c r="G61" s="139"/>
      <c r="H61" s="139"/>
      <c r="I61" s="140"/>
      <c r="J61" s="141">
        <f>J89</f>
        <v>0</v>
      </c>
      <c r="L61" s="137"/>
    </row>
    <row r="62" s="8" customFormat="1" ht="19.92" customHeight="1">
      <c r="B62" s="137"/>
      <c r="D62" s="138" t="s">
        <v>137</v>
      </c>
      <c r="E62" s="139"/>
      <c r="F62" s="139"/>
      <c r="G62" s="139"/>
      <c r="H62" s="139"/>
      <c r="I62" s="140"/>
      <c r="J62" s="141">
        <f>J151</f>
        <v>0</v>
      </c>
      <c r="L62" s="137"/>
    </row>
    <row r="63" s="8" customFormat="1" ht="19.92" customHeight="1">
      <c r="B63" s="137"/>
      <c r="D63" s="138" t="s">
        <v>138</v>
      </c>
      <c r="E63" s="139"/>
      <c r="F63" s="139"/>
      <c r="G63" s="139"/>
      <c r="H63" s="139"/>
      <c r="I63" s="140"/>
      <c r="J63" s="141">
        <f>J156</f>
        <v>0</v>
      </c>
      <c r="L63" s="137"/>
    </row>
    <row r="64" s="8" customFormat="1" ht="19.92" customHeight="1">
      <c r="B64" s="137"/>
      <c r="D64" s="138" t="s">
        <v>139</v>
      </c>
      <c r="E64" s="139"/>
      <c r="F64" s="139"/>
      <c r="G64" s="139"/>
      <c r="H64" s="139"/>
      <c r="I64" s="140"/>
      <c r="J64" s="141">
        <f>J175</f>
        <v>0</v>
      </c>
      <c r="L64" s="137"/>
    </row>
    <row r="65" s="8" customFormat="1" ht="19.92" customHeight="1">
      <c r="B65" s="137"/>
      <c r="D65" s="138" t="s">
        <v>140</v>
      </c>
      <c r="E65" s="139"/>
      <c r="F65" s="139"/>
      <c r="G65" s="139"/>
      <c r="H65" s="139"/>
      <c r="I65" s="140"/>
      <c r="J65" s="141">
        <f>J226</f>
        <v>0</v>
      </c>
      <c r="L65" s="137"/>
    </row>
    <row r="66" s="8" customFormat="1" ht="19.92" customHeight="1">
      <c r="B66" s="137"/>
      <c r="D66" s="138" t="s">
        <v>141</v>
      </c>
      <c r="E66" s="139"/>
      <c r="F66" s="139"/>
      <c r="G66" s="139"/>
      <c r="H66" s="139"/>
      <c r="I66" s="140"/>
      <c r="J66" s="141">
        <f>J234</f>
        <v>0</v>
      </c>
      <c r="L66" s="137"/>
    </row>
    <row r="67" s="8" customFormat="1" ht="19.92" customHeight="1">
      <c r="B67" s="137"/>
      <c r="D67" s="138" t="s">
        <v>142</v>
      </c>
      <c r="E67" s="139"/>
      <c r="F67" s="139"/>
      <c r="G67" s="139"/>
      <c r="H67" s="139"/>
      <c r="I67" s="140"/>
      <c r="J67" s="141">
        <f>J245</f>
        <v>0</v>
      </c>
      <c r="L67" s="137"/>
    </row>
    <row r="68" s="1" customFormat="1" ht="21.84" customHeight="1">
      <c r="B68" s="36"/>
      <c r="I68" s="110"/>
      <c r="L68" s="36"/>
    </row>
    <row r="69" s="1" customFormat="1" ht="6.96" customHeight="1">
      <c r="B69" s="51"/>
      <c r="C69" s="52"/>
      <c r="D69" s="52"/>
      <c r="E69" s="52"/>
      <c r="F69" s="52"/>
      <c r="G69" s="52"/>
      <c r="H69" s="52"/>
      <c r="I69" s="126"/>
      <c r="J69" s="52"/>
      <c r="K69" s="52"/>
      <c r="L69" s="36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27"/>
      <c r="J73" s="54"/>
      <c r="K73" s="54"/>
      <c r="L73" s="36"/>
    </row>
    <row r="74" s="1" customFormat="1" ht="24.96" customHeight="1">
      <c r="B74" s="36"/>
      <c r="C74" s="22" t="s">
        <v>143</v>
      </c>
      <c r="I74" s="110"/>
      <c r="L74" s="36"/>
    </row>
    <row r="75" s="1" customFormat="1" ht="6.96" customHeight="1">
      <c r="B75" s="36"/>
      <c r="I75" s="110"/>
      <c r="L75" s="36"/>
    </row>
    <row r="76" s="1" customFormat="1" ht="12" customHeight="1">
      <c r="B76" s="36"/>
      <c r="C76" s="30" t="s">
        <v>17</v>
      </c>
      <c r="I76" s="110"/>
      <c r="L76" s="36"/>
    </row>
    <row r="77" s="1" customFormat="1" ht="16.5" customHeight="1">
      <c r="B77" s="36"/>
      <c r="E77" s="109" t="str">
        <f>E7</f>
        <v>Semčice, dostavba kanalizace a intenzifikace ČOV - Část A) Dostavba kanalizace - NEUZNATELNÉ NÁKLADY</v>
      </c>
      <c r="F77" s="30"/>
      <c r="G77" s="30"/>
      <c r="H77" s="30"/>
      <c r="I77" s="110"/>
      <c r="L77" s="36"/>
    </row>
    <row r="78" s="1" customFormat="1" ht="12" customHeight="1">
      <c r="B78" s="36"/>
      <c r="C78" s="30" t="s">
        <v>121</v>
      </c>
      <c r="I78" s="110"/>
      <c r="L78" s="36"/>
    </row>
    <row r="79" s="1" customFormat="1" ht="16.5" customHeight="1">
      <c r="B79" s="36"/>
      <c r="E79" s="57" t="str">
        <f>E9</f>
        <v>01 - SO 07 - Nové vodovodní řady (Ř1 a Ř2)</v>
      </c>
      <c r="F79" s="1"/>
      <c r="G79" s="1"/>
      <c r="H79" s="1"/>
      <c r="I79" s="110"/>
      <c r="L79" s="36"/>
    </row>
    <row r="80" s="1" customFormat="1" ht="6.96" customHeight="1">
      <c r="B80" s="36"/>
      <c r="I80" s="110"/>
      <c r="L80" s="36"/>
    </row>
    <row r="81" s="1" customFormat="1" ht="12" customHeight="1">
      <c r="B81" s="36"/>
      <c r="C81" s="30" t="s">
        <v>21</v>
      </c>
      <c r="F81" s="18" t="str">
        <f>F12</f>
        <v>Semčice</v>
      </c>
      <c r="I81" s="111" t="s">
        <v>23</v>
      </c>
      <c r="J81" s="59" t="str">
        <f>IF(J12="","",J12)</f>
        <v>19. 2. 2019</v>
      </c>
      <c r="L81" s="36"/>
    </row>
    <row r="82" s="1" customFormat="1" ht="6.96" customHeight="1">
      <c r="B82" s="36"/>
      <c r="I82" s="110"/>
      <c r="L82" s="36"/>
    </row>
    <row r="83" s="1" customFormat="1" ht="24.9" customHeight="1">
      <c r="B83" s="36"/>
      <c r="C83" s="30" t="s">
        <v>25</v>
      </c>
      <c r="F83" s="18" t="str">
        <f>E15</f>
        <v>VaK Mladá Boleslav, a.s.</v>
      </c>
      <c r="I83" s="111" t="s">
        <v>31</v>
      </c>
      <c r="J83" s="34" t="str">
        <f>E21</f>
        <v>Vodohospodářské inženýrské služby, a.s.</v>
      </c>
      <c r="L83" s="36"/>
    </row>
    <row r="84" s="1" customFormat="1" ht="13.65" customHeight="1">
      <c r="B84" s="36"/>
      <c r="C84" s="30" t="s">
        <v>29</v>
      </c>
      <c r="F84" s="18" t="str">
        <f>IF(E18="","",E18)</f>
        <v>Vyplň údaj</v>
      </c>
      <c r="I84" s="111" t="s">
        <v>34</v>
      </c>
      <c r="J84" s="34" t="str">
        <f>E24</f>
        <v>Ing.Eva Mrvová</v>
      </c>
      <c r="L84" s="36"/>
    </row>
    <row r="85" s="1" customFormat="1" ht="10.32" customHeight="1">
      <c r="B85" s="36"/>
      <c r="I85" s="110"/>
      <c r="L85" s="36"/>
    </row>
    <row r="86" s="9" customFormat="1" ht="29.28" customHeight="1">
      <c r="B86" s="142"/>
      <c r="C86" s="143" t="s">
        <v>144</v>
      </c>
      <c r="D86" s="144" t="s">
        <v>57</v>
      </c>
      <c r="E86" s="144" t="s">
        <v>53</v>
      </c>
      <c r="F86" s="144" t="s">
        <v>54</v>
      </c>
      <c r="G86" s="144" t="s">
        <v>145</v>
      </c>
      <c r="H86" s="144" t="s">
        <v>146</v>
      </c>
      <c r="I86" s="145" t="s">
        <v>147</v>
      </c>
      <c r="J86" s="146" t="s">
        <v>133</v>
      </c>
      <c r="K86" s="147" t="s">
        <v>148</v>
      </c>
      <c r="L86" s="142"/>
      <c r="M86" s="74" t="s">
        <v>3</v>
      </c>
      <c r="N86" s="75" t="s">
        <v>42</v>
      </c>
      <c r="O86" s="75" t="s">
        <v>149</v>
      </c>
      <c r="P86" s="75" t="s">
        <v>150</v>
      </c>
      <c r="Q86" s="75" t="s">
        <v>151</v>
      </c>
      <c r="R86" s="75" t="s">
        <v>152</v>
      </c>
      <c r="S86" s="75" t="s">
        <v>153</v>
      </c>
      <c r="T86" s="76" t="s">
        <v>154</v>
      </c>
    </row>
    <row r="87" s="1" customFormat="1" ht="22.8" customHeight="1">
      <c r="B87" s="36"/>
      <c r="C87" s="79" t="s">
        <v>155</v>
      </c>
      <c r="I87" s="110"/>
      <c r="J87" s="148">
        <f>BK87</f>
        <v>0</v>
      </c>
      <c r="L87" s="36"/>
      <c r="M87" s="77"/>
      <c r="N87" s="62"/>
      <c r="O87" s="62"/>
      <c r="P87" s="149">
        <f>P88</f>
        <v>0</v>
      </c>
      <c r="Q87" s="62"/>
      <c r="R87" s="149">
        <f>R88</f>
        <v>4.8350539999999995</v>
      </c>
      <c r="S87" s="62"/>
      <c r="T87" s="150">
        <f>T88</f>
        <v>68.342960000000005</v>
      </c>
      <c r="AT87" s="18" t="s">
        <v>71</v>
      </c>
      <c r="AU87" s="18" t="s">
        <v>134</v>
      </c>
      <c r="BK87" s="151">
        <f>BK88</f>
        <v>0</v>
      </c>
    </row>
    <row r="88" s="10" customFormat="1" ht="25.92" customHeight="1">
      <c r="B88" s="152"/>
      <c r="D88" s="153" t="s">
        <v>71</v>
      </c>
      <c r="E88" s="154" t="s">
        <v>156</v>
      </c>
      <c r="F88" s="154" t="s">
        <v>157</v>
      </c>
      <c r="I88" s="155"/>
      <c r="J88" s="156">
        <f>BK88</f>
        <v>0</v>
      </c>
      <c r="L88" s="152"/>
      <c r="M88" s="157"/>
      <c r="N88" s="158"/>
      <c r="O88" s="158"/>
      <c r="P88" s="159">
        <f>P89+P151+P156+P175+P226+P234+P245</f>
        <v>0</v>
      </c>
      <c r="Q88" s="158"/>
      <c r="R88" s="159">
        <f>R89+R151+R156+R175+R226+R234+R245</f>
        <v>4.8350539999999995</v>
      </c>
      <c r="S88" s="158"/>
      <c r="T88" s="160">
        <f>T89+T151+T156+T175+T226+T234+T245</f>
        <v>68.342960000000005</v>
      </c>
      <c r="AR88" s="153" t="s">
        <v>80</v>
      </c>
      <c r="AT88" s="161" t="s">
        <v>71</v>
      </c>
      <c r="AU88" s="161" t="s">
        <v>72</v>
      </c>
      <c r="AY88" s="153" t="s">
        <v>158</v>
      </c>
      <c r="BK88" s="162">
        <f>BK89+BK151+BK156+BK175+BK226+BK234+BK245</f>
        <v>0</v>
      </c>
    </row>
    <row r="89" s="10" customFormat="1" ht="22.8" customHeight="1">
      <c r="B89" s="152"/>
      <c r="D89" s="153" t="s">
        <v>71</v>
      </c>
      <c r="E89" s="163" t="s">
        <v>80</v>
      </c>
      <c r="F89" s="163" t="s">
        <v>159</v>
      </c>
      <c r="I89" s="155"/>
      <c r="J89" s="164">
        <f>BK89</f>
        <v>0</v>
      </c>
      <c r="L89" s="152"/>
      <c r="M89" s="157"/>
      <c r="N89" s="158"/>
      <c r="O89" s="158"/>
      <c r="P89" s="159">
        <f>SUM(P90:P150)</f>
        <v>0</v>
      </c>
      <c r="Q89" s="158"/>
      <c r="R89" s="159">
        <f>SUM(R90:R150)</f>
        <v>0.41475600000000001</v>
      </c>
      <c r="S89" s="158"/>
      <c r="T89" s="160">
        <f>SUM(T90:T150)</f>
        <v>68.342960000000005</v>
      </c>
      <c r="AR89" s="153" t="s">
        <v>80</v>
      </c>
      <c r="AT89" s="161" t="s">
        <v>71</v>
      </c>
      <c r="AU89" s="161" t="s">
        <v>80</v>
      </c>
      <c r="AY89" s="153" t="s">
        <v>158</v>
      </c>
      <c r="BK89" s="162">
        <f>SUM(BK90:BK150)</f>
        <v>0</v>
      </c>
    </row>
    <row r="90" s="1" customFormat="1" ht="22.5" customHeight="1">
      <c r="B90" s="165"/>
      <c r="C90" s="166" t="s">
        <v>80</v>
      </c>
      <c r="D90" s="166" t="s">
        <v>160</v>
      </c>
      <c r="E90" s="167" t="s">
        <v>161</v>
      </c>
      <c r="F90" s="168" t="s">
        <v>162</v>
      </c>
      <c r="G90" s="169" t="s">
        <v>101</v>
      </c>
      <c r="H90" s="170">
        <v>4.2000000000000002</v>
      </c>
      <c r="I90" s="171"/>
      <c r="J90" s="172">
        <f>ROUND(I90*H90,2)</f>
        <v>0</v>
      </c>
      <c r="K90" s="168" t="s">
        <v>163</v>
      </c>
      <c r="L90" s="36"/>
      <c r="M90" s="173" t="s">
        <v>3</v>
      </c>
      <c r="N90" s="174" t="s">
        <v>43</v>
      </c>
      <c r="O90" s="66"/>
      <c r="P90" s="175">
        <f>O90*H90</f>
        <v>0</v>
      </c>
      <c r="Q90" s="175">
        <v>0</v>
      </c>
      <c r="R90" s="175">
        <f>Q90*H90</f>
        <v>0</v>
      </c>
      <c r="S90" s="175">
        <v>0.26000000000000001</v>
      </c>
      <c r="T90" s="176">
        <f>S90*H90</f>
        <v>1.0920000000000001</v>
      </c>
      <c r="AR90" s="18" t="s">
        <v>164</v>
      </c>
      <c r="AT90" s="18" t="s">
        <v>160</v>
      </c>
      <c r="AU90" s="18" t="s">
        <v>82</v>
      </c>
      <c r="AY90" s="18" t="s">
        <v>158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8" t="s">
        <v>80</v>
      </c>
      <c r="BK90" s="177">
        <f>ROUND(I90*H90,2)</f>
        <v>0</v>
      </c>
      <c r="BL90" s="18" t="s">
        <v>164</v>
      </c>
      <c r="BM90" s="18" t="s">
        <v>165</v>
      </c>
    </row>
    <row r="91" s="11" customFormat="1">
      <c r="B91" s="178"/>
      <c r="D91" s="179" t="s">
        <v>166</v>
      </c>
      <c r="E91" s="180" t="s">
        <v>3</v>
      </c>
      <c r="F91" s="181" t="s">
        <v>167</v>
      </c>
      <c r="H91" s="182">
        <v>4.2000000000000002</v>
      </c>
      <c r="I91" s="183"/>
      <c r="L91" s="178"/>
      <c r="M91" s="184"/>
      <c r="N91" s="185"/>
      <c r="O91" s="185"/>
      <c r="P91" s="185"/>
      <c r="Q91" s="185"/>
      <c r="R91" s="185"/>
      <c r="S91" s="185"/>
      <c r="T91" s="186"/>
      <c r="AT91" s="180" t="s">
        <v>166</v>
      </c>
      <c r="AU91" s="180" t="s">
        <v>82</v>
      </c>
      <c r="AV91" s="11" t="s">
        <v>82</v>
      </c>
      <c r="AW91" s="11" t="s">
        <v>33</v>
      </c>
      <c r="AX91" s="11" t="s">
        <v>80</v>
      </c>
      <c r="AY91" s="180" t="s">
        <v>158</v>
      </c>
    </row>
    <row r="92" s="1" customFormat="1" ht="33.75" customHeight="1">
      <c r="B92" s="165"/>
      <c r="C92" s="166" t="s">
        <v>82</v>
      </c>
      <c r="D92" s="166" t="s">
        <v>160</v>
      </c>
      <c r="E92" s="167" t="s">
        <v>168</v>
      </c>
      <c r="F92" s="168" t="s">
        <v>169</v>
      </c>
      <c r="G92" s="169" t="s">
        <v>101</v>
      </c>
      <c r="H92" s="170">
        <v>63.200000000000003</v>
      </c>
      <c r="I92" s="171"/>
      <c r="J92" s="172">
        <f>ROUND(I92*H92,2)</f>
        <v>0</v>
      </c>
      <c r="K92" s="168" t="s">
        <v>163</v>
      </c>
      <c r="L92" s="36"/>
      <c r="M92" s="173" t="s">
        <v>3</v>
      </c>
      <c r="N92" s="174" t="s">
        <v>43</v>
      </c>
      <c r="O92" s="66"/>
      <c r="P92" s="175">
        <f>O92*H92</f>
        <v>0</v>
      </c>
      <c r="Q92" s="175">
        <v>0</v>
      </c>
      <c r="R92" s="175">
        <f>Q92*H92</f>
        <v>0</v>
      </c>
      <c r="S92" s="175">
        <v>0.75</v>
      </c>
      <c r="T92" s="176">
        <f>S92*H92</f>
        <v>47.400000000000006</v>
      </c>
      <c r="AR92" s="18" t="s">
        <v>164</v>
      </c>
      <c r="AT92" s="18" t="s">
        <v>160</v>
      </c>
      <c r="AU92" s="18" t="s">
        <v>82</v>
      </c>
      <c r="AY92" s="18" t="s">
        <v>158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8" t="s">
        <v>80</v>
      </c>
      <c r="BK92" s="177">
        <f>ROUND(I92*H92,2)</f>
        <v>0</v>
      </c>
      <c r="BL92" s="18" t="s">
        <v>164</v>
      </c>
      <c r="BM92" s="18" t="s">
        <v>170</v>
      </c>
    </row>
    <row r="93" s="12" customFormat="1">
      <c r="B93" s="187"/>
      <c r="D93" s="179" t="s">
        <v>166</v>
      </c>
      <c r="E93" s="188" t="s">
        <v>3</v>
      </c>
      <c r="F93" s="189" t="s">
        <v>171</v>
      </c>
      <c r="H93" s="188" t="s">
        <v>3</v>
      </c>
      <c r="I93" s="190"/>
      <c r="L93" s="187"/>
      <c r="M93" s="191"/>
      <c r="N93" s="192"/>
      <c r="O93" s="192"/>
      <c r="P93" s="192"/>
      <c r="Q93" s="192"/>
      <c r="R93" s="192"/>
      <c r="S93" s="192"/>
      <c r="T93" s="193"/>
      <c r="AT93" s="188" t="s">
        <v>166</v>
      </c>
      <c r="AU93" s="188" t="s">
        <v>82</v>
      </c>
      <c r="AV93" s="12" t="s">
        <v>80</v>
      </c>
      <c r="AW93" s="12" t="s">
        <v>33</v>
      </c>
      <c r="AX93" s="12" t="s">
        <v>72</v>
      </c>
      <c r="AY93" s="188" t="s">
        <v>158</v>
      </c>
    </row>
    <row r="94" s="11" customFormat="1">
      <c r="B94" s="178"/>
      <c r="D94" s="179" t="s">
        <v>166</v>
      </c>
      <c r="E94" s="180" t="s">
        <v>3</v>
      </c>
      <c r="F94" s="181" t="s">
        <v>172</v>
      </c>
      <c r="H94" s="182">
        <v>63.200000000000003</v>
      </c>
      <c r="I94" s="183"/>
      <c r="L94" s="178"/>
      <c r="M94" s="184"/>
      <c r="N94" s="185"/>
      <c r="O94" s="185"/>
      <c r="P94" s="185"/>
      <c r="Q94" s="185"/>
      <c r="R94" s="185"/>
      <c r="S94" s="185"/>
      <c r="T94" s="186"/>
      <c r="AT94" s="180" t="s">
        <v>166</v>
      </c>
      <c r="AU94" s="180" t="s">
        <v>82</v>
      </c>
      <c r="AV94" s="11" t="s">
        <v>82</v>
      </c>
      <c r="AW94" s="11" t="s">
        <v>33</v>
      </c>
      <c r="AX94" s="11" t="s">
        <v>80</v>
      </c>
      <c r="AY94" s="180" t="s">
        <v>158</v>
      </c>
    </row>
    <row r="95" s="1" customFormat="1" ht="22.5" customHeight="1">
      <c r="B95" s="165"/>
      <c r="C95" s="166" t="s">
        <v>173</v>
      </c>
      <c r="D95" s="166" t="s">
        <v>160</v>
      </c>
      <c r="E95" s="167" t="s">
        <v>174</v>
      </c>
      <c r="F95" s="168" t="s">
        <v>175</v>
      </c>
      <c r="G95" s="169" t="s">
        <v>101</v>
      </c>
      <c r="H95" s="170">
        <v>63.200000000000003</v>
      </c>
      <c r="I95" s="171"/>
      <c r="J95" s="172">
        <f>ROUND(I95*H95,2)</f>
        <v>0</v>
      </c>
      <c r="K95" s="168" t="s">
        <v>163</v>
      </c>
      <c r="L95" s="36"/>
      <c r="M95" s="173" t="s">
        <v>3</v>
      </c>
      <c r="N95" s="174" t="s">
        <v>43</v>
      </c>
      <c r="O95" s="66"/>
      <c r="P95" s="175">
        <f>O95*H95</f>
        <v>0</v>
      </c>
      <c r="Q95" s="175">
        <v>0</v>
      </c>
      <c r="R95" s="175">
        <f>Q95*H95</f>
        <v>0</v>
      </c>
      <c r="S95" s="175">
        <v>0.098000000000000004</v>
      </c>
      <c r="T95" s="176">
        <f>S95*H95</f>
        <v>6.1936000000000009</v>
      </c>
      <c r="AR95" s="18" t="s">
        <v>164</v>
      </c>
      <c r="AT95" s="18" t="s">
        <v>160</v>
      </c>
      <c r="AU95" s="18" t="s">
        <v>82</v>
      </c>
      <c r="AY95" s="18" t="s">
        <v>158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8" t="s">
        <v>80</v>
      </c>
      <c r="BK95" s="177">
        <f>ROUND(I95*H95,2)</f>
        <v>0</v>
      </c>
      <c r="BL95" s="18" t="s">
        <v>164</v>
      </c>
      <c r="BM95" s="18" t="s">
        <v>176</v>
      </c>
    </row>
    <row r="96" s="11" customFormat="1">
      <c r="B96" s="178"/>
      <c r="D96" s="179" t="s">
        <v>166</v>
      </c>
      <c r="E96" s="180" t="s">
        <v>3</v>
      </c>
      <c r="F96" s="181" t="s">
        <v>172</v>
      </c>
      <c r="H96" s="182">
        <v>63.200000000000003</v>
      </c>
      <c r="I96" s="183"/>
      <c r="L96" s="178"/>
      <c r="M96" s="184"/>
      <c r="N96" s="185"/>
      <c r="O96" s="185"/>
      <c r="P96" s="185"/>
      <c r="Q96" s="185"/>
      <c r="R96" s="185"/>
      <c r="S96" s="185"/>
      <c r="T96" s="186"/>
      <c r="AT96" s="180" t="s">
        <v>166</v>
      </c>
      <c r="AU96" s="180" t="s">
        <v>82</v>
      </c>
      <c r="AV96" s="11" t="s">
        <v>82</v>
      </c>
      <c r="AW96" s="11" t="s">
        <v>33</v>
      </c>
      <c r="AX96" s="11" t="s">
        <v>80</v>
      </c>
      <c r="AY96" s="180" t="s">
        <v>158</v>
      </c>
    </row>
    <row r="97" s="1" customFormat="1" ht="22.5" customHeight="1">
      <c r="B97" s="165"/>
      <c r="C97" s="166" t="s">
        <v>164</v>
      </c>
      <c r="D97" s="166" t="s">
        <v>160</v>
      </c>
      <c r="E97" s="167" t="s">
        <v>177</v>
      </c>
      <c r="F97" s="168" t="s">
        <v>178</v>
      </c>
      <c r="G97" s="169" t="s">
        <v>101</v>
      </c>
      <c r="H97" s="170">
        <v>4.2000000000000002</v>
      </c>
      <c r="I97" s="171"/>
      <c r="J97" s="172">
        <f>ROUND(I97*H97,2)</f>
        <v>0</v>
      </c>
      <c r="K97" s="168" t="s">
        <v>163</v>
      </c>
      <c r="L97" s="36"/>
      <c r="M97" s="173" t="s">
        <v>3</v>
      </c>
      <c r="N97" s="174" t="s">
        <v>43</v>
      </c>
      <c r="O97" s="66"/>
      <c r="P97" s="175">
        <f>O97*H97</f>
        <v>0</v>
      </c>
      <c r="Q97" s="175">
        <v>0</v>
      </c>
      <c r="R97" s="175">
        <f>Q97*H97</f>
        <v>0</v>
      </c>
      <c r="S97" s="175">
        <v>0.17000000000000001</v>
      </c>
      <c r="T97" s="176">
        <f>S97*H97</f>
        <v>0.71400000000000008</v>
      </c>
      <c r="AR97" s="18" t="s">
        <v>164</v>
      </c>
      <c r="AT97" s="18" t="s">
        <v>160</v>
      </c>
      <c r="AU97" s="18" t="s">
        <v>82</v>
      </c>
      <c r="AY97" s="18" t="s">
        <v>158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8" t="s">
        <v>80</v>
      </c>
      <c r="BK97" s="177">
        <f>ROUND(I97*H97,2)</f>
        <v>0</v>
      </c>
      <c r="BL97" s="18" t="s">
        <v>164</v>
      </c>
      <c r="BM97" s="18" t="s">
        <v>179</v>
      </c>
    </row>
    <row r="98" s="11" customFormat="1">
      <c r="B98" s="178"/>
      <c r="D98" s="179" t="s">
        <v>166</v>
      </c>
      <c r="E98" s="180" t="s">
        <v>3</v>
      </c>
      <c r="F98" s="181" t="s">
        <v>167</v>
      </c>
      <c r="H98" s="182">
        <v>4.2000000000000002</v>
      </c>
      <c r="I98" s="183"/>
      <c r="L98" s="178"/>
      <c r="M98" s="184"/>
      <c r="N98" s="185"/>
      <c r="O98" s="185"/>
      <c r="P98" s="185"/>
      <c r="Q98" s="185"/>
      <c r="R98" s="185"/>
      <c r="S98" s="185"/>
      <c r="T98" s="186"/>
      <c r="AT98" s="180" t="s">
        <v>166</v>
      </c>
      <c r="AU98" s="180" t="s">
        <v>82</v>
      </c>
      <c r="AV98" s="11" t="s">
        <v>82</v>
      </c>
      <c r="AW98" s="11" t="s">
        <v>33</v>
      </c>
      <c r="AX98" s="11" t="s">
        <v>80</v>
      </c>
      <c r="AY98" s="180" t="s">
        <v>158</v>
      </c>
    </row>
    <row r="99" s="1" customFormat="1" ht="22.5" customHeight="1">
      <c r="B99" s="165"/>
      <c r="C99" s="166" t="s">
        <v>180</v>
      </c>
      <c r="D99" s="166" t="s">
        <v>160</v>
      </c>
      <c r="E99" s="167" t="s">
        <v>181</v>
      </c>
      <c r="F99" s="168" t="s">
        <v>182</v>
      </c>
      <c r="G99" s="169" t="s">
        <v>101</v>
      </c>
      <c r="H99" s="170">
        <v>101.12000000000001</v>
      </c>
      <c r="I99" s="171"/>
      <c r="J99" s="172">
        <f>ROUND(I99*H99,2)</f>
        <v>0</v>
      </c>
      <c r="K99" s="168" t="s">
        <v>163</v>
      </c>
      <c r="L99" s="36"/>
      <c r="M99" s="173" t="s">
        <v>3</v>
      </c>
      <c r="N99" s="174" t="s">
        <v>43</v>
      </c>
      <c r="O99" s="66"/>
      <c r="P99" s="175">
        <f>O99*H99</f>
        <v>0</v>
      </c>
      <c r="Q99" s="175">
        <v>6.9999999999999994E-05</v>
      </c>
      <c r="R99" s="175">
        <f>Q99*H99</f>
        <v>0.0070783999999999994</v>
      </c>
      <c r="S99" s="175">
        <v>0.128</v>
      </c>
      <c r="T99" s="176">
        <f>S99*H99</f>
        <v>12.94336</v>
      </c>
      <c r="AR99" s="18" t="s">
        <v>164</v>
      </c>
      <c r="AT99" s="18" t="s">
        <v>160</v>
      </c>
      <c r="AU99" s="18" t="s">
        <v>82</v>
      </c>
      <c r="AY99" s="18" t="s">
        <v>158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8" t="s">
        <v>80</v>
      </c>
      <c r="BK99" s="177">
        <f>ROUND(I99*H99,2)</f>
        <v>0</v>
      </c>
      <c r="BL99" s="18" t="s">
        <v>164</v>
      </c>
      <c r="BM99" s="18" t="s">
        <v>183</v>
      </c>
    </row>
    <row r="100" s="11" customFormat="1">
      <c r="B100" s="178"/>
      <c r="D100" s="179" t="s">
        <v>166</v>
      </c>
      <c r="E100" s="180" t="s">
        <v>3</v>
      </c>
      <c r="F100" s="181" t="s">
        <v>184</v>
      </c>
      <c r="H100" s="182">
        <v>101.12000000000001</v>
      </c>
      <c r="I100" s="183"/>
      <c r="L100" s="178"/>
      <c r="M100" s="184"/>
      <c r="N100" s="185"/>
      <c r="O100" s="185"/>
      <c r="P100" s="185"/>
      <c r="Q100" s="185"/>
      <c r="R100" s="185"/>
      <c r="S100" s="185"/>
      <c r="T100" s="186"/>
      <c r="AT100" s="180" t="s">
        <v>166</v>
      </c>
      <c r="AU100" s="180" t="s">
        <v>82</v>
      </c>
      <c r="AV100" s="11" t="s">
        <v>82</v>
      </c>
      <c r="AW100" s="11" t="s">
        <v>33</v>
      </c>
      <c r="AX100" s="11" t="s">
        <v>80</v>
      </c>
      <c r="AY100" s="180" t="s">
        <v>158</v>
      </c>
    </row>
    <row r="101" s="1" customFormat="1" ht="33.75" customHeight="1">
      <c r="B101" s="165"/>
      <c r="C101" s="166" t="s">
        <v>185</v>
      </c>
      <c r="D101" s="166" t="s">
        <v>160</v>
      </c>
      <c r="E101" s="167" t="s">
        <v>186</v>
      </c>
      <c r="F101" s="168" t="s">
        <v>187</v>
      </c>
      <c r="G101" s="169" t="s">
        <v>105</v>
      </c>
      <c r="H101" s="170">
        <v>1</v>
      </c>
      <c r="I101" s="171"/>
      <c r="J101" s="172">
        <f>ROUND(I101*H101,2)</f>
        <v>0</v>
      </c>
      <c r="K101" s="168" t="s">
        <v>163</v>
      </c>
      <c r="L101" s="36"/>
      <c r="M101" s="173" t="s">
        <v>3</v>
      </c>
      <c r="N101" s="174" t="s">
        <v>43</v>
      </c>
      <c r="O101" s="66"/>
      <c r="P101" s="175">
        <f>O101*H101</f>
        <v>0</v>
      </c>
      <c r="Q101" s="175">
        <v>0.0086800000000000002</v>
      </c>
      <c r="R101" s="175">
        <f>Q101*H101</f>
        <v>0.0086800000000000002</v>
      </c>
      <c r="S101" s="175">
        <v>0</v>
      </c>
      <c r="T101" s="176">
        <f>S101*H101</f>
        <v>0</v>
      </c>
      <c r="AR101" s="18" t="s">
        <v>164</v>
      </c>
      <c r="AT101" s="18" t="s">
        <v>160</v>
      </c>
      <c r="AU101" s="18" t="s">
        <v>82</v>
      </c>
      <c r="AY101" s="18" t="s">
        <v>158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8" t="s">
        <v>80</v>
      </c>
      <c r="BK101" s="177">
        <f>ROUND(I101*H101,2)</f>
        <v>0</v>
      </c>
      <c r="BL101" s="18" t="s">
        <v>164</v>
      </c>
      <c r="BM101" s="18" t="s">
        <v>188</v>
      </c>
    </row>
    <row r="102" s="1" customFormat="1" ht="33.75" customHeight="1">
      <c r="B102" s="165"/>
      <c r="C102" s="166" t="s">
        <v>189</v>
      </c>
      <c r="D102" s="166" t="s">
        <v>160</v>
      </c>
      <c r="E102" s="167" t="s">
        <v>190</v>
      </c>
      <c r="F102" s="168" t="s">
        <v>191</v>
      </c>
      <c r="G102" s="169" t="s">
        <v>105</v>
      </c>
      <c r="H102" s="170">
        <v>1</v>
      </c>
      <c r="I102" s="171"/>
      <c r="J102" s="172">
        <f>ROUND(I102*H102,2)</f>
        <v>0</v>
      </c>
      <c r="K102" s="168" t="s">
        <v>163</v>
      </c>
      <c r="L102" s="36"/>
      <c r="M102" s="173" t="s">
        <v>3</v>
      </c>
      <c r="N102" s="174" t="s">
        <v>43</v>
      </c>
      <c r="O102" s="66"/>
      <c r="P102" s="175">
        <f>O102*H102</f>
        <v>0</v>
      </c>
      <c r="Q102" s="175">
        <v>0.01068</v>
      </c>
      <c r="R102" s="175">
        <f>Q102*H102</f>
        <v>0.01068</v>
      </c>
      <c r="S102" s="175">
        <v>0</v>
      </c>
      <c r="T102" s="176">
        <f>S102*H102</f>
        <v>0</v>
      </c>
      <c r="AR102" s="18" t="s">
        <v>164</v>
      </c>
      <c r="AT102" s="18" t="s">
        <v>160</v>
      </c>
      <c r="AU102" s="18" t="s">
        <v>82</v>
      </c>
      <c r="AY102" s="18" t="s">
        <v>158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8" t="s">
        <v>80</v>
      </c>
      <c r="BK102" s="177">
        <f>ROUND(I102*H102,2)</f>
        <v>0</v>
      </c>
      <c r="BL102" s="18" t="s">
        <v>164</v>
      </c>
      <c r="BM102" s="18" t="s">
        <v>192</v>
      </c>
    </row>
    <row r="103" s="1" customFormat="1" ht="33.75" customHeight="1">
      <c r="B103" s="165"/>
      <c r="C103" s="166" t="s">
        <v>193</v>
      </c>
      <c r="D103" s="166" t="s">
        <v>160</v>
      </c>
      <c r="E103" s="167" t="s">
        <v>194</v>
      </c>
      <c r="F103" s="168" t="s">
        <v>195</v>
      </c>
      <c r="G103" s="169" t="s">
        <v>105</v>
      </c>
      <c r="H103" s="170">
        <v>5</v>
      </c>
      <c r="I103" s="171"/>
      <c r="J103" s="172">
        <f>ROUND(I103*H103,2)</f>
        <v>0</v>
      </c>
      <c r="K103" s="168" t="s">
        <v>163</v>
      </c>
      <c r="L103" s="36"/>
      <c r="M103" s="173" t="s">
        <v>3</v>
      </c>
      <c r="N103" s="174" t="s">
        <v>43</v>
      </c>
      <c r="O103" s="66"/>
      <c r="P103" s="175">
        <f>O103*H103</f>
        <v>0</v>
      </c>
      <c r="Q103" s="175">
        <v>0.036900000000000002</v>
      </c>
      <c r="R103" s="175">
        <f>Q103*H103</f>
        <v>0.1845</v>
      </c>
      <c r="S103" s="175">
        <v>0</v>
      </c>
      <c r="T103" s="176">
        <f>S103*H103</f>
        <v>0</v>
      </c>
      <c r="AR103" s="18" t="s">
        <v>164</v>
      </c>
      <c r="AT103" s="18" t="s">
        <v>160</v>
      </c>
      <c r="AU103" s="18" t="s">
        <v>82</v>
      </c>
      <c r="AY103" s="18" t="s">
        <v>158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8" t="s">
        <v>80</v>
      </c>
      <c r="BK103" s="177">
        <f>ROUND(I103*H103,2)</f>
        <v>0</v>
      </c>
      <c r="BL103" s="18" t="s">
        <v>164</v>
      </c>
      <c r="BM103" s="18" t="s">
        <v>196</v>
      </c>
    </row>
    <row r="104" s="1" customFormat="1" ht="22.5" customHeight="1">
      <c r="B104" s="165"/>
      <c r="C104" s="166" t="s">
        <v>197</v>
      </c>
      <c r="D104" s="166" t="s">
        <v>160</v>
      </c>
      <c r="E104" s="167" t="s">
        <v>198</v>
      </c>
      <c r="F104" s="168" t="s">
        <v>199</v>
      </c>
      <c r="G104" s="169" t="s">
        <v>110</v>
      </c>
      <c r="H104" s="170">
        <v>10.5</v>
      </c>
      <c r="I104" s="171"/>
      <c r="J104" s="172">
        <f>ROUND(I104*H104,2)</f>
        <v>0</v>
      </c>
      <c r="K104" s="168" t="s">
        <v>163</v>
      </c>
      <c r="L104" s="36"/>
      <c r="M104" s="173" t="s">
        <v>3</v>
      </c>
      <c r="N104" s="174" t="s">
        <v>43</v>
      </c>
      <c r="O104" s="66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AR104" s="18" t="s">
        <v>164</v>
      </c>
      <c r="AT104" s="18" t="s">
        <v>160</v>
      </c>
      <c r="AU104" s="18" t="s">
        <v>82</v>
      </c>
      <c r="AY104" s="18" t="s">
        <v>158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8" t="s">
        <v>80</v>
      </c>
      <c r="BK104" s="177">
        <f>ROUND(I104*H104,2)</f>
        <v>0</v>
      </c>
      <c r="BL104" s="18" t="s">
        <v>164</v>
      </c>
      <c r="BM104" s="18" t="s">
        <v>200</v>
      </c>
    </row>
    <row r="105" s="11" customFormat="1">
      <c r="B105" s="178"/>
      <c r="D105" s="179" t="s">
        <v>166</v>
      </c>
      <c r="E105" s="180" t="s">
        <v>3</v>
      </c>
      <c r="F105" s="181" t="s">
        <v>201</v>
      </c>
      <c r="H105" s="182">
        <v>10.5</v>
      </c>
      <c r="I105" s="183"/>
      <c r="L105" s="178"/>
      <c r="M105" s="184"/>
      <c r="N105" s="185"/>
      <c r="O105" s="185"/>
      <c r="P105" s="185"/>
      <c r="Q105" s="185"/>
      <c r="R105" s="185"/>
      <c r="S105" s="185"/>
      <c r="T105" s="186"/>
      <c r="AT105" s="180" t="s">
        <v>166</v>
      </c>
      <c r="AU105" s="180" t="s">
        <v>82</v>
      </c>
      <c r="AV105" s="11" t="s">
        <v>82</v>
      </c>
      <c r="AW105" s="11" t="s">
        <v>33</v>
      </c>
      <c r="AX105" s="11" t="s">
        <v>80</v>
      </c>
      <c r="AY105" s="180" t="s">
        <v>158</v>
      </c>
    </row>
    <row r="106" s="1" customFormat="1" ht="22.5" customHeight="1">
      <c r="B106" s="165"/>
      <c r="C106" s="166" t="s">
        <v>202</v>
      </c>
      <c r="D106" s="166" t="s">
        <v>160</v>
      </c>
      <c r="E106" s="167" t="s">
        <v>203</v>
      </c>
      <c r="F106" s="168" t="s">
        <v>204</v>
      </c>
      <c r="G106" s="169" t="s">
        <v>110</v>
      </c>
      <c r="H106" s="170">
        <v>17.143999999999998</v>
      </c>
      <c r="I106" s="171"/>
      <c r="J106" s="172">
        <f>ROUND(I106*H106,2)</f>
        <v>0</v>
      </c>
      <c r="K106" s="168" t="s">
        <v>163</v>
      </c>
      <c r="L106" s="36"/>
      <c r="M106" s="173" t="s">
        <v>3</v>
      </c>
      <c r="N106" s="174" t="s">
        <v>43</v>
      </c>
      <c r="O106" s="66"/>
      <c r="P106" s="175">
        <f>O106*H106</f>
        <v>0</v>
      </c>
      <c r="Q106" s="175">
        <v>0</v>
      </c>
      <c r="R106" s="175">
        <f>Q106*H106</f>
        <v>0</v>
      </c>
      <c r="S106" s="175">
        <v>0</v>
      </c>
      <c r="T106" s="176">
        <f>S106*H106</f>
        <v>0</v>
      </c>
      <c r="AR106" s="18" t="s">
        <v>164</v>
      </c>
      <c r="AT106" s="18" t="s">
        <v>160</v>
      </c>
      <c r="AU106" s="18" t="s">
        <v>82</v>
      </c>
      <c r="AY106" s="18" t="s">
        <v>158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8" t="s">
        <v>80</v>
      </c>
      <c r="BK106" s="177">
        <f>ROUND(I106*H106,2)</f>
        <v>0</v>
      </c>
      <c r="BL106" s="18" t="s">
        <v>164</v>
      </c>
      <c r="BM106" s="18" t="s">
        <v>205</v>
      </c>
    </row>
    <row r="107" s="11" customFormat="1">
      <c r="B107" s="178"/>
      <c r="D107" s="179" t="s">
        <v>166</v>
      </c>
      <c r="E107" s="180" t="s">
        <v>3</v>
      </c>
      <c r="F107" s="181" t="s">
        <v>206</v>
      </c>
      <c r="H107" s="182">
        <v>17.143999999999998</v>
      </c>
      <c r="I107" s="183"/>
      <c r="L107" s="178"/>
      <c r="M107" s="184"/>
      <c r="N107" s="185"/>
      <c r="O107" s="185"/>
      <c r="P107" s="185"/>
      <c r="Q107" s="185"/>
      <c r="R107" s="185"/>
      <c r="S107" s="185"/>
      <c r="T107" s="186"/>
      <c r="AT107" s="180" t="s">
        <v>166</v>
      </c>
      <c r="AU107" s="180" t="s">
        <v>82</v>
      </c>
      <c r="AV107" s="11" t="s">
        <v>82</v>
      </c>
      <c r="AW107" s="11" t="s">
        <v>33</v>
      </c>
      <c r="AX107" s="11" t="s">
        <v>80</v>
      </c>
      <c r="AY107" s="180" t="s">
        <v>158</v>
      </c>
    </row>
    <row r="108" s="1" customFormat="1" ht="22.5" customHeight="1">
      <c r="B108" s="165"/>
      <c r="C108" s="166" t="s">
        <v>207</v>
      </c>
      <c r="D108" s="166" t="s">
        <v>160</v>
      </c>
      <c r="E108" s="167" t="s">
        <v>208</v>
      </c>
      <c r="F108" s="168" t="s">
        <v>209</v>
      </c>
      <c r="G108" s="169" t="s">
        <v>110</v>
      </c>
      <c r="H108" s="170">
        <v>42.859999999999999</v>
      </c>
      <c r="I108" s="171"/>
      <c r="J108" s="172">
        <f>ROUND(I108*H108,2)</f>
        <v>0</v>
      </c>
      <c r="K108" s="168" t="s">
        <v>163</v>
      </c>
      <c r="L108" s="36"/>
      <c r="M108" s="173" t="s">
        <v>3</v>
      </c>
      <c r="N108" s="174" t="s">
        <v>43</v>
      </c>
      <c r="O108" s="66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AR108" s="18" t="s">
        <v>164</v>
      </c>
      <c r="AT108" s="18" t="s">
        <v>160</v>
      </c>
      <c r="AU108" s="18" t="s">
        <v>82</v>
      </c>
      <c r="AY108" s="18" t="s">
        <v>158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8" t="s">
        <v>80</v>
      </c>
      <c r="BK108" s="177">
        <f>ROUND(I108*H108,2)</f>
        <v>0</v>
      </c>
      <c r="BL108" s="18" t="s">
        <v>164</v>
      </c>
      <c r="BM108" s="18" t="s">
        <v>210</v>
      </c>
    </row>
    <row r="109" s="11" customFormat="1">
      <c r="B109" s="178"/>
      <c r="D109" s="179" t="s">
        <v>166</v>
      </c>
      <c r="E109" s="180" t="s">
        <v>3</v>
      </c>
      <c r="F109" s="181" t="s">
        <v>211</v>
      </c>
      <c r="H109" s="182">
        <v>104.76000000000001</v>
      </c>
      <c r="I109" s="183"/>
      <c r="L109" s="178"/>
      <c r="M109" s="184"/>
      <c r="N109" s="185"/>
      <c r="O109" s="185"/>
      <c r="P109" s="185"/>
      <c r="Q109" s="185"/>
      <c r="R109" s="185"/>
      <c r="S109" s="185"/>
      <c r="T109" s="186"/>
      <c r="AT109" s="180" t="s">
        <v>166</v>
      </c>
      <c r="AU109" s="180" t="s">
        <v>82</v>
      </c>
      <c r="AV109" s="11" t="s">
        <v>82</v>
      </c>
      <c r="AW109" s="11" t="s">
        <v>33</v>
      </c>
      <c r="AX109" s="11" t="s">
        <v>72</v>
      </c>
      <c r="AY109" s="180" t="s">
        <v>158</v>
      </c>
    </row>
    <row r="110" s="11" customFormat="1">
      <c r="B110" s="178"/>
      <c r="D110" s="179" t="s">
        <v>166</v>
      </c>
      <c r="E110" s="180" t="s">
        <v>3</v>
      </c>
      <c r="F110" s="181" t="s">
        <v>212</v>
      </c>
      <c r="H110" s="182">
        <v>16.559999999999999</v>
      </c>
      <c r="I110" s="183"/>
      <c r="L110" s="178"/>
      <c r="M110" s="184"/>
      <c r="N110" s="185"/>
      <c r="O110" s="185"/>
      <c r="P110" s="185"/>
      <c r="Q110" s="185"/>
      <c r="R110" s="185"/>
      <c r="S110" s="185"/>
      <c r="T110" s="186"/>
      <c r="AT110" s="180" t="s">
        <v>166</v>
      </c>
      <c r="AU110" s="180" t="s">
        <v>82</v>
      </c>
      <c r="AV110" s="11" t="s">
        <v>82</v>
      </c>
      <c r="AW110" s="11" t="s">
        <v>33</v>
      </c>
      <c r="AX110" s="11" t="s">
        <v>72</v>
      </c>
      <c r="AY110" s="180" t="s">
        <v>158</v>
      </c>
    </row>
    <row r="111" s="11" customFormat="1">
      <c r="B111" s="178"/>
      <c r="D111" s="179" t="s">
        <v>166</v>
      </c>
      <c r="E111" s="180" t="s">
        <v>3</v>
      </c>
      <c r="F111" s="181" t="s">
        <v>213</v>
      </c>
      <c r="H111" s="182">
        <v>-34.759999999999998</v>
      </c>
      <c r="I111" s="183"/>
      <c r="L111" s="178"/>
      <c r="M111" s="184"/>
      <c r="N111" s="185"/>
      <c r="O111" s="185"/>
      <c r="P111" s="185"/>
      <c r="Q111" s="185"/>
      <c r="R111" s="185"/>
      <c r="S111" s="185"/>
      <c r="T111" s="186"/>
      <c r="AT111" s="180" t="s">
        <v>166</v>
      </c>
      <c r="AU111" s="180" t="s">
        <v>82</v>
      </c>
      <c r="AV111" s="11" t="s">
        <v>82</v>
      </c>
      <c r="AW111" s="11" t="s">
        <v>33</v>
      </c>
      <c r="AX111" s="11" t="s">
        <v>72</v>
      </c>
      <c r="AY111" s="180" t="s">
        <v>158</v>
      </c>
    </row>
    <row r="112" s="11" customFormat="1">
      <c r="B112" s="178"/>
      <c r="D112" s="179" t="s">
        <v>166</v>
      </c>
      <c r="E112" s="180" t="s">
        <v>3</v>
      </c>
      <c r="F112" s="181" t="s">
        <v>214</v>
      </c>
      <c r="H112" s="182">
        <v>-0.83999999999999997</v>
      </c>
      <c r="I112" s="183"/>
      <c r="L112" s="178"/>
      <c r="M112" s="184"/>
      <c r="N112" s="185"/>
      <c r="O112" s="185"/>
      <c r="P112" s="185"/>
      <c r="Q112" s="185"/>
      <c r="R112" s="185"/>
      <c r="S112" s="185"/>
      <c r="T112" s="186"/>
      <c r="AT112" s="180" t="s">
        <v>166</v>
      </c>
      <c r="AU112" s="180" t="s">
        <v>82</v>
      </c>
      <c r="AV112" s="11" t="s">
        <v>82</v>
      </c>
      <c r="AW112" s="11" t="s">
        <v>33</v>
      </c>
      <c r="AX112" s="11" t="s">
        <v>72</v>
      </c>
      <c r="AY112" s="180" t="s">
        <v>158</v>
      </c>
    </row>
    <row r="113" s="13" customFormat="1">
      <c r="B113" s="194"/>
      <c r="D113" s="179" t="s">
        <v>166</v>
      </c>
      <c r="E113" s="195" t="s">
        <v>49</v>
      </c>
      <c r="F113" s="196" t="s">
        <v>215</v>
      </c>
      <c r="H113" s="197">
        <v>85.719999999999999</v>
      </c>
      <c r="I113" s="198"/>
      <c r="L113" s="194"/>
      <c r="M113" s="199"/>
      <c r="N113" s="200"/>
      <c r="O113" s="200"/>
      <c r="P113" s="200"/>
      <c r="Q113" s="200"/>
      <c r="R113" s="200"/>
      <c r="S113" s="200"/>
      <c r="T113" s="201"/>
      <c r="AT113" s="195" t="s">
        <v>166</v>
      </c>
      <c r="AU113" s="195" t="s">
        <v>82</v>
      </c>
      <c r="AV113" s="13" t="s">
        <v>164</v>
      </c>
      <c r="AW113" s="13" t="s">
        <v>33</v>
      </c>
      <c r="AX113" s="13" t="s">
        <v>72</v>
      </c>
      <c r="AY113" s="195" t="s">
        <v>158</v>
      </c>
    </row>
    <row r="114" s="11" customFormat="1">
      <c r="B114" s="178"/>
      <c r="D114" s="179" t="s">
        <v>166</v>
      </c>
      <c r="E114" s="180" t="s">
        <v>3</v>
      </c>
      <c r="F114" s="181" t="s">
        <v>216</v>
      </c>
      <c r="H114" s="182">
        <v>42.859999999999999</v>
      </c>
      <c r="I114" s="183"/>
      <c r="L114" s="178"/>
      <c r="M114" s="184"/>
      <c r="N114" s="185"/>
      <c r="O114" s="185"/>
      <c r="P114" s="185"/>
      <c r="Q114" s="185"/>
      <c r="R114" s="185"/>
      <c r="S114" s="185"/>
      <c r="T114" s="186"/>
      <c r="AT114" s="180" t="s">
        <v>166</v>
      </c>
      <c r="AU114" s="180" t="s">
        <v>82</v>
      </c>
      <c r="AV114" s="11" t="s">
        <v>82</v>
      </c>
      <c r="AW114" s="11" t="s">
        <v>33</v>
      </c>
      <c r="AX114" s="11" t="s">
        <v>80</v>
      </c>
      <c r="AY114" s="180" t="s">
        <v>158</v>
      </c>
    </row>
    <row r="115" s="1" customFormat="1" ht="22.5" customHeight="1">
      <c r="B115" s="165"/>
      <c r="C115" s="166" t="s">
        <v>217</v>
      </c>
      <c r="D115" s="166" t="s">
        <v>160</v>
      </c>
      <c r="E115" s="167" t="s">
        <v>218</v>
      </c>
      <c r="F115" s="168" t="s">
        <v>219</v>
      </c>
      <c r="G115" s="169" t="s">
        <v>110</v>
      </c>
      <c r="H115" s="170">
        <v>12.858000000000001</v>
      </c>
      <c r="I115" s="171"/>
      <c r="J115" s="172">
        <f>ROUND(I115*H115,2)</f>
        <v>0</v>
      </c>
      <c r="K115" s="168" t="s">
        <v>163</v>
      </c>
      <c r="L115" s="36"/>
      <c r="M115" s="173" t="s">
        <v>3</v>
      </c>
      <c r="N115" s="174" t="s">
        <v>43</v>
      </c>
      <c r="O115" s="66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AR115" s="18" t="s">
        <v>164</v>
      </c>
      <c r="AT115" s="18" t="s">
        <v>160</v>
      </c>
      <c r="AU115" s="18" t="s">
        <v>82</v>
      </c>
      <c r="AY115" s="18" t="s">
        <v>158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8" t="s">
        <v>80</v>
      </c>
      <c r="BK115" s="177">
        <f>ROUND(I115*H115,2)</f>
        <v>0</v>
      </c>
      <c r="BL115" s="18" t="s">
        <v>164</v>
      </c>
      <c r="BM115" s="18" t="s">
        <v>220</v>
      </c>
    </row>
    <row r="116" s="11" customFormat="1">
      <c r="B116" s="178"/>
      <c r="D116" s="179" t="s">
        <v>166</v>
      </c>
      <c r="E116" s="180" t="s">
        <v>3</v>
      </c>
      <c r="F116" s="181" t="s">
        <v>221</v>
      </c>
      <c r="H116" s="182">
        <v>12.858000000000001</v>
      </c>
      <c r="I116" s="183"/>
      <c r="L116" s="178"/>
      <c r="M116" s="184"/>
      <c r="N116" s="185"/>
      <c r="O116" s="185"/>
      <c r="P116" s="185"/>
      <c r="Q116" s="185"/>
      <c r="R116" s="185"/>
      <c r="S116" s="185"/>
      <c r="T116" s="186"/>
      <c r="AT116" s="180" t="s">
        <v>166</v>
      </c>
      <c r="AU116" s="180" t="s">
        <v>82</v>
      </c>
      <c r="AV116" s="11" t="s">
        <v>82</v>
      </c>
      <c r="AW116" s="11" t="s">
        <v>33</v>
      </c>
      <c r="AX116" s="11" t="s">
        <v>80</v>
      </c>
      <c r="AY116" s="180" t="s">
        <v>158</v>
      </c>
    </row>
    <row r="117" s="1" customFormat="1" ht="22.5" customHeight="1">
      <c r="B117" s="165"/>
      <c r="C117" s="166" t="s">
        <v>222</v>
      </c>
      <c r="D117" s="166" t="s">
        <v>160</v>
      </c>
      <c r="E117" s="167" t="s">
        <v>223</v>
      </c>
      <c r="F117" s="168" t="s">
        <v>224</v>
      </c>
      <c r="G117" s="169" t="s">
        <v>110</v>
      </c>
      <c r="H117" s="170">
        <v>25.716000000000001</v>
      </c>
      <c r="I117" s="171"/>
      <c r="J117" s="172">
        <f>ROUND(I117*H117,2)</f>
        <v>0</v>
      </c>
      <c r="K117" s="168" t="s">
        <v>163</v>
      </c>
      <c r="L117" s="36"/>
      <c r="M117" s="173" t="s">
        <v>3</v>
      </c>
      <c r="N117" s="174" t="s">
        <v>43</v>
      </c>
      <c r="O117" s="66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AR117" s="18" t="s">
        <v>164</v>
      </c>
      <c r="AT117" s="18" t="s">
        <v>160</v>
      </c>
      <c r="AU117" s="18" t="s">
        <v>82</v>
      </c>
      <c r="AY117" s="18" t="s">
        <v>158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8" t="s">
        <v>80</v>
      </c>
      <c r="BK117" s="177">
        <f>ROUND(I117*H117,2)</f>
        <v>0</v>
      </c>
      <c r="BL117" s="18" t="s">
        <v>164</v>
      </c>
      <c r="BM117" s="18" t="s">
        <v>225</v>
      </c>
    </row>
    <row r="118" s="11" customFormat="1">
      <c r="B118" s="178"/>
      <c r="D118" s="179" t="s">
        <v>166</v>
      </c>
      <c r="E118" s="180" t="s">
        <v>3</v>
      </c>
      <c r="F118" s="181" t="s">
        <v>226</v>
      </c>
      <c r="H118" s="182">
        <v>25.716000000000001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0" t="s">
        <v>166</v>
      </c>
      <c r="AU118" s="180" t="s">
        <v>82</v>
      </c>
      <c r="AV118" s="11" t="s">
        <v>82</v>
      </c>
      <c r="AW118" s="11" t="s">
        <v>33</v>
      </c>
      <c r="AX118" s="11" t="s">
        <v>80</v>
      </c>
      <c r="AY118" s="180" t="s">
        <v>158</v>
      </c>
    </row>
    <row r="119" s="1" customFormat="1" ht="22.5" customHeight="1">
      <c r="B119" s="165"/>
      <c r="C119" s="166" t="s">
        <v>227</v>
      </c>
      <c r="D119" s="166" t="s">
        <v>160</v>
      </c>
      <c r="E119" s="167" t="s">
        <v>228</v>
      </c>
      <c r="F119" s="168" t="s">
        <v>229</v>
      </c>
      <c r="G119" s="169" t="s">
        <v>110</v>
      </c>
      <c r="H119" s="170">
        <v>7.7149999999999999</v>
      </c>
      <c r="I119" s="171"/>
      <c r="J119" s="172">
        <f>ROUND(I119*H119,2)</f>
        <v>0</v>
      </c>
      <c r="K119" s="168" t="s">
        <v>163</v>
      </c>
      <c r="L119" s="36"/>
      <c r="M119" s="173" t="s">
        <v>3</v>
      </c>
      <c r="N119" s="174" t="s">
        <v>43</v>
      </c>
      <c r="O119" s="66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AR119" s="18" t="s">
        <v>164</v>
      </c>
      <c r="AT119" s="18" t="s">
        <v>160</v>
      </c>
      <c r="AU119" s="18" t="s">
        <v>82</v>
      </c>
      <c r="AY119" s="18" t="s">
        <v>158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8" t="s">
        <v>80</v>
      </c>
      <c r="BK119" s="177">
        <f>ROUND(I119*H119,2)</f>
        <v>0</v>
      </c>
      <c r="BL119" s="18" t="s">
        <v>164</v>
      </c>
      <c r="BM119" s="18" t="s">
        <v>230</v>
      </c>
    </row>
    <row r="120" s="11" customFormat="1">
      <c r="B120" s="178"/>
      <c r="D120" s="179" t="s">
        <v>166</v>
      </c>
      <c r="E120" s="180" t="s">
        <v>3</v>
      </c>
      <c r="F120" s="181" t="s">
        <v>231</v>
      </c>
      <c r="H120" s="182">
        <v>7.7149999999999999</v>
      </c>
      <c r="I120" s="183"/>
      <c r="L120" s="178"/>
      <c r="M120" s="184"/>
      <c r="N120" s="185"/>
      <c r="O120" s="185"/>
      <c r="P120" s="185"/>
      <c r="Q120" s="185"/>
      <c r="R120" s="185"/>
      <c r="S120" s="185"/>
      <c r="T120" s="186"/>
      <c r="AT120" s="180" t="s">
        <v>166</v>
      </c>
      <c r="AU120" s="180" t="s">
        <v>82</v>
      </c>
      <c r="AV120" s="11" t="s">
        <v>82</v>
      </c>
      <c r="AW120" s="11" t="s">
        <v>33</v>
      </c>
      <c r="AX120" s="11" t="s">
        <v>80</v>
      </c>
      <c r="AY120" s="180" t="s">
        <v>158</v>
      </c>
    </row>
    <row r="121" s="1" customFormat="1" ht="22.5" customHeight="1">
      <c r="B121" s="165"/>
      <c r="C121" s="166" t="s">
        <v>9</v>
      </c>
      <c r="D121" s="166" t="s">
        <v>160</v>
      </c>
      <c r="E121" s="167" t="s">
        <v>232</v>
      </c>
      <c r="F121" s="168" t="s">
        <v>233</v>
      </c>
      <c r="G121" s="169" t="s">
        <v>101</v>
      </c>
      <c r="H121" s="170">
        <v>242.63999999999999</v>
      </c>
      <c r="I121" s="171"/>
      <c r="J121" s="172">
        <f>ROUND(I121*H121,2)</f>
        <v>0</v>
      </c>
      <c r="K121" s="168" t="s">
        <v>163</v>
      </c>
      <c r="L121" s="36"/>
      <c r="M121" s="173" t="s">
        <v>3</v>
      </c>
      <c r="N121" s="174" t="s">
        <v>43</v>
      </c>
      <c r="O121" s="66"/>
      <c r="P121" s="175">
        <f>O121*H121</f>
        <v>0</v>
      </c>
      <c r="Q121" s="175">
        <v>0.00084000000000000003</v>
      </c>
      <c r="R121" s="175">
        <f>Q121*H121</f>
        <v>0.20381759999999999</v>
      </c>
      <c r="S121" s="175">
        <v>0</v>
      </c>
      <c r="T121" s="176">
        <f>S121*H121</f>
        <v>0</v>
      </c>
      <c r="AR121" s="18" t="s">
        <v>164</v>
      </c>
      <c r="AT121" s="18" t="s">
        <v>160</v>
      </c>
      <c r="AU121" s="18" t="s">
        <v>82</v>
      </c>
      <c r="AY121" s="18" t="s">
        <v>158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8" t="s">
        <v>80</v>
      </c>
      <c r="BK121" s="177">
        <f>ROUND(I121*H121,2)</f>
        <v>0</v>
      </c>
      <c r="BL121" s="18" t="s">
        <v>164</v>
      </c>
      <c r="BM121" s="18" t="s">
        <v>234</v>
      </c>
    </row>
    <row r="122" s="11" customFormat="1">
      <c r="B122" s="178"/>
      <c r="D122" s="179" t="s">
        <v>166</v>
      </c>
      <c r="E122" s="180" t="s">
        <v>3</v>
      </c>
      <c r="F122" s="181" t="s">
        <v>235</v>
      </c>
      <c r="H122" s="182">
        <v>209.52000000000001</v>
      </c>
      <c r="I122" s="183"/>
      <c r="L122" s="178"/>
      <c r="M122" s="184"/>
      <c r="N122" s="185"/>
      <c r="O122" s="185"/>
      <c r="P122" s="185"/>
      <c r="Q122" s="185"/>
      <c r="R122" s="185"/>
      <c r="S122" s="185"/>
      <c r="T122" s="186"/>
      <c r="AT122" s="180" t="s">
        <v>166</v>
      </c>
      <c r="AU122" s="180" t="s">
        <v>82</v>
      </c>
      <c r="AV122" s="11" t="s">
        <v>82</v>
      </c>
      <c r="AW122" s="11" t="s">
        <v>33</v>
      </c>
      <c r="AX122" s="11" t="s">
        <v>72</v>
      </c>
      <c r="AY122" s="180" t="s">
        <v>158</v>
      </c>
    </row>
    <row r="123" s="11" customFormat="1">
      <c r="B123" s="178"/>
      <c r="D123" s="179" t="s">
        <v>166</v>
      </c>
      <c r="E123" s="180" t="s">
        <v>3</v>
      </c>
      <c r="F123" s="181" t="s">
        <v>236</v>
      </c>
      <c r="H123" s="182">
        <v>33.119999999999997</v>
      </c>
      <c r="I123" s="183"/>
      <c r="L123" s="178"/>
      <c r="M123" s="184"/>
      <c r="N123" s="185"/>
      <c r="O123" s="185"/>
      <c r="P123" s="185"/>
      <c r="Q123" s="185"/>
      <c r="R123" s="185"/>
      <c r="S123" s="185"/>
      <c r="T123" s="186"/>
      <c r="AT123" s="180" t="s">
        <v>166</v>
      </c>
      <c r="AU123" s="180" t="s">
        <v>82</v>
      </c>
      <c r="AV123" s="11" t="s">
        <v>82</v>
      </c>
      <c r="AW123" s="11" t="s">
        <v>33</v>
      </c>
      <c r="AX123" s="11" t="s">
        <v>72</v>
      </c>
      <c r="AY123" s="180" t="s">
        <v>158</v>
      </c>
    </row>
    <row r="124" s="13" customFormat="1">
      <c r="B124" s="194"/>
      <c r="D124" s="179" t="s">
        <v>166</v>
      </c>
      <c r="E124" s="195" t="s">
        <v>3</v>
      </c>
      <c r="F124" s="196" t="s">
        <v>215</v>
      </c>
      <c r="H124" s="197">
        <v>242.63999999999999</v>
      </c>
      <c r="I124" s="198"/>
      <c r="L124" s="194"/>
      <c r="M124" s="199"/>
      <c r="N124" s="200"/>
      <c r="O124" s="200"/>
      <c r="P124" s="200"/>
      <c r="Q124" s="200"/>
      <c r="R124" s="200"/>
      <c r="S124" s="200"/>
      <c r="T124" s="201"/>
      <c r="AT124" s="195" t="s">
        <v>166</v>
      </c>
      <c r="AU124" s="195" t="s">
        <v>82</v>
      </c>
      <c r="AV124" s="13" t="s">
        <v>164</v>
      </c>
      <c r="AW124" s="13" t="s">
        <v>33</v>
      </c>
      <c r="AX124" s="13" t="s">
        <v>80</v>
      </c>
      <c r="AY124" s="195" t="s">
        <v>158</v>
      </c>
    </row>
    <row r="125" s="1" customFormat="1" ht="22.5" customHeight="1">
      <c r="B125" s="165"/>
      <c r="C125" s="166" t="s">
        <v>237</v>
      </c>
      <c r="D125" s="166" t="s">
        <v>160</v>
      </c>
      <c r="E125" s="167" t="s">
        <v>238</v>
      </c>
      <c r="F125" s="168" t="s">
        <v>239</v>
      </c>
      <c r="G125" s="169" t="s">
        <v>101</v>
      </c>
      <c r="H125" s="170">
        <v>242.63999999999999</v>
      </c>
      <c r="I125" s="171"/>
      <c r="J125" s="172">
        <f>ROUND(I125*H125,2)</f>
        <v>0</v>
      </c>
      <c r="K125" s="168" t="s">
        <v>163</v>
      </c>
      <c r="L125" s="36"/>
      <c r="M125" s="173" t="s">
        <v>3</v>
      </c>
      <c r="N125" s="174" t="s">
        <v>43</v>
      </c>
      <c r="O125" s="66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AR125" s="18" t="s">
        <v>164</v>
      </c>
      <c r="AT125" s="18" t="s">
        <v>160</v>
      </c>
      <c r="AU125" s="18" t="s">
        <v>82</v>
      </c>
      <c r="AY125" s="18" t="s">
        <v>158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8" t="s">
        <v>80</v>
      </c>
      <c r="BK125" s="177">
        <f>ROUND(I125*H125,2)</f>
        <v>0</v>
      </c>
      <c r="BL125" s="18" t="s">
        <v>164</v>
      </c>
      <c r="BM125" s="18" t="s">
        <v>240</v>
      </c>
    </row>
    <row r="126" s="1" customFormat="1" ht="22.5" customHeight="1">
      <c r="B126" s="165"/>
      <c r="C126" s="166" t="s">
        <v>241</v>
      </c>
      <c r="D126" s="166" t="s">
        <v>160</v>
      </c>
      <c r="E126" s="167" t="s">
        <v>242</v>
      </c>
      <c r="F126" s="168" t="s">
        <v>243</v>
      </c>
      <c r="G126" s="169" t="s">
        <v>110</v>
      </c>
      <c r="H126" s="170">
        <v>85.719999999999999</v>
      </c>
      <c r="I126" s="171"/>
      <c r="J126" s="172">
        <f>ROUND(I126*H126,2)</f>
        <v>0</v>
      </c>
      <c r="K126" s="168" t="s">
        <v>163</v>
      </c>
      <c r="L126" s="36"/>
      <c r="M126" s="173" t="s">
        <v>3</v>
      </c>
      <c r="N126" s="174" t="s">
        <v>43</v>
      </c>
      <c r="O126" s="66"/>
      <c r="P126" s="175">
        <f>O126*H126</f>
        <v>0</v>
      </c>
      <c r="Q126" s="175">
        <v>0</v>
      </c>
      <c r="R126" s="175">
        <f>Q126*H126</f>
        <v>0</v>
      </c>
      <c r="S126" s="175">
        <v>0</v>
      </c>
      <c r="T126" s="176">
        <f>S126*H126</f>
        <v>0</v>
      </c>
      <c r="AR126" s="18" t="s">
        <v>164</v>
      </c>
      <c r="AT126" s="18" t="s">
        <v>160</v>
      </c>
      <c r="AU126" s="18" t="s">
        <v>82</v>
      </c>
      <c r="AY126" s="18" t="s">
        <v>158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8" t="s">
        <v>80</v>
      </c>
      <c r="BK126" s="177">
        <f>ROUND(I126*H126,2)</f>
        <v>0</v>
      </c>
      <c r="BL126" s="18" t="s">
        <v>164</v>
      </c>
      <c r="BM126" s="18" t="s">
        <v>244</v>
      </c>
    </row>
    <row r="127" s="11" customFormat="1">
      <c r="B127" s="178"/>
      <c r="D127" s="179" t="s">
        <v>166</v>
      </c>
      <c r="E127" s="180" t="s">
        <v>3</v>
      </c>
      <c r="F127" s="181" t="s">
        <v>49</v>
      </c>
      <c r="H127" s="182">
        <v>85.719999999999999</v>
      </c>
      <c r="I127" s="183"/>
      <c r="L127" s="178"/>
      <c r="M127" s="184"/>
      <c r="N127" s="185"/>
      <c r="O127" s="185"/>
      <c r="P127" s="185"/>
      <c r="Q127" s="185"/>
      <c r="R127" s="185"/>
      <c r="S127" s="185"/>
      <c r="T127" s="186"/>
      <c r="AT127" s="180" t="s">
        <v>166</v>
      </c>
      <c r="AU127" s="180" t="s">
        <v>82</v>
      </c>
      <c r="AV127" s="11" t="s">
        <v>82</v>
      </c>
      <c r="AW127" s="11" t="s">
        <v>33</v>
      </c>
      <c r="AX127" s="11" t="s">
        <v>80</v>
      </c>
      <c r="AY127" s="180" t="s">
        <v>158</v>
      </c>
    </row>
    <row r="128" s="1" customFormat="1" ht="22.5" customHeight="1">
      <c r="B128" s="165"/>
      <c r="C128" s="166" t="s">
        <v>245</v>
      </c>
      <c r="D128" s="166" t="s">
        <v>160</v>
      </c>
      <c r="E128" s="167" t="s">
        <v>246</v>
      </c>
      <c r="F128" s="168" t="s">
        <v>247</v>
      </c>
      <c r="G128" s="169" t="s">
        <v>110</v>
      </c>
      <c r="H128" s="170">
        <v>137.28</v>
      </c>
      <c r="I128" s="171"/>
      <c r="J128" s="172">
        <f>ROUND(I128*H128,2)</f>
        <v>0</v>
      </c>
      <c r="K128" s="168" t="s">
        <v>3</v>
      </c>
      <c r="L128" s="36"/>
      <c r="M128" s="173" t="s">
        <v>3</v>
      </c>
      <c r="N128" s="174" t="s">
        <v>43</v>
      </c>
      <c r="O128" s="66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AR128" s="18" t="s">
        <v>164</v>
      </c>
      <c r="AT128" s="18" t="s">
        <v>160</v>
      </c>
      <c r="AU128" s="18" t="s">
        <v>82</v>
      </c>
      <c r="AY128" s="18" t="s">
        <v>158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80</v>
      </c>
      <c r="BK128" s="177">
        <f>ROUND(I128*H128,2)</f>
        <v>0</v>
      </c>
      <c r="BL128" s="18" t="s">
        <v>164</v>
      </c>
      <c r="BM128" s="18" t="s">
        <v>248</v>
      </c>
    </row>
    <row r="129" s="11" customFormat="1">
      <c r="B129" s="178"/>
      <c r="D129" s="179" t="s">
        <v>166</v>
      </c>
      <c r="E129" s="180" t="s">
        <v>3</v>
      </c>
      <c r="F129" s="181" t="s">
        <v>249</v>
      </c>
      <c r="H129" s="182">
        <v>85.719999999999999</v>
      </c>
      <c r="I129" s="183"/>
      <c r="L129" s="178"/>
      <c r="M129" s="184"/>
      <c r="N129" s="185"/>
      <c r="O129" s="185"/>
      <c r="P129" s="185"/>
      <c r="Q129" s="185"/>
      <c r="R129" s="185"/>
      <c r="S129" s="185"/>
      <c r="T129" s="186"/>
      <c r="AT129" s="180" t="s">
        <v>166</v>
      </c>
      <c r="AU129" s="180" t="s">
        <v>82</v>
      </c>
      <c r="AV129" s="11" t="s">
        <v>82</v>
      </c>
      <c r="AW129" s="11" t="s">
        <v>33</v>
      </c>
      <c r="AX129" s="11" t="s">
        <v>72</v>
      </c>
      <c r="AY129" s="180" t="s">
        <v>158</v>
      </c>
    </row>
    <row r="130" s="11" customFormat="1">
      <c r="B130" s="178"/>
      <c r="D130" s="179" t="s">
        <v>166</v>
      </c>
      <c r="E130" s="180" t="s">
        <v>3</v>
      </c>
      <c r="F130" s="181" t="s">
        <v>250</v>
      </c>
      <c r="H130" s="182">
        <v>51.560000000000002</v>
      </c>
      <c r="I130" s="183"/>
      <c r="L130" s="178"/>
      <c r="M130" s="184"/>
      <c r="N130" s="185"/>
      <c r="O130" s="185"/>
      <c r="P130" s="185"/>
      <c r="Q130" s="185"/>
      <c r="R130" s="185"/>
      <c r="S130" s="185"/>
      <c r="T130" s="186"/>
      <c r="AT130" s="180" t="s">
        <v>166</v>
      </c>
      <c r="AU130" s="180" t="s">
        <v>82</v>
      </c>
      <c r="AV130" s="11" t="s">
        <v>82</v>
      </c>
      <c r="AW130" s="11" t="s">
        <v>33</v>
      </c>
      <c r="AX130" s="11" t="s">
        <v>72</v>
      </c>
      <c r="AY130" s="180" t="s">
        <v>158</v>
      </c>
    </row>
    <row r="131" s="13" customFormat="1">
      <c r="B131" s="194"/>
      <c r="D131" s="179" t="s">
        <v>166</v>
      </c>
      <c r="E131" s="195" t="s">
        <v>3</v>
      </c>
      <c r="F131" s="196" t="s">
        <v>215</v>
      </c>
      <c r="H131" s="197">
        <v>137.28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5" t="s">
        <v>166</v>
      </c>
      <c r="AU131" s="195" t="s">
        <v>82</v>
      </c>
      <c r="AV131" s="13" t="s">
        <v>164</v>
      </c>
      <c r="AW131" s="13" t="s">
        <v>33</v>
      </c>
      <c r="AX131" s="13" t="s">
        <v>80</v>
      </c>
      <c r="AY131" s="195" t="s">
        <v>158</v>
      </c>
    </row>
    <row r="132" s="1" customFormat="1" ht="22.5" customHeight="1">
      <c r="B132" s="165"/>
      <c r="C132" s="166" t="s">
        <v>251</v>
      </c>
      <c r="D132" s="166" t="s">
        <v>160</v>
      </c>
      <c r="E132" s="167" t="s">
        <v>252</v>
      </c>
      <c r="F132" s="168" t="s">
        <v>253</v>
      </c>
      <c r="G132" s="169" t="s">
        <v>110</v>
      </c>
      <c r="H132" s="170">
        <v>34.159999999999997</v>
      </c>
      <c r="I132" s="171"/>
      <c r="J132" s="172">
        <f>ROUND(I132*H132,2)</f>
        <v>0</v>
      </c>
      <c r="K132" s="168" t="s">
        <v>3</v>
      </c>
      <c r="L132" s="36"/>
      <c r="M132" s="173" t="s">
        <v>3</v>
      </c>
      <c r="N132" s="174" t="s">
        <v>43</v>
      </c>
      <c r="O132" s="66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AR132" s="18" t="s">
        <v>164</v>
      </c>
      <c r="AT132" s="18" t="s">
        <v>160</v>
      </c>
      <c r="AU132" s="18" t="s">
        <v>82</v>
      </c>
      <c r="AY132" s="18" t="s">
        <v>158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8" t="s">
        <v>80</v>
      </c>
      <c r="BK132" s="177">
        <f>ROUND(I132*H132,2)</f>
        <v>0</v>
      </c>
      <c r="BL132" s="18" t="s">
        <v>164</v>
      </c>
      <c r="BM132" s="18" t="s">
        <v>254</v>
      </c>
    </row>
    <row r="133" s="11" customFormat="1">
      <c r="B133" s="178"/>
      <c r="D133" s="179" t="s">
        <v>166</v>
      </c>
      <c r="E133" s="180" t="s">
        <v>3</v>
      </c>
      <c r="F133" s="181" t="s">
        <v>112</v>
      </c>
      <c r="H133" s="182">
        <v>34.159999999999997</v>
      </c>
      <c r="I133" s="183"/>
      <c r="L133" s="178"/>
      <c r="M133" s="184"/>
      <c r="N133" s="185"/>
      <c r="O133" s="185"/>
      <c r="P133" s="185"/>
      <c r="Q133" s="185"/>
      <c r="R133" s="185"/>
      <c r="S133" s="185"/>
      <c r="T133" s="186"/>
      <c r="AT133" s="180" t="s">
        <v>166</v>
      </c>
      <c r="AU133" s="180" t="s">
        <v>82</v>
      </c>
      <c r="AV133" s="11" t="s">
        <v>82</v>
      </c>
      <c r="AW133" s="11" t="s">
        <v>33</v>
      </c>
      <c r="AX133" s="11" t="s">
        <v>80</v>
      </c>
      <c r="AY133" s="180" t="s">
        <v>158</v>
      </c>
    </row>
    <row r="134" s="1" customFormat="1" ht="16.5" customHeight="1">
      <c r="B134" s="165"/>
      <c r="C134" s="166" t="s">
        <v>255</v>
      </c>
      <c r="D134" s="166" t="s">
        <v>160</v>
      </c>
      <c r="E134" s="167" t="s">
        <v>256</v>
      </c>
      <c r="F134" s="168" t="s">
        <v>257</v>
      </c>
      <c r="G134" s="169" t="s">
        <v>110</v>
      </c>
      <c r="H134" s="170">
        <v>51.560000000000002</v>
      </c>
      <c r="I134" s="171"/>
      <c r="J134" s="172">
        <f>ROUND(I134*H134,2)</f>
        <v>0</v>
      </c>
      <c r="K134" s="168" t="s">
        <v>163</v>
      </c>
      <c r="L134" s="36"/>
      <c r="M134" s="173" t="s">
        <v>3</v>
      </c>
      <c r="N134" s="174" t="s">
        <v>43</v>
      </c>
      <c r="O134" s="66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AR134" s="18" t="s">
        <v>164</v>
      </c>
      <c r="AT134" s="18" t="s">
        <v>160</v>
      </c>
      <c r="AU134" s="18" t="s">
        <v>82</v>
      </c>
      <c r="AY134" s="18" t="s">
        <v>158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8" t="s">
        <v>80</v>
      </c>
      <c r="BK134" s="177">
        <f>ROUND(I134*H134,2)</f>
        <v>0</v>
      </c>
      <c r="BL134" s="18" t="s">
        <v>164</v>
      </c>
      <c r="BM134" s="18" t="s">
        <v>258</v>
      </c>
    </row>
    <row r="135" s="11" customFormat="1">
      <c r="B135" s="178"/>
      <c r="D135" s="179" t="s">
        <v>166</v>
      </c>
      <c r="E135" s="180" t="s">
        <v>3</v>
      </c>
      <c r="F135" s="181" t="s">
        <v>259</v>
      </c>
      <c r="H135" s="182">
        <v>51.560000000000002</v>
      </c>
      <c r="I135" s="183"/>
      <c r="L135" s="178"/>
      <c r="M135" s="184"/>
      <c r="N135" s="185"/>
      <c r="O135" s="185"/>
      <c r="P135" s="185"/>
      <c r="Q135" s="185"/>
      <c r="R135" s="185"/>
      <c r="S135" s="185"/>
      <c r="T135" s="186"/>
      <c r="AT135" s="180" t="s">
        <v>166</v>
      </c>
      <c r="AU135" s="180" t="s">
        <v>82</v>
      </c>
      <c r="AV135" s="11" t="s">
        <v>82</v>
      </c>
      <c r="AW135" s="11" t="s">
        <v>33</v>
      </c>
      <c r="AX135" s="11" t="s">
        <v>80</v>
      </c>
      <c r="AY135" s="180" t="s">
        <v>158</v>
      </c>
    </row>
    <row r="136" s="1" customFormat="1" ht="16.5" customHeight="1">
      <c r="B136" s="165"/>
      <c r="C136" s="166" t="s">
        <v>8</v>
      </c>
      <c r="D136" s="166" t="s">
        <v>160</v>
      </c>
      <c r="E136" s="167" t="s">
        <v>260</v>
      </c>
      <c r="F136" s="168" t="s">
        <v>261</v>
      </c>
      <c r="G136" s="169" t="s">
        <v>110</v>
      </c>
      <c r="H136" s="170">
        <v>34.159999999999997</v>
      </c>
      <c r="I136" s="171"/>
      <c r="J136" s="172">
        <f>ROUND(I136*H136,2)</f>
        <v>0</v>
      </c>
      <c r="K136" s="168" t="s">
        <v>163</v>
      </c>
      <c r="L136" s="36"/>
      <c r="M136" s="173" t="s">
        <v>3</v>
      </c>
      <c r="N136" s="174" t="s">
        <v>43</v>
      </c>
      <c r="O136" s="66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AR136" s="18" t="s">
        <v>164</v>
      </c>
      <c r="AT136" s="18" t="s">
        <v>160</v>
      </c>
      <c r="AU136" s="18" t="s">
        <v>82</v>
      </c>
      <c r="AY136" s="18" t="s">
        <v>158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8" t="s">
        <v>80</v>
      </c>
      <c r="BK136" s="177">
        <f>ROUND(I136*H136,2)</f>
        <v>0</v>
      </c>
      <c r="BL136" s="18" t="s">
        <v>164</v>
      </c>
      <c r="BM136" s="18" t="s">
        <v>262</v>
      </c>
    </row>
    <row r="137" s="11" customFormat="1">
      <c r="B137" s="178"/>
      <c r="D137" s="179" t="s">
        <v>166</v>
      </c>
      <c r="E137" s="180" t="s">
        <v>3</v>
      </c>
      <c r="F137" s="181" t="s">
        <v>263</v>
      </c>
      <c r="H137" s="182">
        <v>6.7400000000000002</v>
      </c>
      <c r="I137" s="183"/>
      <c r="L137" s="178"/>
      <c r="M137" s="184"/>
      <c r="N137" s="185"/>
      <c r="O137" s="185"/>
      <c r="P137" s="185"/>
      <c r="Q137" s="185"/>
      <c r="R137" s="185"/>
      <c r="S137" s="185"/>
      <c r="T137" s="186"/>
      <c r="AT137" s="180" t="s">
        <v>166</v>
      </c>
      <c r="AU137" s="180" t="s">
        <v>82</v>
      </c>
      <c r="AV137" s="11" t="s">
        <v>82</v>
      </c>
      <c r="AW137" s="11" t="s">
        <v>33</v>
      </c>
      <c r="AX137" s="11" t="s">
        <v>72</v>
      </c>
      <c r="AY137" s="180" t="s">
        <v>158</v>
      </c>
    </row>
    <row r="138" s="11" customFormat="1">
      <c r="B138" s="178"/>
      <c r="D138" s="179" t="s">
        <v>166</v>
      </c>
      <c r="E138" s="180" t="s">
        <v>3</v>
      </c>
      <c r="F138" s="181" t="s">
        <v>264</v>
      </c>
      <c r="H138" s="182">
        <v>27.420000000000002</v>
      </c>
      <c r="I138" s="183"/>
      <c r="L138" s="178"/>
      <c r="M138" s="184"/>
      <c r="N138" s="185"/>
      <c r="O138" s="185"/>
      <c r="P138" s="185"/>
      <c r="Q138" s="185"/>
      <c r="R138" s="185"/>
      <c r="S138" s="185"/>
      <c r="T138" s="186"/>
      <c r="AT138" s="180" t="s">
        <v>166</v>
      </c>
      <c r="AU138" s="180" t="s">
        <v>82</v>
      </c>
      <c r="AV138" s="11" t="s">
        <v>82</v>
      </c>
      <c r="AW138" s="11" t="s">
        <v>33</v>
      </c>
      <c r="AX138" s="11" t="s">
        <v>72</v>
      </c>
      <c r="AY138" s="180" t="s">
        <v>158</v>
      </c>
    </row>
    <row r="139" s="13" customFormat="1">
      <c r="B139" s="194"/>
      <c r="D139" s="179" t="s">
        <v>166</v>
      </c>
      <c r="E139" s="195" t="s">
        <v>112</v>
      </c>
      <c r="F139" s="196" t="s">
        <v>215</v>
      </c>
      <c r="H139" s="197">
        <v>34.159999999999997</v>
      </c>
      <c r="I139" s="198"/>
      <c r="L139" s="194"/>
      <c r="M139" s="199"/>
      <c r="N139" s="200"/>
      <c r="O139" s="200"/>
      <c r="P139" s="200"/>
      <c r="Q139" s="200"/>
      <c r="R139" s="200"/>
      <c r="S139" s="200"/>
      <c r="T139" s="201"/>
      <c r="AT139" s="195" t="s">
        <v>166</v>
      </c>
      <c r="AU139" s="195" t="s">
        <v>82</v>
      </c>
      <c r="AV139" s="13" t="s">
        <v>164</v>
      </c>
      <c r="AW139" s="13" t="s">
        <v>33</v>
      </c>
      <c r="AX139" s="13" t="s">
        <v>80</v>
      </c>
      <c r="AY139" s="195" t="s">
        <v>158</v>
      </c>
    </row>
    <row r="140" s="1" customFormat="1" ht="22.5" customHeight="1">
      <c r="B140" s="165"/>
      <c r="C140" s="166" t="s">
        <v>265</v>
      </c>
      <c r="D140" s="166" t="s">
        <v>160</v>
      </c>
      <c r="E140" s="167" t="s">
        <v>266</v>
      </c>
      <c r="F140" s="168" t="s">
        <v>267</v>
      </c>
      <c r="G140" s="169" t="s">
        <v>268</v>
      </c>
      <c r="H140" s="170">
        <v>54.655999999999999</v>
      </c>
      <c r="I140" s="171"/>
      <c r="J140" s="172">
        <f>ROUND(I140*H140,2)</f>
        <v>0</v>
      </c>
      <c r="K140" s="168" t="s">
        <v>163</v>
      </c>
      <c r="L140" s="36"/>
      <c r="M140" s="173" t="s">
        <v>3</v>
      </c>
      <c r="N140" s="174" t="s">
        <v>43</v>
      </c>
      <c r="O140" s="66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AR140" s="18" t="s">
        <v>164</v>
      </c>
      <c r="AT140" s="18" t="s">
        <v>160</v>
      </c>
      <c r="AU140" s="18" t="s">
        <v>82</v>
      </c>
      <c r="AY140" s="18" t="s">
        <v>158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8" t="s">
        <v>80</v>
      </c>
      <c r="BK140" s="177">
        <f>ROUND(I140*H140,2)</f>
        <v>0</v>
      </c>
      <c r="BL140" s="18" t="s">
        <v>164</v>
      </c>
      <c r="BM140" s="18" t="s">
        <v>269</v>
      </c>
    </row>
    <row r="141" s="11" customFormat="1">
      <c r="B141" s="178"/>
      <c r="D141" s="179" t="s">
        <v>166</v>
      </c>
      <c r="F141" s="181" t="s">
        <v>270</v>
      </c>
      <c r="H141" s="182">
        <v>54.655999999999999</v>
      </c>
      <c r="I141" s="183"/>
      <c r="L141" s="178"/>
      <c r="M141" s="184"/>
      <c r="N141" s="185"/>
      <c r="O141" s="185"/>
      <c r="P141" s="185"/>
      <c r="Q141" s="185"/>
      <c r="R141" s="185"/>
      <c r="S141" s="185"/>
      <c r="T141" s="186"/>
      <c r="AT141" s="180" t="s">
        <v>166</v>
      </c>
      <c r="AU141" s="180" t="s">
        <v>82</v>
      </c>
      <c r="AV141" s="11" t="s">
        <v>82</v>
      </c>
      <c r="AW141" s="11" t="s">
        <v>4</v>
      </c>
      <c r="AX141" s="11" t="s">
        <v>80</v>
      </c>
      <c r="AY141" s="180" t="s">
        <v>158</v>
      </c>
    </row>
    <row r="142" s="1" customFormat="1" ht="22.5" customHeight="1">
      <c r="B142" s="165"/>
      <c r="C142" s="166" t="s">
        <v>271</v>
      </c>
      <c r="D142" s="166" t="s">
        <v>160</v>
      </c>
      <c r="E142" s="167" t="s">
        <v>272</v>
      </c>
      <c r="F142" s="168" t="s">
        <v>273</v>
      </c>
      <c r="G142" s="169" t="s">
        <v>110</v>
      </c>
      <c r="H142" s="170">
        <v>51.560000000000002</v>
      </c>
      <c r="I142" s="171"/>
      <c r="J142" s="172">
        <f>ROUND(I142*H142,2)</f>
        <v>0</v>
      </c>
      <c r="K142" s="168" t="s">
        <v>163</v>
      </c>
      <c r="L142" s="36"/>
      <c r="M142" s="173" t="s">
        <v>3</v>
      </c>
      <c r="N142" s="174" t="s">
        <v>43</v>
      </c>
      <c r="O142" s="66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AR142" s="18" t="s">
        <v>164</v>
      </c>
      <c r="AT142" s="18" t="s">
        <v>160</v>
      </c>
      <c r="AU142" s="18" t="s">
        <v>82</v>
      </c>
      <c r="AY142" s="18" t="s">
        <v>158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80</v>
      </c>
      <c r="BK142" s="177">
        <f>ROUND(I142*H142,2)</f>
        <v>0</v>
      </c>
      <c r="BL142" s="18" t="s">
        <v>164</v>
      </c>
      <c r="BM142" s="18" t="s">
        <v>274</v>
      </c>
    </row>
    <row r="143" s="11" customFormat="1">
      <c r="B143" s="178"/>
      <c r="D143" s="179" t="s">
        <v>166</v>
      </c>
      <c r="E143" s="180" t="s">
        <v>3</v>
      </c>
      <c r="F143" s="181" t="s">
        <v>275</v>
      </c>
      <c r="H143" s="182">
        <v>51.560000000000002</v>
      </c>
      <c r="I143" s="183"/>
      <c r="L143" s="178"/>
      <c r="M143" s="184"/>
      <c r="N143" s="185"/>
      <c r="O143" s="185"/>
      <c r="P143" s="185"/>
      <c r="Q143" s="185"/>
      <c r="R143" s="185"/>
      <c r="S143" s="185"/>
      <c r="T143" s="186"/>
      <c r="AT143" s="180" t="s">
        <v>166</v>
      </c>
      <c r="AU143" s="180" t="s">
        <v>82</v>
      </c>
      <c r="AV143" s="11" t="s">
        <v>82</v>
      </c>
      <c r="AW143" s="11" t="s">
        <v>33</v>
      </c>
      <c r="AX143" s="11" t="s">
        <v>72</v>
      </c>
      <c r="AY143" s="180" t="s">
        <v>158</v>
      </c>
    </row>
    <row r="144" s="13" customFormat="1">
      <c r="B144" s="194"/>
      <c r="D144" s="179" t="s">
        <v>166</v>
      </c>
      <c r="E144" s="195" t="s">
        <v>108</v>
      </c>
      <c r="F144" s="196" t="s">
        <v>215</v>
      </c>
      <c r="H144" s="197">
        <v>51.560000000000002</v>
      </c>
      <c r="I144" s="198"/>
      <c r="L144" s="194"/>
      <c r="M144" s="199"/>
      <c r="N144" s="200"/>
      <c r="O144" s="200"/>
      <c r="P144" s="200"/>
      <c r="Q144" s="200"/>
      <c r="R144" s="200"/>
      <c r="S144" s="200"/>
      <c r="T144" s="201"/>
      <c r="AT144" s="195" t="s">
        <v>166</v>
      </c>
      <c r="AU144" s="195" t="s">
        <v>82</v>
      </c>
      <c r="AV144" s="13" t="s">
        <v>164</v>
      </c>
      <c r="AW144" s="13" t="s">
        <v>33</v>
      </c>
      <c r="AX144" s="13" t="s">
        <v>80</v>
      </c>
      <c r="AY144" s="195" t="s">
        <v>158</v>
      </c>
    </row>
    <row r="145" s="1" customFormat="1" ht="22.5" customHeight="1">
      <c r="B145" s="165"/>
      <c r="C145" s="166" t="s">
        <v>276</v>
      </c>
      <c r="D145" s="166" t="s">
        <v>160</v>
      </c>
      <c r="E145" s="167" t="s">
        <v>277</v>
      </c>
      <c r="F145" s="168" t="s">
        <v>278</v>
      </c>
      <c r="G145" s="169" t="s">
        <v>110</v>
      </c>
      <c r="H145" s="170">
        <v>27.420000000000002</v>
      </c>
      <c r="I145" s="171"/>
      <c r="J145" s="172">
        <f>ROUND(I145*H145,2)</f>
        <v>0</v>
      </c>
      <c r="K145" s="168" t="s">
        <v>163</v>
      </c>
      <c r="L145" s="36"/>
      <c r="M145" s="173" t="s">
        <v>3</v>
      </c>
      <c r="N145" s="174" t="s">
        <v>43</v>
      </c>
      <c r="O145" s="66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AR145" s="18" t="s">
        <v>164</v>
      </c>
      <c r="AT145" s="18" t="s">
        <v>160</v>
      </c>
      <c r="AU145" s="18" t="s">
        <v>82</v>
      </c>
      <c r="AY145" s="18" t="s">
        <v>158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8" t="s">
        <v>80</v>
      </c>
      <c r="BK145" s="177">
        <f>ROUND(I145*H145,2)</f>
        <v>0</v>
      </c>
      <c r="BL145" s="18" t="s">
        <v>164</v>
      </c>
      <c r="BM145" s="18" t="s">
        <v>279</v>
      </c>
    </row>
    <row r="146" s="11" customFormat="1">
      <c r="B146" s="178"/>
      <c r="D146" s="179" t="s">
        <v>166</v>
      </c>
      <c r="E146" s="180" t="s">
        <v>3</v>
      </c>
      <c r="F146" s="181" t="s">
        <v>280</v>
      </c>
      <c r="H146" s="182">
        <v>23.280000000000001</v>
      </c>
      <c r="I146" s="183"/>
      <c r="L146" s="178"/>
      <c r="M146" s="184"/>
      <c r="N146" s="185"/>
      <c r="O146" s="185"/>
      <c r="P146" s="185"/>
      <c r="Q146" s="185"/>
      <c r="R146" s="185"/>
      <c r="S146" s="185"/>
      <c r="T146" s="186"/>
      <c r="AT146" s="180" t="s">
        <v>166</v>
      </c>
      <c r="AU146" s="180" t="s">
        <v>82</v>
      </c>
      <c r="AV146" s="11" t="s">
        <v>82</v>
      </c>
      <c r="AW146" s="11" t="s">
        <v>33</v>
      </c>
      <c r="AX146" s="11" t="s">
        <v>72</v>
      </c>
      <c r="AY146" s="180" t="s">
        <v>158</v>
      </c>
    </row>
    <row r="147" s="11" customFormat="1">
      <c r="B147" s="178"/>
      <c r="D147" s="179" t="s">
        <v>166</v>
      </c>
      <c r="E147" s="180" t="s">
        <v>3</v>
      </c>
      <c r="F147" s="181" t="s">
        <v>281</v>
      </c>
      <c r="H147" s="182">
        <v>4.1399999999999997</v>
      </c>
      <c r="I147" s="183"/>
      <c r="L147" s="178"/>
      <c r="M147" s="184"/>
      <c r="N147" s="185"/>
      <c r="O147" s="185"/>
      <c r="P147" s="185"/>
      <c r="Q147" s="185"/>
      <c r="R147" s="185"/>
      <c r="S147" s="185"/>
      <c r="T147" s="186"/>
      <c r="AT147" s="180" t="s">
        <v>166</v>
      </c>
      <c r="AU147" s="180" t="s">
        <v>82</v>
      </c>
      <c r="AV147" s="11" t="s">
        <v>82</v>
      </c>
      <c r="AW147" s="11" t="s">
        <v>33</v>
      </c>
      <c r="AX147" s="11" t="s">
        <v>72</v>
      </c>
      <c r="AY147" s="180" t="s">
        <v>158</v>
      </c>
    </row>
    <row r="148" s="13" customFormat="1">
      <c r="B148" s="194"/>
      <c r="D148" s="179" t="s">
        <v>166</v>
      </c>
      <c r="E148" s="195" t="s">
        <v>115</v>
      </c>
      <c r="F148" s="196" t="s">
        <v>215</v>
      </c>
      <c r="H148" s="197">
        <v>27.420000000000002</v>
      </c>
      <c r="I148" s="198"/>
      <c r="L148" s="194"/>
      <c r="M148" s="199"/>
      <c r="N148" s="200"/>
      <c r="O148" s="200"/>
      <c r="P148" s="200"/>
      <c r="Q148" s="200"/>
      <c r="R148" s="200"/>
      <c r="S148" s="200"/>
      <c r="T148" s="201"/>
      <c r="AT148" s="195" t="s">
        <v>166</v>
      </c>
      <c r="AU148" s="195" t="s">
        <v>82</v>
      </c>
      <c r="AV148" s="13" t="s">
        <v>164</v>
      </c>
      <c r="AW148" s="13" t="s">
        <v>33</v>
      </c>
      <c r="AX148" s="13" t="s">
        <v>80</v>
      </c>
      <c r="AY148" s="195" t="s">
        <v>158</v>
      </c>
    </row>
    <row r="149" s="1" customFormat="1" ht="16.5" customHeight="1">
      <c r="B149" s="165"/>
      <c r="C149" s="202" t="s">
        <v>282</v>
      </c>
      <c r="D149" s="202" t="s">
        <v>283</v>
      </c>
      <c r="E149" s="203" t="s">
        <v>284</v>
      </c>
      <c r="F149" s="204" t="s">
        <v>285</v>
      </c>
      <c r="G149" s="205" t="s">
        <v>268</v>
      </c>
      <c r="H149" s="206">
        <v>49.356000000000002</v>
      </c>
      <c r="I149" s="207"/>
      <c r="J149" s="208">
        <f>ROUND(I149*H149,2)</f>
        <v>0</v>
      </c>
      <c r="K149" s="204" t="s">
        <v>163</v>
      </c>
      <c r="L149" s="209"/>
      <c r="M149" s="210" t="s">
        <v>3</v>
      </c>
      <c r="N149" s="211" t="s">
        <v>43</v>
      </c>
      <c r="O149" s="66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AR149" s="18" t="s">
        <v>193</v>
      </c>
      <c r="AT149" s="18" t="s">
        <v>283</v>
      </c>
      <c r="AU149" s="18" t="s">
        <v>82</v>
      </c>
      <c r="AY149" s="18" t="s">
        <v>158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8" t="s">
        <v>80</v>
      </c>
      <c r="BK149" s="177">
        <f>ROUND(I149*H149,2)</f>
        <v>0</v>
      </c>
      <c r="BL149" s="18" t="s">
        <v>164</v>
      </c>
      <c r="BM149" s="18" t="s">
        <v>286</v>
      </c>
    </row>
    <row r="150" s="11" customFormat="1">
      <c r="B150" s="178"/>
      <c r="D150" s="179" t="s">
        <v>166</v>
      </c>
      <c r="F150" s="181" t="s">
        <v>287</v>
      </c>
      <c r="H150" s="182">
        <v>49.356000000000002</v>
      </c>
      <c r="I150" s="183"/>
      <c r="L150" s="178"/>
      <c r="M150" s="184"/>
      <c r="N150" s="185"/>
      <c r="O150" s="185"/>
      <c r="P150" s="185"/>
      <c r="Q150" s="185"/>
      <c r="R150" s="185"/>
      <c r="S150" s="185"/>
      <c r="T150" s="186"/>
      <c r="AT150" s="180" t="s">
        <v>166</v>
      </c>
      <c r="AU150" s="180" t="s">
        <v>82</v>
      </c>
      <c r="AV150" s="11" t="s">
        <v>82</v>
      </c>
      <c r="AW150" s="11" t="s">
        <v>4</v>
      </c>
      <c r="AX150" s="11" t="s">
        <v>80</v>
      </c>
      <c r="AY150" s="180" t="s">
        <v>158</v>
      </c>
    </row>
    <row r="151" s="10" customFormat="1" ht="22.8" customHeight="1">
      <c r="B151" s="152"/>
      <c r="D151" s="153" t="s">
        <v>71</v>
      </c>
      <c r="E151" s="163" t="s">
        <v>164</v>
      </c>
      <c r="F151" s="163" t="s">
        <v>288</v>
      </c>
      <c r="I151" s="155"/>
      <c r="J151" s="164">
        <f>BK151</f>
        <v>0</v>
      </c>
      <c r="L151" s="152"/>
      <c r="M151" s="157"/>
      <c r="N151" s="158"/>
      <c r="O151" s="158"/>
      <c r="P151" s="159">
        <f>SUM(P152:P155)</f>
        <v>0</v>
      </c>
      <c r="Q151" s="158"/>
      <c r="R151" s="159">
        <f>SUM(R152:R155)</f>
        <v>0</v>
      </c>
      <c r="S151" s="158"/>
      <c r="T151" s="160">
        <f>SUM(T152:T155)</f>
        <v>0</v>
      </c>
      <c r="AR151" s="153" t="s">
        <v>80</v>
      </c>
      <c r="AT151" s="161" t="s">
        <v>71</v>
      </c>
      <c r="AU151" s="161" t="s">
        <v>80</v>
      </c>
      <c r="AY151" s="153" t="s">
        <v>158</v>
      </c>
      <c r="BK151" s="162">
        <f>SUM(BK152:BK155)</f>
        <v>0</v>
      </c>
    </row>
    <row r="152" s="1" customFormat="1" ht="16.5" customHeight="1">
      <c r="B152" s="165"/>
      <c r="C152" s="166" t="s">
        <v>289</v>
      </c>
      <c r="D152" s="166" t="s">
        <v>160</v>
      </c>
      <c r="E152" s="167" t="s">
        <v>290</v>
      </c>
      <c r="F152" s="168" t="s">
        <v>291</v>
      </c>
      <c r="G152" s="169" t="s">
        <v>110</v>
      </c>
      <c r="H152" s="170">
        <v>6.7400000000000002</v>
      </c>
      <c r="I152" s="171"/>
      <c r="J152" s="172">
        <f>ROUND(I152*H152,2)</f>
        <v>0</v>
      </c>
      <c r="K152" s="168" t="s">
        <v>163</v>
      </c>
      <c r="L152" s="36"/>
      <c r="M152" s="173" t="s">
        <v>3</v>
      </c>
      <c r="N152" s="174" t="s">
        <v>43</v>
      </c>
      <c r="O152" s="66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AR152" s="18" t="s">
        <v>164</v>
      </c>
      <c r="AT152" s="18" t="s">
        <v>160</v>
      </c>
      <c r="AU152" s="18" t="s">
        <v>82</v>
      </c>
      <c r="AY152" s="18" t="s">
        <v>158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8" t="s">
        <v>80</v>
      </c>
      <c r="BK152" s="177">
        <f>ROUND(I152*H152,2)</f>
        <v>0</v>
      </c>
      <c r="BL152" s="18" t="s">
        <v>164</v>
      </c>
      <c r="BM152" s="18" t="s">
        <v>292</v>
      </c>
    </row>
    <row r="153" s="11" customFormat="1">
      <c r="B153" s="178"/>
      <c r="D153" s="179" t="s">
        <v>166</v>
      </c>
      <c r="E153" s="180" t="s">
        <v>3</v>
      </c>
      <c r="F153" s="181" t="s">
        <v>293</v>
      </c>
      <c r="H153" s="182">
        <v>5.8200000000000003</v>
      </c>
      <c r="I153" s="183"/>
      <c r="L153" s="178"/>
      <c r="M153" s="184"/>
      <c r="N153" s="185"/>
      <c r="O153" s="185"/>
      <c r="P153" s="185"/>
      <c r="Q153" s="185"/>
      <c r="R153" s="185"/>
      <c r="S153" s="185"/>
      <c r="T153" s="186"/>
      <c r="AT153" s="180" t="s">
        <v>166</v>
      </c>
      <c r="AU153" s="180" t="s">
        <v>82</v>
      </c>
      <c r="AV153" s="11" t="s">
        <v>82</v>
      </c>
      <c r="AW153" s="11" t="s">
        <v>33</v>
      </c>
      <c r="AX153" s="11" t="s">
        <v>72</v>
      </c>
      <c r="AY153" s="180" t="s">
        <v>158</v>
      </c>
    </row>
    <row r="154" s="11" customFormat="1">
      <c r="B154" s="178"/>
      <c r="D154" s="179" t="s">
        <v>166</v>
      </c>
      <c r="E154" s="180" t="s">
        <v>3</v>
      </c>
      <c r="F154" s="181" t="s">
        <v>294</v>
      </c>
      <c r="H154" s="182">
        <v>0.92000000000000004</v>
      </c>
      <c r="I154" s="183"/>
      <c r="L154" s="178"/>
      <c r="M154" s="184"/>
      <c r="N154" s="185"/>
      <c r="O154" s="185"/>
      <c r="P154" s="185"/>
      <c r="Q154" s="185"/>
      <c r="R154" s="185"/>
      <c r="S154" s="185"/>
      <c r="T154" s="186"/>
      <c r="AT154" s="180" t="s">
        <v>166</v>
      </c>
      <c r="AU154" s="180" t="s">
        <v>82</v>
      </c>
      <c r="AV154" s="11" t="s">
        <v>82</v>
      </c>
      <c r="AW154" s="11" t="s">
        <v>33</v>
      </c>
      <c r="AX154" s="11" t="s">
        <v>72</v>
      </c>
      <c r="AY154" s="180" t="s">
        <v>158</v>
      </c>
    </row>
    <row r="155" s="13" customFormat="1">
      <c r="B155" s="194"/>
      <c r="D155" s="179" t="s">
        <v>166</v>
      </c>
      <c r="E155" s="195" t="s">
        <v>125</v>
      </c>
      <c r="F155" s="196" t="s">
        <v>215</v>
      </c>
      <c r="H155" s="197">
        <v>6.7400000000000002</v>
      </c>
      <c r="I155" s="198"/>
      <c r="L155" s="194"/>
      <c r="M155" s="199"/>
      <c r="N155" s="200"/>
      <c r="O155" s="200"/>
      <c r="P155" s="200"/>
      <c r="Q155" s="200"/>
      <c r="R155" s="200"/>
      <c r="S155" s="200"/>
      <c r="T155" s="201"/>
      <c r="AT155" s="195" t="s">
        <v>166</v>
      </c>
      <c r="AU155" s="195" t="s">
        <v>82</v>
      </c>
      <c r="AV155" s="13" t="s">
        <v>164</v>
      </c>
      <c r="AW155" s="13" t="s">
        <v>33</v>
      </c>
      <c r="AX155" s="13" t="s">
        <v>80</v>
      </c>
      <c r="AY155" s="195" t="s">
        <v>158</v>
      </c>
    </row>
    <row r="156" s="10" customFormat="1" ht="22.8" customHeight="1">
      <c r="B156" s="152"/>
      <c r="D156" s="153" t="s">
        <v>71</v>
      </c>
      <c r="E156" s="163" t="s">
        <v>180</v>
      </c>
      <c r="F156" s="163" t="s">
        <v>295</v>
      </c>
      <c r="I156" s="155"/>
      <c r="J156" s="164">
        <f>BK156</f>
        <v>0</v>
      </c>
      <c r="L156" s="152"/>
      <c r="M156" s="157"/>
      <c r="N156" s="158"/>
      <c r="O156" s="158"/>
      <c r="P156" s="159">
        <f>SUM(P157:P174)</f>
        <v>0</v>
      </c>
      <c r="Q156" s="158"/>
      <c r="R156" s="159">
        <f>SUM(R157:R174)</f>
        <v>1.017282</v>
      </c>
      <c r="S156" s="158"/>
      <c r="T156" s="160">
        <f>SUM(T157:T174)</f>
        <v>0</v>
      </c>
      <c r="AR156" s="153" t="s">
        <v>80</v>
      </c>
      <c r="AT156" s="161" t="s">
        <v>71</v>
      </c>
      <c r="AU156" s="161" t="s">
        <v>80</v>
      </c>
      <c r="AY156" s="153" t="s">
        <v>158</v>
      </c>
      <c r="BK156" s="162">
        <f>SUM(BK157:BK174)</f>
        <v>0</v>
      </c>
    </row>
    <row r="157" s="1" customFormat="1" ht="16.5" customHeight="1">
      <c r="B157" s="165"/>
      <c r="C157" s="166" t="s">
        <v>296</v>
      </c>
      <c r="D157" s="166" t="s">
        <v>160</v>
      </c>
      <c r="E157" s="167" t="s">
        <v>297</v>
      </c>
      <c r="F157" s="168" t="s">
        <v>298</v>
      </c>
      <c r="G157" s="169" t="s">
        <v>101</v>
      </c>
      <c r="H157" s="170">
        <v>4.2000000000000002</v>
      </c>
      <c r="I157" s="171"/>
      <c r="J157" s="172">
        <f>ROUND(I157*H157,2)</f>
        <v>0</v>
      </c>
      <c r="K157" s="168" t="s">
        <v>163</v>
      </c>
      <c r="L157" s="36"/>
      <c r="M157" s="173" t="s">
        <v>3</v>
      </c>
      <c r="N157" s="174" t="s">
        <v>43</v>
      </c>
      <c r="O157" s="66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AR157" s="18" t="s">
        <v>164</v>
      </c>
      <c r="AT157" s="18" t="s">
        <v>160</v>
      </c>
      <c r="AU157" s="18" t="s">
        <v>82</v>
      </c>
      <c r="AY157" s="18" t="s">
        <v>158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8" t="s">
        <v>80</v>
      </c>
      <c r="BK157" s="177">
        <f>ROUND(I157*H157,2)</f>
        <v>0</v>
      </c>
      <c r="BL157" s="18" t="s">
        <v>164</v>
      </c>
      <c r="BM157" s="18" t="s">
        <v>299</v>
      </c>
    </row>
    <row r="158" s="11" customFormat="1">
      <c r="B158" s="178"/>
      <c r="D158" s="179" t="s">
        <v>166</v>
      </c>
      <c r="E158" s="180" t="s">
        <v>3</v>
      </c>
      <c r="F158" s="181" t="s">
        <v>167</v>
      </c>
      <c r="H158" s="182">
        <v>4.2000000000000002</v>
      </c>
      <c r="I158" s="183"/>
      <c r="L158" s="178"/>
      <c r="M158" s="184"/>
      <c r="N158" s="185"/>
      <c r="O158" s="185"/>
      <c r="P158" s="185"/>
      <c r="Q158" s="185"/>
      <c r="R158" s="185"/>
      <c r="S158" s="185"/>
      <c r="T158" s="186"/>
      <c r="AT158" s="180" t="s">
        <v>166</v>
      </c>
      <c r="AU158" s="180" t="s">
        <v>82</v>
      </c>
      <c r="AV158" s="11" t="s">
        <v>82</v>
      </c>
      <c r="AW158" s="11" t="s">
        <v>33</v>
      </c>
      <c r="AX158" s="11" t="s">
        <v>80</v>
      </c>
      <c r="AY158" s="180" t="s">
        <v>158</v>
      </c>
    </row>
    <row r="159" s="1" customFormat="1" ht="16.5" customHeight="1">
      <c r="B159" s="165"/>
      <c r="C159" s="166" t="s">
        <v>300</v>
      </c>
      <c r="D159" s="166" t="s">
        <v>160</v>
      </c>
      <c r="E159" s="167" t="s">
        <v>301</v>
      </c>
      <c r="F159" s="168" t="s">
        <v>302</v>
      </c>
      <c r="G159" s="169" t="s">
        <v>101</v>
      </c>
      <c r="H159" s="170">
        <v>63.200000000000003</v>
      </c>
      <c r="I159" s="171"/>
      <c r="J159" s="172">
        <f>ROUND(I159*H159,2)</f>
        <v>0</v>
      </c>
      <c r="K159" s="168" t="s">
        <v>163</v>
      </c>
      <c r="L159" s="36"/>
      <c r="M159" s="173" t="s">
        <v>3</v>
      </c>
      <c r="N159" s="174" t="s">
        <v>43</v>
      </c>
      <c r="O159" s="66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AR159" s="18" t="s">
        <v>164</v>
      </c>
      <c r="AT159" s="18" t="s">
        <v>160</v>
      </c>
      <c r="AU159" s="18" t="s">
        <v>82</v>
      </c>
      <c r="AY159" s="18" t="s">
        <v>158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80</v>
      </c>
      <c r="BK159" s="177">
        <f>ROUND(I159*H159,2)</f>
        <v>0</v>
      </c>
      <c r="BL159" s="18" t="s">
        <v>164</v>
      </c>
      <c r="BM159" s="18" t="s">
        <v>303</v>
      </c>
    </row>
    <row r="160" s="11" customFormat="1">
      <c r="B160" s="178"/>
      <c r="D160" s="179" t="s">
        <v>166</v>
      </c>
      <c r="E160" s="180" t="s">
        <v>3</v>
      </c>
      <c r="F160" s="181" t="s">
        <v>172</v>
      </c>
      <c r="H160" s="182">
        <v>63.200000000000003</v>
      </c>
      <c r="I160" s="183"/>
      <c r="L160" s="178"/>
      <c r="M160" s="184"/>
      <c r="N160" s="185"/>
      <c r="O160" s="185"/>
      <c r="P160" s="185"/>
      <c r="Q160" s="185"/>
      <c r="R160" s="185"/>
      <c r="S160" s="185"/>
      <c r="T160" s="186"/>
      <c r="AT160" s="180" t="s">
        <v>166</v>
      </c>
      <c r="AU160" s="180" t="s">
        <v>82</v>
      </c>
      <c r="AV160" s="11" t="s">
        <v>82</v>
      </c>
      <c r="AW160" s="11" t="s">
        <v>33</v>
      </c>
      <c r="AX160" s="11" t="s">
        <v>80</v>
      </c>
      <c r="AY160" s="180" t="s">
        <v>158</v>
      </c>
    </row>
    <row r="161" s="1" customFormat="1" ht="16.5" customHeight="1">
      <c r="B161" s="165"/>
      <c r="C161" s="166" t="s">
        <v>304</v>
      </c>
      <c r="D161" s="166" t="s">
        <v>160</v>
      </c>
      <c r="E161" s="167" t="s">
        <v>305</v>
      </c>
      <c r="F161" s="168" t="s">
        <v>306</v>
      </c>
      <c r="G161" s="169" t="s">
        <v>101</v>
      </c>
      <c r="H161" s="170">
        <v>63.200000000000003</v>
      </c>
      <c r="I161" s="171"/>
      <c r="J161" s="172">
        <f>ROUND(I161*H161,2)</f>
        <v>0</v>
      </c>
      <c r="K161" s="168" t="s">
        <v>163</v>
      </c>
      <c r="L161" s="36"/>
      <c r="M161" s="173" t="s">
        <v>3</v>
      </c>
      <c r="N161" s="174" t="s">
        <v>43</v>
      </c>
      <c r="O161" s="66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AR161" s="18" t="s">
        <v>164</v>
      </c>
      <c r="AT161" s="18" t="s">
        <v>160</v>
      </c>
      <c r="AU161" s="18" t="s">
        <v>82</v>
      </c>
      <c r="AY161" s="18" t="s">
        <v>158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80</v>
      </c>
      <c r="BK161" s="177">
        <f>ROUND(I161*H161,2)</f>
        <v>0</v>
      </c>
      <c r="BL161" s="18" t="s">
        <v>164</v>
      </c>
      <c r="BM161" s="18" t="s">
        <v>307</v>
      </c>
    </row>
    <row r="162" s="11" customFormat="1">
      <c r="B162" s="178"/>
      <c r="D162" s="179" t="s">
        <v>166</v>
      </c>
      <c r="E162" s="180" t="s">
        <v>3</v>
      </c>
      <c r="F162" s="181" t="s">
        <v>172</v>
      </c>
      <c r="H162" s="182">
        <v>63.200000000000003</v>
      </c>
      <c r="I162" s="183"/>
      <c r="L162" s="178"/>
      <c r="M162" s="184"/>
      <c r="N162" s="185"/>
      <c r="O162" s="185"/>
      <c r="P162" s="185"/>
      <c r="Q162" s="185"/>
      <c r="R162" s="185"/>
      <c r="S162" s="185"/>
      <c r="T162" s="186"/>
      <c r="AT162" s="180" t="s">
        <v>166</v>
      </c>
      <c r="AU162" s="180" t="s">
        <v>82</v>
      </c>
      <c r="AV162" s="11" t="s">
        <v>82</v>
      </c>
      <c r="AW162" s="11" t="s">
        <v>33</v>
      </c>
      <c r="AX162" s="11" t="s">
        <v>80</v>
      </c>
      <c r="AY162" s="180" t="s">
        <v>158</v>
      </c>
    </row>
    <row r="163" s="1" customFormat="1" ht="16.5" customHeight="1">
      <c r="B163" s="165"/>
      <c r="C163" s="166" t="s">
        <v>308</v>
      </c>
      <c r="D163" s="166" t="s">
        <v>160</v>
      </c>
      <c r="E163" s="167" t="s">
        <v>309</v>
      </c>
      <c r="F163" s="168" t="s">
        <v>310</v>
      </c>
      <c r="G163" s="169" t="s">
        <v>101</v>
      </c>
      <c r="H163" s="170">
        <v>101.12000000000001</v>
      </c>
      <c r="I163" s="171"/>
      <c r="J163" s="172">
        <f>ROUND(I163*H163,2)</f>
        <v>0</v>
      </c>
      <c r="K163" s="168" t="s">
        <v>163</v>
      </c>
      <c r="L163" s="36"/>
      <c r="M163" s="173" t="s">
        <v>3</v>
      </c>
      <c r="N163" s="174" t="s">
        <v>43</v>
      </c>
      <c r="O163" s="66"/>
      <c r="P163" s="175">
        <f>O163*H163</f>
        <v>0</v>
      </c>
      <c r="Q163" s="175">
        <v>0</v>
      </c>
      <c r="R163" s="175">
        <f>Q163*H163</f>
        <v>0</v>
      </c>
      <c r="S163" s="175">
        <v>0</v>
      </c>
      <c r="T163" s="176">
        <f>S163*H163</f>
        <v>0</v>
      </c>
      <c r="AR163" s="18" t="s">
        <v>164</v>
      </c>
      <c r="AT163" s="18" t="s">
        <v>160</v>
      </c>
      <c r="AU163" s="18" t="s">
        <v>82</v>
      </c>
      <c r="AY163" s="18" t="s">
        <v>158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80</v>
      </c>
      <c r="BK163" s="177">
        <f>ROUND(I163*H163,2)</f>
        <v>0</v>
      </c>
      <c r="BL163" s="18" t="s">
        <v>164</v>
      </c>
      <c r="BM163" s="18" t="s">
        <v>311</v>
      </c>
    </row>
    <row r="164" s="11" customFormat="1">
      <c r="B164" s="178"/>
      <c r="D164" s="179" t="s">
        <v>166</v>
      </c>
      <c r="E164" s="180" t="s">
        <v>3</v>
      </c>
      <c r="F164" s="181" t="s">
        <v>184</v>
      </c>
      <c r="H164" s="182">
        <v>101.12000000000001</v>
      </c>
      <c r="I164" s="183"/>
      <c r="L164" s="178"/>
      <c r="M164" s="184"/>
      <c r="N164" s="185"/>
      <c r="O164" s="185"/>
      <c r="P164" s="185"/>
      <c r="Q164" s="185"/>
      <c r="R164" s="185"/>
      <c r="S164" s="185"/>
      <c r="T164" s="186"/>
      <c r="AT164" s="180" t="s">
        <v>166</v>
      </c>
      <c r="AU164" s="180" t="s">
        <v>82</v>
      </c>
      <c r="AV164" s="11" t="s">
        <v>82</v>
      </c>
      <c r="AW164" s="11" t="s">
        <v>33</v>
      </c>
      <c r="AX164" s="11" t="s">
        <v>80</v>
      </c>
      <c r="AY164" s="180" t="s">
        <v>158</v>
      </c>
    </row>
    <row r="165" s="1" customFormat="1" ht="22.5" customHeight="1">
      <c r="B165" s="165"/>
      <c r="C165" s="166" t="s">
        <v>312</v>
      </c>
      <c r="D165" s="166" t="s">
        <v>160</v>
      </c>
      <c r="E165" s="167" t="s">
        <v>313</v>
      </c>
      <c r="F165" s="168" t="s">
        <v>314</v>
      </c>
      <c r="G165" s="169" t="s">
        <v>101</v>
      </c>
      <c r="H165" s="170">
        <v>101.12000000000001</v>
      </c>
      <c r="I165" s="171"/>
      <c r="J165" s="172">
        <f>ROUND(I165*H165,2)</f>
        <v>0</v>
      </c>
      <c r="K165" s="168" t="s">
        <v>163</v>
      </c>
      <c r="L165" s="36"/>
      <c r="M165" s="173" t="s">
        <v>3</v>
      </c>
      <c r="N165" s="174" t="s">
        <v>43</v>
      </c>
      <c r="O165" s="66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AR165" s="18" t="s">
        <v>164</v>
      </c>
      <c r="AT165" s="18" t="s">
        <v>160</v>
      </c>
      <c r="AU165" s="18" t="s">
        <v>82</v>
      </c>
      <c r="AY165" s="18" t="s">
        <v>158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80</v>
      </c>
      <c r="BK165" s="177">
        <f>ROUND(I165*H165,2)</f>
        <v>0</v>
      </c>
      <c r="BL165" s="18" t="s">
        <v>164</v>
      </c>
      <c r="BM165" s="18" t="s">
        <v>315</v>
      </c>
    </row>
    <row r="166" s="11" customFormat="1">
      <c r="B166" s="178"/>
      <c r="D166" s="179" t="s">
        <v>166</v>
      </c>
      <c r="E166" s="180" t="s">
        <v>3</v>
      </c>
      <c r="F166" s="181" t="s">
        <v>184</v>
      </c>
      <c r="H166" s="182">
        <v>101.12000000000001</v>
      </c>
      <c r="I166" s="183"/>
      <c r="L166" s="178"/>
      <c r="M166" s="184"/>
      <c r="N166" s="185"/>
      <c r="O166" s="185"/>
      <c r="P166" s="185"/>
      <c r="Q166" s="185"/>
      <c r="R166" s="185"/>
      <c r="S166" s="185"/>
      <c r="T166" s="186"/>
      <c r="AT166" s="180" t="s">
        <v>166</v>
      </c>
      <c r="AU166" s="180" t="s">
        <v>82</v>
      </c>
      <c r="AV166" s="11" t="s">
        <v>82</v>
      </c>
      <c r="AW166" s="11" t="s">
        <v>33</v>
      </c>
      <c r="AX166" s="11" t="s">
        <v>80</v>
      </c>
      <c r="AY166" s="180" t="s">
        <v>158</v>
      </c>
    </row>
    <row r="167" s="1" customFormat="1" ht="22.5" customHeight="1">
      <c r="B167" s="165"/>
      <c r="C167" s="166" t="s">
        <v>316</v>
      </c>
      <c r="D167" s="166" t="s">
        <v>160</v>
      </c>
      <c r="E167" s="167" t="s">
        <v>317</v>
      </c>
      <c r="F167" s="168" t="s">
        <v>318</v>
      </c>
      <c r="G167" s="169" t="s">
        <v>101</v>
      </c>
      <c r="H167" s="170">
        <v>63.200000000000003</v>
      </c>
      <c r="I167" s="171"/>
      <c r="J167" s="172">
        <f>ROUND(I167*H167,2)</f>
        <v>0</v>
      </c>
      <c r="K167" s="168" t="s">
        <v>163</v>
      </c>
      <c r="L167" s="36"/>
      <c r="M167" s="173" t="s">
        <v>3</v>
      </c>
      <c r="N167" s="174" t="s">
        <v>43</v>
      </c>
      <c r="O167" s="66"/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AR167" s="18" t="s">
        <v>164</v>
      </c>
      <c r="AT167" s="18" t="s">
        <v>160</v>
      </c>
      <c r="AU167" s="18" t="s">
        <v>82</v>
      </c>
      <c r="AY167" s="18" t="s">
        <v>158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80</v>
      </c>
      <c r="BK167" s="177">
        <f>ROUND(I167*H167,2)</f>
        <v>0</v>
      </c>
      <c r="BL167" s="18" t="s">
        <v>164</v>
      </c>
      <c r="BM167" s="18" t="s">
        <v>319</v>
      </c>
    </row>
    <row r="168" s="11" customFormat="1">
      <c r="B168" s="178"/>
      <c r="D168" s="179" t="s">
        <v>166</v>
      </c>
      <c r="E168" s="180" t="s">
        <v>3</v>
      </c>
      <c r="F168" s="181" t="s">
        <v>172</v>
      </c>
      <c r="H168" s="182">
        <v>63.200000000000003</v>
      </c>
      <c r="I168" s="183"/>
      <c r="L168" s="178"/>
      <c r="M168" s="184"/>
      <c r="N168" s="185"/>
      <c r="O168" s="185"/>
      <c r="P168" s="185"/>
      <c r="Q168" s="185"/>
      <c r="R168" s="185"/>
      <c r="S168" s="185"/>
      <c r="T168" s="186"/>
      <c r="AT168" s="180" t="s">
        <v>166</v>
      </c>
      <c r="AU168" s="180" t="s">
        <v>82</v>
      </c>
      <c r="AV168" s="11" t="s">
        <v>82</v>
      </c>
      <c r="AW168" s="11" t="s">
        <v>33</v>
      </c>
      <c r="AX168" s="11" t="s">
        <v>80</v>
      </c>
      <c r="AY168" s="180" t="s">
        <v>158</v>
      </c>
    </row>
    <row r="169" s="1" customFormat="1" ht="33.75" customHeight="1">
      <c r="B169" s="165"/>
      <c r="C169" s="166" t="s">
        <v>320</v>
      </c>
      <c r="D169" s="166" t="s">
        <v>160</v>
      </c>
      <c r="E169" s="167" t="s">
        <v>321</v>
      </c>
      <c r="F169" s="168" t="s">
        <v>322</v>
      </c>
      <c r="G169" s="169" t="s">
        <v>101</v>
      </c>
      <c r="H169" s="170">
        <v>4.2000000000000002</v>
      </c>
      <c r="I169" s="171"/>
      <c r="J169" s="172">
        <f>ROUND(I169*H169,2)</f>
        <v>0</v>
      </c>
      <c r="K169" s="168" t="s">
        <v>163</v>
      </c>
      <c r="L169" s="36"/>
      <c r="M169" s="173" t="s">
        <v>3</v>
      </c>
      <c r="N169" s="174" t="s">
        <v>43</v>
      </c>
      <c r="O169" s="66"/>
      <c r="P169" s="175">
        <f>O169*H169</f>
        <v>0</v>
      </c>
      <c r="Q169" s="175">
        <v>0.085650000000000004</v>
      </c>
      <c r="R169" s="175">
        <f>Q169*H169</f>
        <v>0.35973000000000005</v>
      </c>
      <c r="S169" s="175">
        <v>0</v>
      </c>
      <c r="T169" s="176">
        <f>S169*H169</f>
        <v>0</v>
      </c>
      <c r="AR169" s="18" t="s">
        <v>164</v>
      </c>
      <c r="AT169" s="18" t="s">
        <v>160</v>
      </c>
      <c r="AU169" s="18" t="s">
        <v>82</v>
      </c>
      <c r="AY169" s="18" t="s">
        <v>158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8" t="s">
        <v>80</v>
      </c>
      <c r="BK169" s="177">
        <f>ROUND(I169*H169,2)</f>
        <v>0</v>
      </c>
      <c r="BL169" s="18" t="s">
        <v>164</v>
      </c>
      <c r="BM169" s="18" t="s">
        <v>323</v>
      </c>
    </row>
    <row r="170" s="11" customFormat="1">
      <c r="B170" s="178"/>
      <c r="D170" s="179" t="s">
        <v>166</v>
      </c>
      <c r="E170" s="180" t="s">
        <v>3</v>
      </c>
      <c r="F170" s="181" t="s">
        <v>324</v>
      </c>
      <c r="H170" s="182">
        <v>4.2000000000000002</v>
      </c>
      <c r="I170" s="183"/>
      <c r="L170" s="178"/>
      <c r="M170" s="184"/>
      <c r="N170" s="185"/>
      <c r="O170" s="185"/>
      <c r="P170" s="185"/>
      <c r="Q170" s="185"/>
      <c r="R170" s="185"/>
      <c r="S170" s="185"/>
      <c r="T170" s="186"/>
      <c r="AT170" s="180" t="s">
        <v>166</v>
      </c>
      <c r="AU170" s="180" t="s">
        <v>82</v>
      </c>
      <c r="AV170" s="11" t="s">
        <v>82</v>
      </c>
      <c r="AW170" s="11" t="s">
        <v>33</v>
      </c>
      <c r="AX170" s="11" t="s">
        <v>72</v>
      </c>
      <c r="AY170" s="180" t="s">
        <v>158</v>
      </c>
    </row>
    <row r="171" s="13" customFormat="1">
      <c r="B171" s="194"/>
      <c r="D171" s="179" t="s">
        <v>166</v>
      </c>
      <c r="E171" s="195" t="s">
        <v>99</v>
      </c>
      <c r="F171" s="196" t="s">
        <v>215</v>
      </c>
      <c r="H171" s="197">
        <v>4.2000000000000002</v>
      </c>
      <c r="I171" s="198"/>
      <c r="L171" s="194"/>
      <c r="M171" s="199"/>
      <c r="N171" s="200"/>
      <c r="O171" s="200"/>
      <c r="P171" s="200"/>
      <c r="Q171" s="200"/>
      <c r="R171" s="200"/>
      <c r="S171" s="200"/>
      <c r="T171" s="201"/>
      <c r="AT171" s="195" t="s">
        <v>166</v>
      </c>
      <c r="AU171" s="195" t="s">
        <v>82</v>
      </c>
      <c r="AV171" s="13" t="s">
        <v>164</v>
      </c>
      <c r="AW171" s="13" t="s">
        <v>33</v>
      </c>
      <c r="AX171" s="13" t="s">
        <v>80</v>
      </c>
      <c r="AY171" s="195" t="s">
        <v>158</v>
      </c>
    </row>
    <row r="172" s="1" customFormat="1" ht="16.5" customHeight="1">
      <c r="B172" s="165"/>
      <c r="C172" s="202" t="s">
        <v>325</v>
      </c>
      <c r="D172" s="202" t="s">
        <v>283</v>
      </c>
      <c r="E172" s="203" t="s">
        <v>326</v>
      </c>
      <c r="F172" s="204" t="s">
        <v>327</v>
      </c>
      <c r="G172" s="205" t="s">
        <v>101</v>
      </c>
      <c r="H172" s="206">
        <v>4.3259999999999996</v>
      </c>
      <c r="I172" s="207"/>
      <c r="J172" s="208">
        <f>ROUND(I172*H172,2)</f>
        <v>0</v>
      </c>
      <c r="K172" s="204" t="s">
        <v>163</v>
      </c>
      <c r="L172" s="209"/>
      <c r="M172" s="210" t="s">
        <v>3</v>
      </c>
      <c r="N172" s="211" t="s">
        <v>43</v>
      </c>
      <c r="O172" s="66"/>
      <c r="P172" s="175">
        <f>O172*H172</f>
        <v>0</v>
      </c>
      <c r="Q172" s="175">
        <v>0.152</v>
      </c>
      <c r="R172" s="175">
        <f>Q172*H172</f>
        <v>0.65755199999999991</v>
      </c>
      <c r="S172" s="175">
        <v>0</v>
      </c>
      <c r="T172" s="176">
        <f>S172*H172</f>
        <v>0</v>
      </c>
      <c r="AR172" s="18" t="s">
        <v>193</v>
      </c>
      <c r="AT172" s="18" t="s">
        <v>283</v>
      </c>
      <c r="AU172" s="18" t="s">
        <v>82</v>
      </c>
      <c r="AY172" s="18" t="s">
        <v>158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80</v>
      </c>
      <c r="BK172" s="177">
        <f>ROUND(I172*H172,2)</f>
        <v>0</v>
      </c>
      <c r="BL172" s="18" t="s">
        <v>164</v>
      </c>
      <c r="BM172" s="18" t="s">
        <v>328</v>
      </c>
    </row>
    <row r="173" s="1" customFormat="1">
      <c r="B173" s="36"/>
      <c r="D173" s="179" t="s">
        <v>329</v>
      </c>
      <c r="F173" s="212" t="s">
        <v>330</v>
      </c>
      <c r="I173" s="110"/>
      <c r="L173" s="36"/>
      <c r="M173" s="213"/>
      <c r="N173" s="66"/>
      <c r="O173" s="66"/>
      <c r="P173" s="66"/>
      <c r="Q173" s="66"/>
      <c r="R173" s="66"/>
      <c r="S173" s="66"/>
      <c r="T173" s="67"/>
      <c r="AT173" s="18" t="s">
        <v>329</v>
      </c>
      <c r="AU173" s="18" t="s">
        <v>82</v>
      </c>
    </row>
    <row r="174" s="11" customFormat="1">
      <c r="B174" s="178"/>
      <c r="D174" s="179" t="s">
        <v>166</v>
      </c>
      <c r="F174" s="181" t="s">
        <v>331</v>
      </c>
      <c r="H174" s="182">
        <v>4.3259999999999996</v>
      </c>
      <c r="I174" s="183"/>
      <c r="L174" s="178"/>
      <c r="M174" s="184"/>
      <c r="N174" s="185"/>
      <c r="O174" s="185"/>
      <c r="P174" s="185"/>
      <c r="Q174" s="185"/>
      <c r="R174" s="185"/>
      <c r="S174" s="185"/>
      <c r="T174" s="186"/>
      <c r="AT174" s="180" t="s">
        <v>166</v>
      </c>
      <c r="AU174" s="180" t="s">
        <v>82</v>
      </c>
      <c r="AV174" s="11" t="s">
        <v>82</v>
      </c>
      <c r="AW174" s="11" t="s">
        <v>4</v>
      </c>
      <c r="AX174" s="11" t="s">
        <v>80</v>
      </c>
      <c r="AY174" s="180" t="s">
        <v>158</v>
      </c>
    </row>
    <row r="175" s="10" customFormat="1" ht="22.8" customHeight="1">
      <c r="B175" s="152"/>
      <c r="D175" s="153" t="s">
        <v>71</v>
      </c>
      <c r="E175" s="163" t="s">
        <v>193</v>
      </c>
      <c r="F175" s="163" t="s">
        <v>332</v>
      </c>
      <c r="I175" s="155"/>
      <c r="J175" s="164">
        <f>BK175</f>
        <v>0</v>
      </c>
      <c r="L175" s="152"/>
      <c r="M175" s="157"/>
      <c r="N175" s="158"/>
      <c r="O175" s="158"/>
      <c r="P175" s="159">
        <f>SUM(P176:P225)</f>
        <v>0</v>
      </c>
      <c r="Q175" s="158"/>
      <c r="R175" s="159">
        <f>SUM(R176:R225)</f>
        <v>3.3562479999999995</v>
      </c>
      <c r="S175" s="158"/>
      <c r="T175" s="160">
        <f>SUM(T176:T225)</f>
        <v>0</v>
      </c>
      <c r="AR175" s="153" t="s">
        <v>80</v>
      </c>
      <c r="AT175" s="161" t="s">
        <v>71</v>
      </c>
      <c r="AU175" s="161" t="s">
        <v>80</v>
      </c>
      <c r="AY175" s="153" t="s">
        <v>158</v>
      </c>
      <c r="BK175" s="162">
        <f>SUM(BK176:BK225)</f>
        <v>0</v>
      </c>
    </row>
    <row r="176" s="1" customFormat="1" ht="16.5" customHeight="1">
      <c r="B176" s="165"/>
      <c r="C176" s="166" t="s">
        <v>333</v>
      </c>
      <c r="D176" s="166" t="s">
        <v>160</v>
      </c>
      <c r="E176" s="167" t="s">
        <v>334</v>
      </c>
      <c r="F176" s="168" t="s">
        <v>335</v>
      </c>
      <c r="G176" s="169" t="s">
        <v>336</v>
      </c>
      <c r="H176" s="170">
        <v>1</v>
      </c>
      <c r="I176" s="171"/>
      <c r="J176" s="172">
        <f>ROUND(I176*H176,2)</f>
        <v>0</v>
      </c>
      <c r="K176" s="168" t="s">
        <v>163</v>
      </c>
      <c r="L176" s="36"/>
      <c r="M176" s="173" t="s">
        <v>3</v>
      </c>
      <c r="N176" s="174" t="s">
        <v>43</v>
      </c>
      <c r="O176" s="66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AR176" s="18" t="s">
        <v>164</v>
      </c>
      <c r="AT176" s="18" t="s">
        <v>160</v>
      </c>
      <c r="AU176" s="18" t="s">
        <v>82</v>
      </c>
      <c r="AY176" s="18" t="s">
        <v>158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8" t="s">
        <v>80</v>
      </c>
      <c r="BK176" s="177">
        <f>ROUND(I176*H176,2)</f>
        <v>0</v>
      </c>
      <c r="BL176" s="18" t="s">
        <v>164</v>
      </c>
      <c r="BM176" s="18" t="s">
        <v>337</v>
      </c>
    </row>
    <row r="177" s="1" customFormat="1" ht="16.5" customHeight="1">
      <c r="B177" s="165"/>
      <c r="C177" s="166" t="s">
        <v>338</v>
      </c>
      <c r="D177" s="166" t="s">
        <v>160</v>
      </c>
      <c r="E177" s="167" t="s">
        <v>339</v>
      </c>
      <c r="F177" s="168" t="s">
        <v>340</v>
      </c>
      <c r="G177" s="169" t="s">
        <v>336</v>
      </c>
      <c r="H177" s="170">
        <v>1</v>
      </c>
      <c r="I177" s="171"/>
      <c r="J177" s="172">
        <f>ROUND(I177*H177,2)</f>
        <v>0</v>
      </c>
      <c r="K177" s="168" t="s">
        <v>163</v>
      </c>
      <c r="L177" s="36"/>
      <c r="M177" s="173" t="s">
        <v>3</v>
      </c>
      <c r="N177" s="174" t="s">
        <v>43</v>
      </c>
      <c r="O177" s="66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AR177" s="18" t="s">
        <v>164</v>
      </c>
      <c r="AT177" s="18" t="s">
        <v>160</v>
      </c>
      <c r="AU177" s="18" t="s">
        <v>82</v>
      </c>
      <c r="AY177" s="18" t="s">
        <v>158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80</v>
      </c>
      <c r="BK177" s="177">
        <f>ROUND(I177*H177,2)</f>
        <v>0</v>
      </c>
      <c r="BL177" s="18" t="s">
        <v>164</v>
      </c>
      <c r="BM177" s="18" t="s">
        <v>341</v>
      </c>
    </row>
    <row r="178" s="1" customFormat="1" ht="16.5" customHeight="1">
      <c r="B178" s="165"/>
      <c r="C178" s="166" t="s">
        <v>342</v>
      </c>
      <c r="D178" s="166" t="s">
        <v>160</v>
      </c>
      <c r="E178" s="167" t="s">
        <v>343</v>
      </c>
      <c r="F178" s="168" t="s">
        <v>344</v>
      </c>
      <c r="G178" s="169" t="s">
        <v>105</v>
      </c>
      <c r="H178" s="170">
        <v>58.200000000000003</v>
      </c>
      <c r="I178" s="171"/>
      <c r="J178" s="172">
        <f>ROUND(I178*H178,2)</f>
        <v>0</v>
      </c>
      <c r="K178" s="168" t="s">
        <v>163</v>
      </c>
      <c r="L178" s="36"/>
      <c r="M178" s="173" t="s">
        <v>3</v>
      </c>
      <c r="N178" s="174" t="s">
        <v>43</v>
      </c>
      <c r="O178" s="66"/>
      <c r="P178" s="175">
        <f>O178*H178</f>
        <v>0</v>
      </c>
      <c r="Q178" s="175">
        <v>0</v>
      </c>
      <c r="R178" s="175">
        <f>Q178*H178</f>
        <v>0</v>
      </c>
      <c r="S178" s="175">
        <v>0</v>
      </c>
      <c r="T178" s="176">
        <f>S178*H178</f>
        <v>0</v>
      </c>
      <c r="AR178" s="18" t="s">
        <v>164</v>
      </c>
      <c r="AT178" s="18" t="s">
        <v>160</v>
      </c>
      <c r="AU178" s="18" t="s">
        <v>82</v>
      </c>
      <c r="AY178" s="18" t="s">
        <v>158</v>
      </c>
      <c r="BE178" s="177">
        <f>IF(N178="základní",J178,0)</f>
        <v>0</v>
      </c>
      <c r="BF178" s="177">
        <f>IF(N178="snížená",J178,0)</f>
        <v>0</v>
      </c>
      <c r="BG178" s="177">
        <f>IF(N178="zákl. přenesená",J178,0)</f>
        <v>0</v>
      </c>
      <c r="BH178" s="177">
        <f>IF(N178="sníž. přenesená",J178,0)</f>
        <v>0</v>
      </c>
      <c r="BI178" s="177">
        <f>IF(N178="nulová",J178,0)</f>
        <v>0</v>
      </c>
      <c r="BJ178" s="18" t="s">
        <v>80</v>
      </c>
      <c r="BK178" s="177">
        <f>ROUND(I178*H178,2)</f>
        <v>0</v>
      </c>
      <c r="BL178" s="18" t="s">
        <v>164</v>
      </c>
      <c r="BM178" s="18" t="s">
        <v>345</v>
      </c>
    </row>
    <row r="179" s="11" customFormat="1">
      <c r="B179" s="178"/>
      <c r="D179" s="179" t="s">
        <v>166</v>
      </c>
      <c r="E179" s="180" t="s">
        <v>3</v>
      </c>
      <c r="F179" s="181" t="s">
        <v>346</v>
      </c>
      <c r="H179" s="182">
        <v>58.200000000000003</v>
      </c>
      <c r="I179" s="183"/>
      <c r="L179" s="178"/>
      <c r="M179" s="184"/>
      <c r="N179" s="185"/>
      <c r="O179" s="185"/>
      <c r="P179" s="185"/>
      <c r="Q179" s="185"/>
      <c r="R179" s="185"/>
      <c r="S179" s="185"/>
      <c r="T179" s="186"/>
      <c r="AT179" s="180" t="s">
        <v>166</v>
      </c>
      <c r="AU179" s="180" t="s">
        <v>82</v>
      </c>
      <c r="AV179" s="11" t="s">
        <v>82</v>
      </c>
      <c r="AW179" s="11" t="s">
        <v>33</v>
      </c>
      <c r="AX179" s="11" t="s">
        <v>72</v>
      </c>
      <c r="AY179" s="180" t="s">
        <v>158</v>
      </c>
    </row>
    <row r="180" s="13" customFormat="1">
      <c r="B180" s="194"/>
      <c r="D180" s="179" t="s">
        <v>166</v>
      </c>
      <c r="E180" s="195" t="s">
        <v>122</v>
      </c>
      <c r="F180" s="196" t="s">
        <v>215</v>
      </c>
      <c r="H180" s="197">
        <v>58.200000000000003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5" t="s">
        <v>166</v>
      </c>
      <c r="AU180" s="195" t="s">
        <v>82</v>
      </c>
      <c r="AV180" s="13" t="s">
        <v>164</v>
      </c>
      <c r="AW180" s="13" t="s">
        <v>33</v>
      </c>
      <c r="AX180" s="13" t="s">
        <v>80</v>
      </c>
      <c r="AY180" s="195" t="s">
        <v>158</v>
      </c>
    </row>
    <row r="181" s="1" customFormat="1" ht="16.5" customHeight="1">
      <c r="B181" s="165"/>
      <c r="C181" s="202" t="s">
        <v>347</v>
      </c>
      <c r="D181" s="202" t="s">
        <v>283</v>
      </c>
      <c r="E181" s="203" t="s">
        <v>348</v>
      </c>
      <c r="F181" s="204" t="s">
        <v>349</v>
      </c>
      <c r="G181" s="205" t="s">
        <v>105</v>
      </c>
      <c r="H181" s="206">
        <v>58.200000000000003</v>
      </c>
      <c r="I181" s="207"/>
      <c r="J181" s="208">
        <f>ROUND(I181*H181,2)</f>
        <v>0</v>
      </c>
      <c r="K181" s="204" t="s">
        <v>163</v>
      </c>
      <c r="L181" s="209"/>
      <c r="M181" s="210" t="s">
        <v>3</v>
      </c>
      <c r="N181" s="211" t="s">
        <v>43</v>
      </c>
      <c r="O181" s="66"/>
      <c r="P181" s="175">
        <f>O181*H181</f>
        <v>0</v>
      </c>
      <c r="Q181" s="175">
        <v>0.01593</v>
      </c>
      <c r="R181" s="175">
        <f>Q181*H181</f>
        <v>0.92712600000000001</v>
      </c>
      <c r="S181" s="175">
        <v>0</v>
      </c>
      <c r="T181" s="176">
        <f>S181*H181</f>
        <v>0</v>
      </c>
      <c r="AR181" s="18" t="s">
        <v>193</v>
      </c>
      <c r="AT181" s="18" t="s">
        <v>283</v>
      </c>
      <c r="AU181" s="18" t="s">
        <v>82</v>
      </c>
      <c r="AY181" s="18" t="s">
        <v>158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80</v>
      </c>
      <c r="BK181" s="177">
        <f>ROUND(I181*H181,2)</f>
        <v>0</v>
      </c>
      <c r="BL181" s="18" t="s">
        <v>164</v>
      </c>
      <c r="BM181" s="18" t="s">
        <v>350</v>
      </c>
    </row>
    <row r="182" s="1" customFormat="1" ht="16.5" customHeight="1">
      <c r="B182" s="165"/>
      <c r="C182" s="166" t="s">
        <v>351</v>
      </c>
      <c r="D182" s="166" t="s">
        <v>160</v>
      </c>
      <c r="E182" s="167" t="s">
        <v>352</v>
      </c>
      <c r="F182" s="168" t="s">
        <v>353</v>
      </c>
      <c r="G182" s="169" t="s">
        <v>105</v>
      </c>
      <c r="H182" s="170">
        <v>9.1999999999999993</v>
      </c>
      <c r="I182" s="171"/>
      <c r="J182" s="172">
        <f>ROUND(I182*H182,2)</f>
        <v>0</v>
      </c>
      <c r="K182" s="168" t="s">
        <v>163</v>
      </c>
      <c r="L182" s="36"/>
      <c r="M182" s="173" t="s">
        <v>3</v>
      </c>
      <c r="N182" s="174" t="s">
        <v>43</v>
      </c>
      <c r="O182" s="66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AR182" s="18" t="s">
        <v>164</v>
      </c>
      <c r="AT182" s="18" t="s">
        <v>160</v>
      </c>
      <c r="AU182" s="18" t="s">
        <v>82</v>
      </c>
      <c r="AY182" s="18" t="s">
        <v>158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8" t="s">
        <v>80</v>
      </c>
      <c r="BK182" s="177">
        <f>ROUND(I182*H182,2)</f>
        <v>0</v>
      </c>
      <c r="BL182" s="18" t="s">
        <v>164</v>
      </c>
      <c r="BM182" s="18" t="s">
        <v>354</v>
      </c>
    </row>
    <row r="183" s="11" customFormat="1">
      <c r="B183" s="178"/>
      <c r="D183" s="179" t="s">
        <v>166</v>
      </c>
      <c r="E183" s="180" t="s">
        <v>3</v>
      </c>
      <c r="F183" s="181" t="s">
        <v>355</v>
      </c>
      <c r="H183" s="182">
        <v>9.1999999999999993</v>
      </c>
      <c r="I183" s="183"/>
      <c r="L183" s="178"/>
      <c r="M183" s="184"/>
      <c r="N183" s="185"/>
      <c r="O183" s="185"/>
      <c r="P183" s="185"/>
      <c r="Q183" s="185"/>
      <c r="R183" s="185"/>
      <c r="S183" s="185"/>
      <c r="T183" s="186"/>
      <c r="AT183" s="180" t="s">
        <v>166</v>
      </c>
      <c r="AU183" s="180" t="s">
        <v>82</v>
      </c>
      <c r="AV183" s="11" t="s">
        <v>82</v>
      </c>
      <c r="AW183" s="11" t="s">
        <v>33</v>
      </c>
      <c r="AX183" s="11" t="s">
        <v>72</v>
      </c>
      <c r="AY183" s="180" t="s">
        <v>158</v>
      </c>
    </row>
    <row r="184" s="13" customFormat="1">
      <c r="B184" s="194"/>
      <c r="D184" s="179" t="s">
        <v>166</v>
      </c>
      <c r="E184" s="195" t="s">
        <v>118</v>
      </c>
      <c r="F184" s="196" t="s">
        <v>215</v>
      </c>
      <c r="H184" s="197">
        <v>9.1999999999999993</v>
      </c>
      <c r="I184" s="198"/>
      <c r="L184" s="194"/>
      <c r="M184" s="199"/>
      <c r="N184" s="200"/>
      <c r="O184" s="200"/>
      <c r="P184" s="200"/>
      <c r="Q184" s="200"/>
      <c r="R184" s="200"/>
      <c r="S184" s="200"/>
      <c r="T184" s="201"/>
      <c r="AT184" s="195" t="s">
        <v>166</v>
      </c>
      <c r="AU184" s="195" t="s">
        <v>82</v>
      </c>
      <c r="AV184" s="13" t="s">
        <v>164</v>
      </c>
      <c r="AW184" s="13" t="s">
        <v>33</v>
      </c>
      <c r="AX184" s="13" t="s">
        <v>80</v>
      </c>
      <c r="AY184" s="195" t="s">
        <v>158</v>
      </c>
    </row>
    <row r="185" s="1" customFormat="1" ht="16.5" customHeight="1">
      <c r="B185" s="165"/>
      <c r="C185" s="202" t="s">
        <v>356</v>
      </c>
      <c r="D185" s="202" t="s">
        <v>283</v>
      </c>
      <c r="E185" s="203" t="s">
        <v>357</v>
      </c>
      <c r="F185" s="204" t="s">
        <v>358</v>
      </c>
      <c r="G185" s="205" t="s">
        <v>105</v>
      </c>
      <c r="H185" s="206">
        <v>9.1999999999999993</v>
      </c>
      <c r="I185" s="207"/>
      <c r="J185" s="208">
        <f>ROUND(I185*H185,2)</f>
        <v>0</v>
      </c>
      <c r="K185" s="204" t="s">
        <v>163</v>
      </c>
      <c r="L185" s="209"/>
      <c r="M185" s="210" t="s">
        <v>3</v>
      </c>
      <c r="N185" s="211" t="s">
        <v>43</v>
      </c>
      <c r="O185" s="66"/>
      <c r="P185" s="175">
        <f>O185*H185</f>
        <v>0</v>
      </c>
      <c r="Q185" s="175">
        <v>0.024160000000000001</v>
      </c>
      <c r="R185" s="175">
        <f>Q185*H185</f>
        <v>0.222272</v>
      </c>
      <c r="S185" s="175">
        <v>0</v>
      </c>
      <c r="T185" s="176">
        <f>S185*H185</f>
        <v>0</v>
      </c>
      <c r="AR185" s="18" t="s">
        <v>193</v>
      </c>
      <c r="AT185" s="18" t="s">
        <v>283</v>
      </c>
      <c r="AU185" s="18" t="s">
        <v>82</v>
      </c>
      <c r="AY185" s="18" t="s">
        <v>158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80</v>
      </c>
      <c r="BK185" s="177">
        <f>ROUND(I185*H185,2)</f>
        <v>0</v>
      </c>
      <c r="BL185" s="18" t="s">
        <v>164</v>
      </c>
      <c r="BM185" s="18" t="s">
        <v>359</v>
      </c>
    </row>
    <row r="186" s="1" customFormat="1" ht="22.5" customHeight="1">
      <c r="B186" s="165"/>
      <c r="C186" s="166" t="s">
        <v>360</v>
      </c>
      <c r="D186" s="166" t="s">
        <v>160</v>
      </c>
      <c r="E186" s="167" t="s">
        <v>361</v>
      </c>
      <c r="F186" s="168" t="s">
        <v>362</v>
      </c>
      <c r="G186" s="169" t="s">
        <v>336</v>
      </c>
      <c r="H186" s="170">
        <v>1</v>
      </c>
      <c r="I186" s="171"/>
      <c r="J186" s="172">
        <f>ROUND(I186*H186,2)</f>
        <v>0</v>
      </c>
      <c r="K186" s="168" t="s">
        <v>163</v>
      </c>
      <c r="L186" s="36"/>
      <c r="M186" s="173" t="s">
        <v>3</v>
      </c>
      <c r="N186" s="174" t="s">
        <v>43</v>
      </c>
      <c r="O186" s="66"/>
      <c r="P186" s="175">
        <f>O186*H186</f>
        <v>0</v>
      </c>
      <c r="Q186" s="175">
        <v>0.00167</v>
      </c>
      <c r="R186" s="175">
        <f>Q186*H186</f>
        <v>0.00167</v>
      </c>
      <c r="S186" s="175">
        <v>0</v>
      </c>
      <c r="T186" s="176">
        <f>S186*H186</f>
        <v>0</v>
      </c>
      <c r="AR186" s="18" t="s">
        <v>164</v>
      </c>
      <c r="AT186" s="18" t="s">
        <v>160</v>
      </c>
      <c r="AU186" s="18" t="s">
        <v>82</v>
      </c>
      <c r="AY186" s="18" t="s">
        <v>158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8" t="s">
        <v>80</v>
      </c>
      <c r="BK186" s="177">
        <f>ROUND(I186*H186,2)</f>
        <v>0</v>
      </c>
      <c r="BL186" s="18" t="s">
        <v>164</v>
      </c>
      <c r="BM186" s="18" t="s">
        <v>363</v>
      </c>
    </row>
    <row r="187" s="1" customFormat="1" ht="16.5" customHeight="1">
      <c r="B187" s="165"/>
      <c r="C187" s="202" t="s">
        <v>364</v>
      </c>
      <c r="D187" s="202" t="s">
        <v>283</v>
      </c>
      <c r="E187" s="203" t="s">
        <v>365</v>
      </c>
      <c r="F187" s="204" t="s">
        <v>366</v>
      </c>
      <c r="G187" s="205" t="s">
        <v>336</v>
      </c>
      <c r="H187" s="206">
        <v>1</v>
      </c>
      <c r="I187" s="207"/>
      <c r="J187" s="208">
        <f>ROUND(I187*H187,2)</f>
        <v>0</v>
      </c>
      <c r="K187" s="204" t="s">
        <v>3</v>
      </c>
      <c r="L187" s="209"/>
      <c r="M187" s="210" t="s">
        <v>3</v>
      </c>
      <c r="N187" s="211" t="s">
        <v>43</v>
      </c>
      <c r="O187" s="66"/>
      <c r="P187" s="175">
        <f>O187*H187</f>
        <v>0</v>
      </c>
      <c r="Q187" s="175">
        <v>0.027</v>
      </c>
      <c r="R187" s="175">
        <f>Q187*H187</f>
        <v>0.027</v>
      </c>
      <c r="S187" s="175">
        <v>0</v>
      </c>
      <c r="T187" s="176">
        <f>S187*H187</f>
        <v>0</v>
      </c>
      <c r="AR187" s="18" t="s">
        <v>193</v>
      </c>
      <c r="AT187" s="18" t="s">
        <v>283</v>
      </c>
      <c r="AU187" s="18" t="s">
        <v>82</v>
      </c>
      <c r="AY187" s="18" t="s">
        <v>158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80</v>
      </c>
      <c r="BK187" s="177">
        <f>ROUND(I187*H187,2)</f>
        <v>0</v>
      </c>
      <c r="BL187" s="18" t="s">
        <v>164</v>
      </c>
      <c r="BM187" s="18" t="s">
        <v>367</v>
      </c>
    </row>
    <row r="188" s="1" customFormat="1" ht="22.5" customHeight="1">
      <c r="B188" s="165"/>
      <c r="C188" s="166" t="s">
        <v>368</v>
      </c>
      <c r="D188" s="166" t="s">
        <v>160</v>
      </c>
      <c r="E188" s="167" t="s">
        <v>369</v>
      </c>
      <c r="F188" s="168" t="s">
        <v>370</v>
      </c>
      <c r="G188" s="169" t="s">
        <v>336</v>
      </c>
      <c r="H188" s="170">
        <v>1</v>
      </c>
      <c r="I188" s="171"/>
      <c r="J188" s="172">
        <f>ROUND(I188*H188,2)</f>
        <v>0</v>
      </c>
      <c r="K188" s="168" t="s">
        <v>163</v>
      </c>
      <c r="L188" s="36"/>
      <c r="M188" s="173" t="s">
        <v>3</v>
      </c>
      <c r="N188" s="174" t="s">
        <v>43</v>
      </c>
      <c r="O188" s="66"/>
      <c r="P188" s="175">
        <f>O188*H188</f>
        <v>0</v>
      </c>
      <c r="Q188" s="175">
        <v>0.00296</v>
      </c>
      <c r="R188" s="175">
        <f>Q188*H188</f>
        <v>0.00296</v>
      </c>
      <c r="S188" s="175">
        <v>0</v>
      </c>
      <c r="T188" s="176">
        <f>S188*H188</f>
        <v>0</v>
      </c>
      <c r="AR188" s="18" t="s">
        <v>164</v>
      </c>
      <c r="AT188" s="18" t="s">
        <v>160</v>
      </c>
      <c r="AU188" s="18" t="s">
        <v>82</v>
      </c>
      <c r="AY188" s="18" t="s">
        <v>158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8" t="s">
        <v>80</v>
      </c>
      <c r="BK188" s="177">
        <f>ROUND(I188*H188,2)</f>
        <v>0</v>
      </c>
      <c r="BL188" s="18" t="s">
        <v>164</v>
      </c>
      <c r="BM188" s="18" t="s">
        <v>371</v>
      </c>
    </row>
    <row r="189" s="1" customFormat="1" ht="16.5" customHeight="1">
      <c r="B189" s="165"/>
      <c r="C189" s="202" t="s">
        <v>372</v>
      </c>
      <c r="D189" s="202" t="s">
        <v>283</v>
      </c>
      <c r="E189" s="203" t="s">
        <v>373</v>
      </c>
      <c r="F189" s="204" t="s">
        <v>374</v>
      </c>
      <c r="G189" s="205" t="s">
        <v>336</v>
      </c>
      <c r="H189" s="206">
        <v>1</v>
      </c>
      <c r="I189" s="207"/>
      <c r="J189" s="208">
        <f>ROUND(I189*H189,2)</f>
        <v>0</v>
      </c>
      <c r="K189" s="204" t="s">
        <v>3</v>
      </c>
      <c r="L189" s="209"/>
      <c r="M189" s="210" t="s">
        <v>3</v>
      </c>
      <c r="N189" s="211" t="s">
        <v>43</v>
      </c>
      <c r="O189" s="66"/>
      <c r="P189" s="175">
        <f>O189*H189</f>
        <v>0</v>
      </c>
      <c r="Q189" s="175">
        <v>0.042500000000000003</v>
      </c>
      <c r="R189" s="175">
        <f>Q189*H189</f>
        <v>0.042500000000000003</v>
      </c>
      <c r="S189" s="175">
        <v>0</v>
      </c>
      <c r="T189" s="176">
        <f>S189*H189</f>
        <v>0</v>
      </c>
      <c r="AR189" s="18" t="s">
        <v>193</v>
      </c>
      <c r="AT189" s="18" t="s">
        <v>283</v>
      </c>
      <c r="AU189" s="18" t="s">
        <v>82</v>
      </c>
      <c r="AY189" s="18" t="s">
        <v>158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80</v>
      </c>
      <c r="BK189" s="177">
        <f>ROUND(I189*H189,2)</f>
        <v>0</v>
      </c>
      <c r="BL189" s="18" t="s">
        <v>164</v>
      </c>
      <c r="BM189" s="18" t="s">
        <v>375</v>
      </c>
    </row>
    <row r="190" s="1" customFormat="1" ht="22.5" customHeight="1">
      <c r="B190" s="165"/>
      <c r="C190" s="166" t="s">
        <v>376</v>
      </c>
      <c r="D190" s="166" t="s">
        <v>160</v>
      </c>
      <c r="E190" s="167" t="s">
        <v>377</v>
      </c>
      <c r="F190" s="168" t="s">
        <v>378</v>
      </c>
      <c r="G190" s="169" t="s">
        <v>336</v>
      </c>
      <c r="H190" s="170">
        <v>3</v>
      </c>
      <c r="I190" s="171"/>
      <c r="J190" s="172">
        <f>ROUND(I190*H190,2)</f>
        <v>0</v>
      </c>
      <c r="K190" s="168" t="s">
        <v>163</v>
      </c>
      <c r="L190" s="36"/>
      <c r="M190" s="173" t="s">
        <v>3</v>
      </c>
      <c r="N190" s="174" t="s">
        <v>43</v>
      </c>
      <c r="O190" s="66"/>
      <c r="P190" s="175">
        <f>O190*H190</f>
        <v>0</v>
      </c>
      <c r="Q190" s="175">
        <v>0</v>
      </c>
      <c r="R190" s="175">
        <f>Q190*H190</f>
        <v>0</v>
      </c>
      <c r="S190" s="175">
        <v>0</v>
      </c>
      <c r="T190" s="176">
        <f>S190*H190</f>
        <v>0</v>
      </c>
      <c r="AR190" s="18" t="s">
        <v>164</v>
      </c>
      <c r="AT190" s="18" t="s">
        <v>160</v>
      </c>
      <c r="AU190" s="18" t="s">
        <v>82</v>
      </c>
      <c r="AY190" s="18" t="s">
        <v>158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80</v>
      </c>
      <c r="BK190" s="177">
        <f>ROUND(I190*H190,2)</f>
        <v>0</v>
      </c>
      <c r="BL190" s="18" t="s">
        <v>164</v>
      </c>
      <c r="BM190" s="18" t="s">
        <v>379</v>
      </c>
    </row>
    <row r="191" s="1" customFormat="1" ht="16.5" customHeight="1">
      <c r="B191" s="165"/>
      <c r="C191" s="202" t="s">
        <v>380</v>
      </c>
      <c r="D191" s="202" t="s">
        <v>283</v>
      </c>
      <c r="E191" s="203" t="s">
        <v>381</v>
      </c>
      <c r="F191" s="204" t="s">
        <v>382</v>
      </c>
      <c r="G191" s="205" t="s">
        <v>336</v>
      </c>
      <c r="H191" s="206">
        <v>1</v>
      </c>
      <c r="I191" s="207"/>
      <c r="J191" s="208">
        <f>ROUND(I191*H191,2)</f>
        <v>0</v>
      </c>
      <c r="K191" s="204" t="s">
        <v>163</v>
      </c>
      <c r="L191" s="209"/>
      <c r="M191" s="210" t="s">
        <v>3</v>
      </c>
      <c r="N191" s="211" t="s">
        <v>43</v>
      </c>
      <c r="O191" s="66"/>
      <c r="P191" s="175">
        <f>O191*H191</f>
        <v>0</v>
      </c>
      <c r="Q191" s="175">
        <v>0.0086999999999999994</v>
      </c>
      <c r="R191" s="175">
        <f>Q191*H191</f>
        <v>0.0086999999999999994</v>
      </c>
      <c r="S191" s="175">
        <v>0</v>
      </c>
      <c r="T191" s="176">
        <f>S191*H191</f>
        <v>0</v>
      </c>
      <c r="AR191" s="18" t="s">
        <v>193</v>
      </c>
      <c r="AT191" s="18" t="s">
        <v>283</v>
      </c>
      <c r="AU191" s="18" t="s">
        <v>82</v>
      </c>
      <c r="AY191" s="18" t="s">
        <v>158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80</v>
      </c>
      <c r="BK191" s="177">
        <f>ROUND(I191*H191,2)</f>
        <v>0</v>
      </c>
      <c r="BL191" s="18" t="s">
        <v>164</v>
      </c>
      <c r="BM191" s="18" t="s">
        <v>383</v>
      </c>
    </row>
    <row r="192" s="1" customFormat="1" ht="16.5" customHeight="1">
      <c r="B192" s="165"/>
      <c r="C192" s="202" t="s">
        <v>384</v>
      </c>
      <c r="D192" s="202" t="s">
        <v>283</v>
      </c>
      <c r="E192" s="203" t="s">
        <v>385</v>
      </c>
      <c r="F192" s="204" t="s">
        <v>386</v>
      </c>
      <c r="G192" s="205" t="s">
        <v>336</v>
      </c>
      <c r="H192" s="206">
        <v>2</v>
      </c>
      <c r="I192" s="207"/>
      <c r="J192" s="208">
        <f>ROUND(I192*H192,2)</f>
        <v>0</v>
      </c>
      <c r="K192" s="204" t="s">
        <v>163</v>
      </c>
      <c r="L192" s="209"/>
      <c r="M192" s="210" t="s">
        <v>3</v>
      </c>
      <c r="N192" s="211" t="s">
        <v>43</v>
      </c>
      <c r="O192" s="66"/>
      <c r="P192" s="175">
        <f>O192*H192</f>
        <v>0</v>
      </c>
      <c r="Q192" s="175">
        <v>0.0088999999999999999</v>
      </c>
      <c r="R192" s="175">
        <f>Q192*H192</f>
        <v>0.0178</v>
      </c>
      <c r="S192" s="175">
        <v>0</v>
      </c>
      <c r="T192" s="176">
        <f>S192*H192</f>
        <v>0</v>
      </c>
      <c r="AR192" s="18" t="s">
        <v>193</v>
      </c>
      <c r="AT192" s="18" t="s">
        <v>283</v>
      </c>
      <c r="AU192" s="18" t="s">
        <v>82</v>
      </c>
      <c r="AY192" s="18" t="s">
        <v>158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8" t="s">
        <v>80</v>
      </c>
      <c r="BK192" s="177">
        <f>ROUND(I192*H192,2)</f>
        <v>0</v>
      </c>
      <c r="BL192" s="18" t="s">
        <v>164</v>
      </c>
      <c r="BM192" s="18" t="s">
        <v>387</v>
      </c>
    </row>
    <row r="193" s="1" customFormat="1" ht="22.5" customHeight="1">
      <c r="B193" s="165"/>
      <c r="C193" s="166" t="s">
        <v>388</v>
      </c>
      <c r="D193" s="166" t="s">
        <v>160</v>
      </c>
      <c r="E193" s="167" t="s">
        <v>389</v>
      </c>
      <c r="F193" s="168" t="s">
        <v>390</v>
      </c>
      <c r="G193" s="169" t="s">
        <v>336</v>
      </c>
      <c r="H193" s="170">
        <v>1</v>
      </c>
      <c r="I193" s="171"/>
      <c r="J193" s="172">
        <f>ROUND(I193*H193,2)</f>
        <v>0</v>
      </c>
      <c r="K193" s="168" t="s">
        <v>163</v>
      </c>
      <c r="L193" s="36"/>
      <c r="M193" s="173" t="s">
        <v>3</v>
      </c>
      <c r="N193" s="174" t="s">
        <v>43</v>
      </c>
      <c r="O193" s="66"/>
      <c r="P193" s="175">
        <f>O193*H193</f>
        <v>0</v>
      </c>
      <c r="Q193" s="175">
        <v>0.00167</v>
      </c>
      <c r="R193" s="175">
        <f>Q193*H193</f>
        <v>0.00167</v>
      </c>
      <c r="S193" s="175">
        <v>0</v>
      </c>
      <c r="T193" s="176">
        <f>S193*H193</f>
        <v>0</v>
      </c>
      <c r="AR193" s="18" t="s">
        <v>164</v>
      </c>
      <c r="AT193" s="18" t="s">
        <v>160</v>
      </c>
      <c r="AU193" s="18" t="s">
        <v>82</v>
      </c>
      <c r="AY193" s="18" t="s">
        <v>158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80</v>
      </c>
      <c r="BK193" s="177">
        <f>ROUND(I193*H193,2)</f>
        <v>0</v>
      </c>
      <c r="BL193" s="18" t="s">
        <v>164</v>
      </c>
      <c r="BM193" s="18" t="s">
        <v>391</v>
      </c>
    </row>
    <row r="194" s="1" customFormat="1" ht="16.5" customHeight="1">
      <c r="B194" s="165"/>
      <c r="C194" s="202" t="s">
        <v>392</v>
      </c>
      <c r="D194" s="202" t="s">
        <v>283</v>
      </c>
      <c r="E194" s="203" t="s">
        <v>393</v>
      </c>
      <c r="F194" s="204" t="s">
        <v>394</v>
      </c>
      <c r="G194" s="205" t="s">
        <v>336</v>
      </c>
      <c r="H194" s="206">
        <v>1</v>
      </c>
      <c r="I194" s="207"/>
      <c r="J194" s="208">
        <f>ROUND(I194*H194,2)</f>
        <v>0</v>
      </c>
      <c r="K194" s="204" t="s">
        <v>163</v>
      </c>
      <c r="L194" s="209"/>
      <c r="M194" s="210" t="s">
        <v>3</v>
      </c>
      <c r="N194" s="211" t="s">
        <v>43</v>
      </c>
      <c r="O194" s="66"/>
      <c r="P194" s="175">
        <f>O194*H194</f>
        <v>0</v>
      </c>
      <c r="Q194" s="175">
        <v>0.0097000000000000003</v>
      </c>
      <c r="R194" s="175">
        <f>Q194*H194</f>
        <v>0.0097000000000000003</v>
      </c>
      <c r="S194" s="175">
        <v>0</v>
      </c>
      <c r="T194" s="176">
        <f>S194*H194</f>
        <v>0</v>
      </c>
      <c r="AR194" s="18" t="s">
        <v>193</v>
      </c>
      <c r="AT194" s="18" t="s">
        <v>283</v>
      </c>
      <c r="AU194" s="18" t="s">
        <v>82</v>
      </c>
      <c r="AY194" s="18" t="s">
        <v>158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80</v>
      </c>
      <c r="BK194" s="177">
        <f>ROUND(I194*H194,2)</f>
        <v>0</v>
      </c>
      <c r="BL194" s="18" t="s">
        <v>164</v>
      </c>
      <c r="BM194" s="18" t="s">
        <v>395</v>
      </c>
    </row>
    <row r="195" s="1" customFormat="1" ht="22.5" customHeight="1">
      <c r="B195" s="165"/>
      <c r="C195" s="166" t="s">
        <v>396</v>
      </c>
      <c r="D195" s="166" t="s">
        <v>160</v>
      </c>
      <c r="E195" s="167" t="s">
        <v>397</v>
      </c>
      <c r="F195" s="168" t="s">
        <v>398</v>
      </c>
      <c r="G195" s="169" t="s">
        <v>336</v>
      </c>
      <c r="H195" s="170">
        <v>3</v>
      </c>
      <c r="I195" s="171"/>
      <c r="J195" s="172">
        <f>ROUND(I195*H195,2)</f>
        <v>0</v>
      </c>
      <c r="K195" s="168" t="s">
        <v>163</v>
      </c>
      <c r="L195" s="36"/>
      <c r="M195" s="173" t="s">
        <v>3</v>
      </c>
      <c r="N195" s="174" t="s">
        <v>43</v>
      </c>
      <c r="O195" s="66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AR195" s="18" t="s">
        <v>164</v>
      </c>
      <c r="AT195" s="18" t="s">
        <v>160</v>
      </c>
      <c r="AU195" s="18" t="s">
        <v>82</v>
      </c>
      <c r="AY195" s="18" t="s">
        <v>158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80</v>
      </c>
      <c r="BK195" s="177">
        <f>ROUND(I195*H195,2)</f>
        <v>0</v>
      </c>
      <c r="BL195" s="18" t="s">
        <v>164</v>
      </c>
      <c r="BM195" s="18" t="s">
        <v>399</v>
      </c>
    </row>
    <row r="196" s="1" customFormat="1" ht="16.5" customHeight="1">
      <c r="B196" s="165"/>
      <c r="C196" s="202" t="s">
        <v>400</v>
      </c>
      <c r="D196" s="202" t="s">
        <v>283</v>
      </c>
      <c r="E196" s="203" t="s">
        <v>401</v>
      </c>
      <c r="F196" s="204" t="s">
        <v>402</v>
      </c>
      <c r="G196" s="205" t="s">
        <v>336</v>
      </c>
      <c r="H196" s="206">
        <v>1</v>
      </c>
      <c r="I196" s="207"/>
      <c r="J196" s="208">
        <f>ROUND(I196*H196,2)</f>
        <v>0</v>
      </c>
      <c r="K196" s="204" t="s">
        <v>3</v>
      </c>
      <c r="L196" s="209"/>
      <c r="M196" s="210" t="s">
        <v>3</v>
      </c>
      <c r="N196" s="211" t="s">
        <v>43</v>
      </c>
      <c r="O196" s="66"/>
      <c r="P196" s="175">
        <f>O196*H196</f>
        <v>0</v>
      </c>
      <c r="Q196" s="175">
        <v>0.0080000000000000002</v>
      </c>
      <c r="R196" s="175">
        <f>Q196*H196</f>
        <v>0.0080000000000000002</v>
      </c>
      <c r="S196" s="175">
        <v>0</v>
      </c>
      <c r="T196" s="176">
        <f>S196*H196</f>
        <v>0</v>
      </c>
      <c r="AR196" s="18" t="s">
        <v>193</v>
      </c>
      <c r="AT196" s="18" t="s">
        <v>283</v>
      </c>
      <c r="AU196" s="18" t="s">
        <v>82</v>
      </c>
      <c r="AY196" s="18" t="s">
        <v>158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80</v>
      </c>
      <c r="BK196" s="177">
        <f>ROUND(I196*H196,2)</f>
        <v>0</v>
      </c>
      <c r="BL196" s="18" t="s">
        <v>164</v>
      </c>
      <c r="BM196" s="18" t="s">
        <v>403</v>
      </c>
    </row>
    <row r="197" s="1" customFormat="1" ht="16.5" customHeight="1">
      <c r="B197" s="165"/>
      <c r="C197" s="202" t="s">
        <v>404</v>
      </c>
      <c r="D197" s="202" t="s">
        <v>283</v>
      </c>
      <c r="E197" s="203" t="s">
        <v>405</v>
      </c>
      <c r="F197" s="204" t="s">
        <v>406</v>
      </c>
      <c r="G197" s="205" t="s">
        <v>336</v>
      </c>
      <c r="H197" s="206">
        <v>2</v>
      </c>
      <c r="I197" s="207"/>
      <c r="J197" s="208">
        <f>ROUND(I197*H197,2)</f>
        <v>0</v>
      </c>
      <c r="K197" s="204" t="s">
        <v>163</v>
      </c>
      <c r="L197" s="209"/>
      <c r="M197" s="210" t="s">
        <v>3</v>
      </c>
      <c r="N197" s="211" t="s">
        <v>43</v>
      </c>
      <c r="O197" s="66"/>
      <c r="P197" s="175">
        <f>O197*H197</f>
        <v>0</v>
      </c>
      <c r="Q197" s="175">
        <v>0.015599999999999999</v>
      </c>
      <c r="R197" s="175">
        <f>Q197*H197</f>
        <v>0.031199999999999999</v>
      </c>
      <c r="S197" s="175">
        <v>0</v>
      </c>
      <c r="T197" s="176">
        <f>S197*H197</f>
        <v>0</v>
      </c>
      <c r="AR197" s="18" t="s">
        <v>193</v>
      </c>
      <c r="AT197" s="18" t="s">
        <v>283</v>
      </c>
      <c r="AU197" s="18" t="s">
        <v>82</v>
      </c>
      <c r="AY197" s="18" t="s">
        <v>158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8" t="s">
        <v>80</v>
      </c>
      <c r="BK197" s="177">
        <f>ROUND(I197*H197,2)</f>
        <v>0</v>
      </c>
      <c r="BL197" s="18" t="s">
        <v>164</v>
      </c>
      <c r="BM197" s="18" t="s">
        <v>407</v>
      </c>
    </row>
    <row r="198" s="1" customFormat="1" ht="22.5" customHeight="1">
      <c r="B198" s="165"/>
      <c r="C198" s="166" t="s">
        <v>408</v>
      </c>
      <c r="D198" s="166" t="s">
        <v>160</v>
      </c>
      <c r="E198" s="167" t="s">
        <v>409</v>
      </c>
      <c r="F198" s="168" t="s">
        <v>410</v>
      </c>
      <c r="G198" s="169" t="s">
        <v>336</v>
      </c>
      <c r="H198" s="170">
        <v>2</v>
      </c>
      <c r="I198" s="171"/>
      <c r="J198" s="172">
        <f>ROUND(I198*H198,2)</f>
        <v>0</v>
      </c>
      <c r="K198" s="168" t="s">
        <v>163</v>
      </c>
      <c r="L198" s="36"/>
      <c r="M198" s="173" t="s">
        <v>3</v>
      </c>
      <c r="N198" s="174" t="s">
        <v>43</v>
      </c>
      <c r="O198" s="66"/>
      <c r="P198" s="175">
        <f>O198*H198</f>
        <v>0</v>
      </c>
      <c r="Q198" s="175">
        <v>0.00296</v>
      </c>
      <c r="R198" s="175">
        <f>Q198*H198</f>
        <v>0.0059199999999999999</v>
      </c>
      <c r="S198" s="175">
        <v>0</v>
      </c>
      <c r="T198" s="176">
        <f>S198*H198</f>
        <v>0</v>
      </c>
      <c r="AR198" s="18" t="s">
        <v>164</v>
      </c>
      <c r="AT198" s="18" t="s">
        <v>160</v>
      </c>
      <c r="AU198" s="18" t="s">
        <v>82</v>
      </c>
      <c r="AY198" s="18" t="s">
        <v>158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80</v>
      </c>
      <c r="BK198" s="177">
        <f>ROUND(I198*H198,2)</f>
        <v>0</v>
      </c>
      <c r="BL198" s="18" t="s">
        <v>164</v>
      </c>
      <c r="BM198" s="18" t="s">
        <v>411</v>
      </c>
    </row>
    <row r="199" s="1" customFormat="1" ht="16.5" customHeight="1">
      <c r="B199" s="165"/>
      <c r="C199" s="202" t="s">
        <v>412</v>
      </c>
      <c r="D199" s="202" t="s">
        <v>283</v>
      </c>
      <c r="E199" s="203" t="s">
        <v>413</v>
      </c>
      <c r="F199" s="204" t="s">
        <v>414</v>
      </c>
      <c r="G199" s="205" t="s">
        <v>336</v>
      </c>
      <c r="H199" s="206">
        <v>1</v>
      </c>
      <c r="I199" s="207"/>
      <c r="J199" s="208">
        <f>ROUND(I199*H199,2)</f>
        <v>0</v>
      </c>
      <c r="K199" s="204" t="s">
        <v>3</v>
      </c>
      <c r="L199" s="209"/>
      <c r="M199" s="210" t="s">
        <v>3</v>
      </c>
      <c r="N199" s="211" t="s">
        <v>43</v>
      </c>
      <c r="O199" s="66"/>
      <c r="P199" s="175">
        <f>O199*H199</f>
        <v>0</v>
      </c>
      <c r="Q199" s="175">
        <v>0.0094999999999999998</v>
      </c>
      <c r="R199" s="175">
        <f>Q199*H199</f>
        <v>0.0094999999999999998</v>
      </c>
      <c r="S199" s="175">
        <v>0</v>
      </c>
      <c r="T199" s="176">
        <f>S199*H199</f>
        <v>0</v>
      </c>
      <c r="AR199" s="18" t="s">
        <v>193</v>
      </c>
      <c r="AT199" s="18" t="s">
        <v>283</v>
      </c>
      <c r="AU199" s="18" t="s">
        <v>82</v>
      </c>
      <c r="AY199" s="18" t="s">
        <v>158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8" t="s">
        <v>80</v>
      </c>
      <c r="BK199" s="177">
        <f>ROUND(I199*H199,2)</f>
        <v>0</v>
      </c>
      <c r="BL199" s="18" t="s">
        <v>164</v>
      </c>
      <c r="BM199" s="18" t="s">
        <v>415</v>
      </c>
    </row>
    <row r="200" s="1" customFormat="1" ht="16.5" customHeight="1">
      <c r="B200" s="165"/>
      <c r="C200" s="202" t="s">
        <v>416</v>
      </c>
      <c r="D200" s="202" t="s">
        <v>283</v>
      </c>
      <c r="E200" s="203" t="s">
        <v>417</v>
      </c>
      <c r="F200" s="204" t="s">
        <v>418</v>
      </c>
      <c r="G200" s="205" t="s">
        <v>336</v>
      </c>
      <c r="H200" s="206">
        <v>1</v>
      </c>
      <c r="I200" s="207"/>
      <c r="J200" s="208">
        <f>ROUND(I200*H200,2)</f>
        <v>0</v>
      </c>
      <c r="K200" s="204" t="s">
        <v>163</v>
      </c>
      <c r="L200" s="209"/>
      <c r="M200" s="210" t="s">
        <v>3</v>
      </c>
      <c r="N200" s="211" t="s">
        <v>43</v>
      </c>
      <c r="O200" s="66"/>
      <c r="P200" s="175">
        <f>O200*H200</f>
        <v>0</v>
      </c>
      <c r="Q200" s="175">
        <v>0.015599999999999999</v>
      </c>
      <c r="R200" s="175">
        <f>Q200*H200</f>
        <v>0.015599999999999999</v>
      </c>
      <c r="S200" s="175">
        <v>0</v>
      </c>
      <c r="T200" s="176">
        <f>S200*H200</f>
        <v>0</v>
      </c>
      <c r="AR200" s="18" t="s">
        <v>193</v>
      </c>
      <c r="AT200" s="18" t="s">
        <v>283</v>
      </c>
      <c r="AU200" s="18" t="s">
        <v>82</v>
      </c>
      <c r="AY200" s="18" t="s">
        <v>158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8" t="s">
        <v>80</v>
      </c>
      <c r="BK200" s="177">
        <f>ROUND(I200*H200,2)</f>
        <v>0</v>
      </c>
      <c r="BL200" s="18" t="s">
        <v>164</v>
      </c>
      <c r="BM200" s="18" t="s">
        <v>419</v>
      </c>
    </row>
    <row r="201" s="1" customFormat="1" ht="22.5" customHeight="1">
      <c r="B201" s="165"/>
      <c r="C201" s="166" t="s">
        <v>420</v>
      </c>
      <c r="D201" s="166" t="s">
        <v>160</v>
      </c>
      <c r="E201" s="167" t="s">
        <v>421</v>
      </c>
      <c r="F201" s="168" t="s">
        <v>422</v>
      </c>
      <c r="G201" s="169" t="s">
        <v>336</v>
      </c>
      <c r="H201" s="170">
        <v>1</v>
      </c>
      <c r="I201" s="171"/>
      <c r="J201" s="172">
        <f>ROUND(I201*H201,2)</f>
        <v>0</v>
      </c>
      <c r="K201" s="168" t="s">
        <v>163</v>
      </c>
      <c r="L201" s="36"/>
      <c r="M201" s="173" t="s">
        <v>3</v>
      </c>
      <c r="N201" s="174" t="s">
        <v>43</v>
      </c>
      <c r="O201" s="66"/>
      <c r="P201" s="175">
        <f>O201*H201</f>
        <v>0</v>
      </c>
      <c r="Q201" s="175">
        <v>0.00165</v>
      </c>
      <c r="R201" s="175">
        <f>Q201*H201</f>
        <v>0.00165</v>
      </c>
      <c r="S201" s="175">
        <v>0</v>
      </c>
      <c r="T201" s="176">
        <f>S201*H201</f>
        <v>0</v>
      </c>
      <c r="AR201" s="18" t="s">
        <v>164</v>
      </c>
      <c r="AT201" s="18" t="s">
        <v>160</v>
      </c>
      <c r="AU201" s="18" t="s">
        <v>82</v>
      </c>
      <c r="AY201" s="18" t="s">
        <v>158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80</v>
      </c>
      <c r="BK201" s="177">
        <f>ROUND(I201*H201,2)</f>
        <v>0</v>
      </c>
      <c r="BL201" s="18" t="s">
        <v>164</v>
      </c>
      <c r="BM201" s="18" t="s">
        <v>423</v>
      </c>
    </row>
    <row r="202" s="1" customFormat="1" ht="16.5" customHeight="1">
      <c r="B202" s="165"/>
      <c r="C202" s="202" t="s">
        <v>424</v>
      </c>
      <c r="D202" s="202" t="s">
        <v>283</v>
      </c>
      <c r="E202" s="203" t="s">
        <v>425</v>
      </c>
      <c r="F202" s="204" t="s">
        <v>426</v>
      </c>
      <c r="G202" s="205" t="s">
        <v>336</v>
      </c>
      <c r="H202" s="206">
        <v>1</v>
      </c>
      <c r="I202" s="207"/>
      <c r="J202" s="208">
        <f>ROUND(I202*H202,2)</f>
        <v>0</v>
      </c>
      <c r="K202" s="204" t="s">
        <v>3</v>
      </c>
      <c r="L202" s="209"/>
      <c r="M202" s="210" t="s">
        <v>3</v>
      </c>
      <c r="N202" s="211" t="s">
        <v>43</v>
      </c>
      <c r="O202" s="66"/>
      <c r="P202" s="175">
        <f>O202*H202</f>
        <v>0</v>
      </c>
      <c r="Q202" s="175">
        <v>0.02444</v>
      </c>
      <c r="R202" s="175">
        <f>Q202*H202</f>
        <v>0.02444</v>
      </c>
      <c r="S202" s="175">
        <v>0</v>
      </c>
      <c r="T202" s="176">
        <f>S202*H202</f>
        <v>0</v>
      </c>
      <c r="AR202" s="18" t="s">
        <v>193</v>
      </c>
      <c r="AT202" s="18" t="s">
        <v>283</v>
      </c>
      <c r="AU202" s="18" t="s">
        <v>82</v>
      </c>
      <c r="AY202" s="18" t="s">
        <v>158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8" t="s">
        <v>80</v>
      </c>
      <c r="BK202" s="177">
        <f>ROUND(I202*H202,2)</f>
        <v>0</v>
      </c>
      <c r="BL202" s="18" t="s">
        <v>164</v>
      </c>
      <c r="BM202" s="18" t="s">
        <v>427</v>
      </c>
    </row>
    <row r="203" s="1" customFormat="1" ht="16.5" customHeight="1">
      <c r="B203" s="165"/>
      <c r="C203" s="202" t="s">
        <v>428</v>
      </c>
      <c r="D203" s="202" t="s">
        <v>283</v>
      </c>
      <c r="E203" s="203" t="s">
        <v>429</v>
      </c>
      <c r="F203" s="204" t="s">
        <v>430</v>
      </c>
      <c r="G203" s="205" t="s">
        <v>336</v>
      </c>
      <c r="H203" s="206">
        <v>1</v>
      </c>
      <c r="I203" s="207"/>
      <c r="J203" s="208">
        <f>ROUND(I203*H203,2)</f>
        <v>0</v>
      </c>
      <c r="K203" s="204" t="s">
        <v>3</v>
      </c>
      <c r="L203" s="209"/>
      <c r="M203" s="210" t="s">
        <v>3</v>
      </c>
      <c r="N203" s="211" t="s">
        <v>43</v>
      </c>
      <c r="O203" s="66"/>
      <c r="P203" s="175">
        <f>O203*H203</f>
        <v>0</v>
      </c>
      <c r="Q203" s="175">
        <v>0.0073000000000000001</v>
      </c>
      <c r="R203" s="175">
        <f>Q203*H203</f>
        <v>0.0073000000000000001</v>
      </c>
      <c r="S203" s="175">
        <v>0</v>
      </c>
      <c r="T203" s="176">
        <f>S203*H203</f>
        <v>0</v>
      </c>
      <c r="AR203" s="18" t="s">
        <v>193</v>
      </c>
      <c r="AT203" s="18" t="s">
        <v>283</v>
      </c>
      <c r="AU203" s="18" t="s">
        <v>82</v>
      </c>
      <c r="AY203" s="18" t="s">
        <v>158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8" t="s">
        <v>80</v>
      </c>
      <c r="BK203" s="177">
        <f>ROUND(I203*H203,2)</f>
        <v>0</v>
      </c>
      <c r="BL203" s="18" t="s">
        <v>164</v>
      </c>
      <c r="BM203" s="18" t="s">
        <v>431</v>
      </c>
    </row>
    <row r="204" s="1" customFormat="1" ht="16.5" customHeight="1">
      <c r="B204" s="165"/>
      <c r="C204" s="166" t="s">
        <v>432</v>
      </c>
      <c r="D204" s="166" t="s">
        <v>160</v>
      </c>
      <c r="E204" s="167" t="s">
        <v>433</v>
      </c>
      <c r="F204" s="168" t="s">
        <v>434</v>
      </c>
      <c r="G204" s="169" t="s">
        <v>105</v>
      </c>
      <c r="H204" s="170">
        <v>58.200000000000003</v>
      </c>
      <c r="I204" s="171"/>
      <c r="J204" s="172">
        <f>ROUND(I204*H204,2)</f>
        <v>0</v>
      </c>
      <c r="K204" s="168" t="s">
        <v>163</v>
      </c>
      <c r="L204" s="36"/>
      <c r="M204" s="173" t="s">
        <v>3</v>
      </c>
      <c r="N204" s="174" t="s">
        <v>43</v>
      </c>
      <c r="O204" s="66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AR204" s="18" t="s">
        <v>164</v>
      </c>
      <c r="AT204" s="18" t="s">
        <v>160</v>
      </c>
      <c r="AU204" s="18" t="s">
        <v>82</v>
      </c>
      <c r="AY204" s="18" t="s">
        <v>158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80</v>
      </c>
      <c r="BK204" s="177">
        <f>ROUND(I204*H204,2)</f>
        <v>0</v>
      </c>
      <c r="BL204" s="18" t="s">
        <v>164</v>
      </c>
      <c r="BM204" s="18" t="s">
        <v>435</v>
      </c>
    </row>
    <row r="205" s="11" customFormat="1">
      <c r="B205" s="178"/>
      <c r="D205" s="179" t="s">
        <v>166</v>
      </c>
      <c r="E205" s="180" t="s">
        <v>3</v>
      </c>
      <c r="F205" s="181" t="s">
        <v>122</v>
      </c>
      <c r="H205" s="182">
        <v>58.200000000000003</v>
      </c>
      <c r="I205" s="183"/>
      <c r="L205" s="178"/>
      <c r="M205" s="184"/>
      <c r="N205" s="185"/>
      <c r="O205" s="185"/>
      <c r="P205" s="185"/>
      <c r="Q205" s="185"/>
      <c r="R205" s="185"/>
      <c r="S205" s="185"/>
      <c r="T205" s="186"/>
      <c r="AT205" s="180" t="s">
        <v>166</v>
      </c>
      <c r="AU205" s="180" t="s">
        <v>82</v>
      </c>
      <c r="AV205" s="11" t="s">
        <v>82</v>
      </c>
      <c r="AW205" s="11" t="s">
        <v>33</v>
      </c>
      <c r="AX205" s="11" t="s">
        <v>80</v>
      </c>
      <c r="AY205" s="180" t="s">
        <v>158</v>
      </c>
    </row>
    <row r="206" s="1" customFormat="1" ht="16.5" customHeight="1">
      <c r="B206" s="165"/>
      <c r="C206" s="166" t="s">
        <v>436</v>
      </c>
      <c r="D206" s="166" t="s">
        <v>160</v>
      </c>
      <c r="E206" s="167" t="s">
        <v>437</v>
      </c>
      <c r="F206" s="168" t="s">
        <v>438</v>
      </c>
      <c r="G206" s="169" t="s">
        <v>105</v>
      </c>
      <c r="H206" s="170">
        <v>58.200000000000003</v>
      </c>
      <c r="I206" s="171"/>
      <c r="J206" s="172">
        <f>ROUND(I206*H206,2)</f>
        <v>0</v>
      </c>
      <c r="K206" s="168" t="s">
        <v>163</v>
      </c>
      <c r="L206" s="36"/>
      <c r="M206" s="173" t="s">
        <v>3</v>
      </c>
      <c r="N206" s="174" t="s">
        <v>43</v>
      </c>
      <c r="O206" s="66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AR206" s="18" t="s">
        <v>164</v>
      </c>
      <c r="AT206" s="18" t="s">
        <v>160</v>
      </c>
      <c r="AU206" s="18" t="s">
        <v>82</v>
      </c>
      <c r="AY206" s="18" t="s">
        <v>158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80</v>
      </c>
      <c r="BK206" s="177">
        <f>ROUND(I206*H206,2)</f>
        <v>0</v>
      </c>
      <c r="BL206" s="18" t="s">
        <v>164</v>
      </c>
      <c r="BM206" s="18" t="s">
        <v>439</v>
      </c>
    </row>
    <row r="207" s="11" customFormat="1">
      <c r="B207" s="178"/>
      <c r="D207" s="179" t="s">
        <v>166</v>
      </c>
      <c r="E207" s="180" t="s">
        <v>3</v>
      </c>
      <c r="F207" s="181" t="s">
        <v>122</v>
      </c>
      <c r="H207" s="182">
        <v>58.200000000000003</v>
      </c>
      <c r="I207" s="183"/>
      <c r="L207" s="178"/>
      <c r="M207" s="184"/>
      <c r="N207" s="185"/>
      <c r="O207" s="185"/>
      <c r="P207" s="185"/>
      <c r="Q207" s="185"/>
      <c r="R207" s="185"/>
      <c r="S207" s="185"/>
      <c r="T207" s="186"/>
      <c r="AT207" s="180" t="s">
        <v>166</v>
      </c>
      <c r="AU207" s="180" t="s">
        <v>82</v>
      </c>
      <c r="AV207" s="11" t="s">
        <v>82</v>
      </c>
      <c r="AW207" s="11" t="s">
        <v>33</v>
      </c>
      <c r="AX207" s="11" t="s">
        <v>80</v>
      </c>
      <c r="AY207" s="180" t="s">
        <v>158</v>
      </c>
    </row>
    <row r="208" s="1" customFormat="1" ht="16.5" customHeight="1">
      <c r="B208" s="165"/>
      <c r="C208" s="166" t="s">
        <v>440</v>
      </c>
      <c r="D208" s="166" t="s">
        <v>160</v>
      </c>
      <c r="E208" s="167" t="s">
        <v>441</v>
      </c>
      <c r="F208" s="168" t="s">
        <v>442</v>
      </c>
      <c r="G208" s="169" t="s">
        <v>105</v>
      </c>
      <c r="H208" s="170">
        <v>9.1999999999999993</v>
      </c>
      <c r="I208" s="171"/>
      <c r="J208" s="172">
        <f>ROUND(I208*H208,2)</f>
        <v>0</v>
      </c>
      <c r="K208" s="168" t="s">
        <v>163</v>
      </c>
      <c r="L208" s="36"/>
      <c r="M208" s="173" t="s">
        <v>3</v>
      </c>
      <c r="N208" s="174" t="s">
        <v>43</v>
      </c>
      <c r="O208" s="66"/>
      <c r="P208" s="175">
        <f>O208*H208</f>
        <v>0</v>
      </c>
      <c r="Q208" s="175">
        <v>0</v>
      </c>
      <c r="R208" s="175">
        <f>Q208*H208</f>
        <v>0</v>
      </c>
      <c r="S208" s="175">
        <v>0</v>
      </c>
      <c r="T208" s="176">
        <f>S208*H208</f>
        <v>0</v>
      </c>
      <c r="AR208" s="18" t="s">
        <v>164</v>
      </c>
      <c r="AT208" s="18" t="s">
        <v>160</v>
      </c>
      <c r="AU208" s="18" t="s">
        <v>82</v>
      </c>
      <c r="AY208" s="18" t="s">
        <v>158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8" t="s">
        <v>80</v>
      </c>
      <c r="BK208" s="177">
        <f>ROUND(I208*H208,2)</f>
        <v>0</v>
      </c>
      <c r="BL208" s="18" t="s">
        <v>164</v>
      </c>
      <c r="BM208" s="18" t="s">
        <v>443</v>
      </c>
    </row>
    <row r="209" s="11" customFormat="1">
      <c r="B209" s="178"/>
      <c r="D209" s="179" t="s">
        <v>166</v>
      </c>
      <c r="E209" s="180" t="s">
        <v>3</v>
      </c>
      <c r="F209" s="181" t="s">
        <v>118</v>
      </c>
      <c r="H209" s="182">
        <v>9.1999999999999993</v>
      </c>
      <c r="I209" s="183"/>
      <c r="L209" s="178"/>
      <c r="M209" s="184"/>
      <c r="N209" s="185"/>
      <c r="O209" s="185"/>
      <c r="P209" s="185"/>
      <c r="Q209" s="185"/>
      <c r="R209" s="185"/>
      <c r="S209" s="185"/>
      <c r="T209" s="186"/>
      <c r="AT209" s="180" t="s">
        <v>166</v>
      </c>
      <c r="AU209" s="180" t="s">
        <v>82</v>
      </c>
      <c r="AV209" s="11" t="s">
        <v>82</v>
      </c>
      <c r="AW209" s="11" t="s">
        <v>33</v>
      </c>
      <c r="AX209" s="11" t="s">
        <v>80</v>
      </c>
      <c r="AY209" s="180" t="s">
        <v>158</v>
      </c>
    </row>
    <row r="210" s="1" customFormat="1" ht="16.5" customHeight="1">
      <c r="B210" s="165"/>
      <c r="C210" s="166" t="s">
        <v>444</v>
      </c>
      <c r="D210" s="166" t="s">
        <v>160</v>
      </c>
      <c r="E210" s="167" t="s">
        <v>445</v>
      </c>
      <c r="F210" s="168" t="s">
        <v>446</v>
      </c>
      <c r="G210" s="169" t="s">
        <v>105</v>
      </c>
      <c r="H210" s="170">
        <v>9.1999999999999993</v>
      </c>
      <c r="I210" s="171"/>
      <c r="J210" s="172">
        <f>ROUND(I210*H210,2)</f>
        <v>0</v>
      </c>
      <c r="K210" s="168" t="s">
        <v>163</v>
      </c>
      <c r="L210" s="36"/>
      <c r="M210" s="173" t="s">
        <v>3</v>
      </c>
      <c r="N210" s="174" t="s">
        <v>43</v>
      </c>
      <c r="O210" s="66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AR210" s="18" t="s">
        <v>164</v>
      </c>
      <c r="AT210" s="18" t="s">
        <v>160</v>
      </c>
      <c r="AU210" s="18" t="s">
        <v>82</v>
      </c>
      <c r="AY210" s="18" t="s">
        <v>158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80</v>
      </c>
      <c r="BK210" s="177">
        <f>ROUND(I210*H210,2)</f>
        <v>0</v>
      </c>
      <c r="BL210" s="18" t="s">
        <v>164</v>
      </c>
      <c r="BM210" s="18" t="s">
        <v>447</v>
      </c>
    </row>
    <row r="211" s="11" customFormat="1">
      <c r="B211" s="178"/>
      <c r="D211" s="179" t="s">
        <v>166</v>
      </c>
      <c r="E211" s="180" t="s">
        <v>3</v>
      </c>
      <c r="F211" s="181" t="s">
        <v>118</v>
      </c>
      <c r="H211" s="182">
        <v>9.1999999999999993</v>
      </c>
      <c r="I211" s="183"/>
      <c r="L211" s="178"/>
      <c r="M211" s="184"/>
      <c r="N211" s="185"/>
      <c r="O211" s="185"/>
      <c r="P211" s="185"/>
      <c r="Q211" s="185"/>
      <c r="R211" s="185"/>
      <c r="S211" s="185"/>
      <c r="T211" s="186"/>
      <c r="AT211" s="180" t="s">
        <v>166</v>
      </c>
      <c r="AU211" s="180" t="s">
        <v>82</v>
      </c>
      <c r="AV211" s="11" t="s">
        <v>82</v>
      </c>
      <c r="AW211" s="11" t="s">
        <v>33</v>
      </c>
      <c r="AX211" s="11" t="s">
        <v>80</v>
      </c>
      <c r="AY211" s="180" t="s">
        <v>158</v>
      </c>
    </row>
    <row r="212" s="1" customFormat="1" ht="16.5" customHeight="1">
      <c r="B212" s="165"/>
      <c r="C212" s="166" t="s">
        <v>448</v>
      </c>
      <c r="D212" s="166" t="s">
        <v>160</v>
      </c>
      <c r="E212" s="167" t="s">
        <v>449</v>
      </c>
      <c r="F212" s="168" t="s">
        <v>450</v>
      </c>
      <c r="G212" s="169" t="s">
        <v>336</v>
      </c>
      <c r="H212" s="170">
        <v>4</v>
      </c>
      <c r="I212" s="171"/>
      <c r="J212" s="172">
        <f>ROUND(I212*H212,2)</f>
        <v>0</v>
      </c>
      <c r="K212" s="168" t="s">
        <v>163</v>
      </c>
      <c r="L212" s="36"/>
      <c r="M212" s="173" t="s">
        <v>3</v>
      </c>
      <c r="N212" s="174" t="s">
        <v>43</v>
      </c>
      <c r="O212" s="66"/>
      <c r="P212" s="175">
        <f>O212*H212</f>
        <v>0</v>
      </c>
      <c r="Q212" s="175">
        <v>0.46009</v>
      </c>
      <c r="R212" s="175">
        <f>Q212*H212</f>
        <v>1.84036</v>
      </c>
      <c r="S212" s="175">
        <v>0</v>
      </c>
      <c r="T212" s="176">
        <f>S212*H212</f>
        <v>0</v>
      </c>
      <c r="AR212" s="18" t="s">
        <v>164</v>
      </c>
      <c r="AT212" s="18" t="s">
        <v>160</v>
      </c>
      <c r="AU212" s="18" t="s">
        <v>82</v>
      </c>
      <c r="AY212" s="18" t="s">
        <v>158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8" t="s">
        <v>80</v>
      </c>
      <c r="BK212" s="177">
        <f>ROUND(I212*H212,2)</f>
        <v>0</v>
      </c>
      <c r="BL212" s="18" t="s">
        <v>164</v>
      </c>
      <c r="BM212" s="18" t="s">
        <v>451</v>
      </c>
    </row>
    <row r="213" s="1" customFormat="1" ht="16.5" customHeight="1">
      <c r="B213" s="165"/>
      <c r="C213" s="166" t="s">
        <v>452</v>
      </c>
      <c r="D213" s="166" t="s">
        <v>160</v>
      </c>
      <c r="E213" s="167" t="s">
        <v>453</v>
      </c>
      <c r="F213" s="168" t="s">
        <v>454</v>
      </c>
      <c r="G213" s="169" t="s">
        <v>336</v>
      </c>
      <c r="H213" s="170">
        <v>1</v>
      </c>
      <c r="I213" s="171"/>
      <c r="J213" s="172">
        <f>ROUND(I213*H213,2)</f>
        <v>0</v>
      </c>
      <c r="K213" s="168" t="s">
        <v>163</v>
      </c>
      <c r="L213" s="36"/>
      <c r="M213" s="173" t="s">
        <v>3</v>
      </c>
      <c r="N213" s="174" t="s">
        <v>43</v>
      </c>
      <c r="O213" s="66"/>
      <c r="P213" s="175">
        <f>O213*H213</f>
        <v>0</v>
      </c>
      <c r="Q213" s="175">
        <v>0.12303</v>
      </c>
      <c r="R213" s="175">
        <f>Q213*H213</f>
        <v>0.12303</v>
      </c>
      <c r="S213" s="175">
        <v>0</v>
      </c>
      <c r="T213" s="176">
        <f>S213*H213</f>
        <v>0</v>
      </c>
      <c r="AR213" s="18" t="s">
        <v>164</v>
      </c>
      <c r="AT213" s="18" t="s">
        <v>160</v>
      </c>
      <c r="AU213" s="18" t="s">
        <v>82</v>
      </c>
      <c r="AY213" s="18" t="s">
        <v>158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8" t="s">
        <v>80</v>
      </c>
      <c r="BK213" s="177">
        <f>ROUND(I213*H213,2)</f>
        <v>0</v>
      </c>
      <c r="BL213" s="18" t="s">
        <v>164</v>
      </c>
      <c r="BM213" s="18" t="s">
        <v>455</v>
      </c>
    </row>
    <row r="214" s="11" customFormat="1">
      <c r="B214" s="178"/>
      <c r="D214" s="179" t="s">
        <v>166</v>
      </c>
      <c r="E214" s="180" t="s">
        <v>3</v>
      </c>
      <c r="F214" s="181" t="s">
        <v>456</v>
      </c>
      <c r="H214" s="182">
        <v>1</v>
      </c>
      <c r="I214" s="183"/>
      <c r="L214" s="178"/>
      <c r="M214" s="184"/>
      <c r="N214" s="185"/>
      <c r="O214" s="185"/>
      <c r="P214" s="185"/>
      <c r="Q214" s="185"/>
      <c r="R214" s="185"/>
      <c r="S214" s="185"/>
      <c r="T214" s="186"/>
      <c r="AT214" s="180" t="s">
        <v>166</v>
      </c>
      <c r="AU214" s="180" t="s">
        <v>82</v>
      </c>
      <c r="AV214" s="11" t="s">
        <v>82</v>
      </c>
      <c r="AW214" s="11" t="s">
        <v>33</v>
      </c>
      <c r="AX214" s="11" t="s">
        <v>80</v>
      </c>
      <c r="AY214" s="180" t="s">
        <v>158</v>
      </c>
    </row>
    <row r="215" s="1" customFormat="1" ht="16.5" customHeight="1">
      <c r="B215" s="165"/>
      <c r="C215" s="202" t="s">
        <v>457</v>
      </c>
      <c r="D215" s="202" t="s">
        <v>283</v>
      </c>
      <c r="E215" s="203" t="s">
        <v>458</v>
      </c>
      <c r="F215" s="204" t="s">
        <v>459</v>
      </c>
      <c r="G215" s="205" t="s">
        <v>336</v>
      </c>
      <c r="H215" s="206">
        <v>1</v>
      </c>
      <c r="I215" s="207"/>
      <c r="J215" s="208">
        <f>ROUND(I215*H215,2)</f>
        <v>0</v>
      </c>
      <c r="K215" s="204" t="s">
        <v>3</v>
      </c>
      <c r="L215" s="209"/>
      <c r="M215" s="210" t="s">
        <v>3</v>
      </c>
      <c r="N215" s="211" t="s">
        <v>43</v>
      </c>
      <c r="O215" s="66"/>
      <c r="P215" s="175">
        <f>O215*H215</f>
        <v>0</v>
      </c>
      <c r="Q215" s="175">
        <v>0.01</v>
      </c>
      <c r="R215" s="175">
        <f>Q215*H215</f>
        <v>0.01</v>
      </c>
      <c r="S215" s="175">
        <v>0</v>
      </c>
      <c r="T215" s="176">
        <f>S215*H215</f>
        <v>0</v>
      </c>
      <c r="AR215" s="18" t="s">
        <v>193</v>
      </c>
      <c r="AT215" s="18" t="s">
        <v>283</v>
      </c>
      <c r="AU215" s="18" t="s">
        <v>82</v>
      </c>
      <c r="AY215" s="18" t="s">
        <v>158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8" t="s">
        <v>80</v>
      </c>
      <c r="BK215" s="177">
        <f>ROUND(I215*H215,2)</f>
        <v>0</v>
      </c>
      <c r="BL215" s="18" t="s">
        <v>164</v>
      </c>
      <c r="BM215" s="18" t="s">
        <v>460</v>
      </c>
    </row>
    <row r="216" s="1" customFormat="1" ht="16.5" customHeight="1">
      <c r="B216" s="165"/>
      <c r="C216" s="202" t="s">
        <v>461</v>
      </c>
      <c r="D216" s="202" t="s">
        <v>283</v>
      </c>
      <c r="E216" s="203" t="s">
        <v>462</v>
      </c>
      <c r="F216" s="204" t="s">
        <v>463</v>
      </c>
      <c r="G216" s="205" t="s">
        <v>336</v>
      </c>
      <c r="H216" s="206">
        <v>1</v>
      </c>
      <c r="I216" s="207"/>
      <c r="J216" s="208">
        <f>ROUND(I216*H216,2)</f>
        <v>0</v>
      </c>
      <c r="K216" s="204" t="s">
        <v>3</v>
      </c>
      <c r="L216" s="209"/>
      <c r="M216" s="210" t="s">
        <v>3</v>
      </c>
      <c r="N216" s="211" t="s">
        <v>43</v>
      </c>
      <c r="O216" s="66"/>
      <c r="P216" s="175">
        <f>O216*H216</f>
        <v>0</v>
      </c>
      <c r="Q216" s="175">
        <v>0.001</v>
      </c>
      <c r="R216" s="175">
        <f>Q216*H216</f>
        <v>0.001</v>
      </c>
      <c r="S216" s="175">
        <v>0</v>
      </c>
      <c r="T216" s="176">
        <f>S216*H216</f>
        <v>0</v>
      </c>
      <c r="AR216" s="18" t="s">
        <v>193</v>
      </c>
      <c r="AT216" s="18" t="s">
        <v>283</v>
      </c>
      <c r="AU216" s="18" t="s">
        <v>82</v>
      </c>
      <c r="AY216" s="18" t="s">
        <v>158</v>
      </c>
      <c r="BE216" s="177">
        <f>IF(N216="základní",J216,0)</f>
        <v>0</v>
      </c>
      <c r="BF216" s="177">
        <f>IF(N216="snížená",J216,0)</f>
        <v>0</v>
      </c>
      <c r="BG216" s="177">
        <f>IF(N216="zákl. přenesená",J216,0)</f>
        <v>0</v>
      </c>
      <c r="BH216" s="177">
        <f>IF(N216="sníž. přenesená",J216,0)</f>
        <v>0</v>
      </c>
      <c r="BI216" s="177">
        <f>IF(N216="nulová",J216,0)</f>
        <v>0</v>
      </c>
      <c r="BJ216" s="18" t="s">
        <v>80</v>
      </c>
      <c r="BK216" s="177">
        <f>ROUND(I216*H216,2)</f>
        <v>0</v>
      </c>
      <c r="BL216" s="18" t="s">
        <v>164</v>
      </c>
      <c r="BM216" s="18" t="s">
        <v>464</v>
      </c>
    </row>
    <row r="217" s="1" customFormat="1" ht="16.5" customHeight="1">
      <c r="B217" s="165"/>
      <c r="C217" s="166" t="s">
        <v>465</v>
      </c>
      <c r="D217" s="166" t="s">
        <v>160</v>
      </c>
      <c r="E217" s="167" t="s">
        <v>466</v>
      </c>
      <c r="F217" s="168" t="s">
        <v>467</v>
      </c>
      <c r="G217" s="169" t="s">
        <v>105</v>
      </c>
      <c r="H217" s="170">
        <v>67.400000000000006</v>
      </c>
      <c r="I217" s="171"/>
      <c r="J217" s="172">
        <f>ROUND(I217*H217,2)</f>
        <v>0</v>
      </c>
      <c r="K217" s="168" t="s">
        <v>163</v>
      </c>
      <c r="L217" s="36"/>
      <c r="M217" s="173" t="s">
        <v>3</v>
      </c>
      <c r="N217" s="174" t="s">
        <v>43</v>
      </c>
      <c r="O217" s="66"/>
      <c r="P217" s="175">
        <f>O217*H217</f>
        <v>0</v>
      </c>
      <c r="Q217" s="175">
        <v>0.00019000000000000001</v>
      </c>
      <c r="R217" s="175">
        <f>Q217*H217</f>
        <v>0.012806000000000001</v>
      </c>
      <c r="S217" s="175">
        <v>0</v>
      </c>
      <c r="T217" s="176">
        <f>S217*H217</f>
        <v>0</v>
      </c>
      <c r="AR217" s="18" t="s">
        <v>164</v>
      </c>
      <c r="AT217" s="18" t="s">
        <v>160</v>
      </c>
      <c r="AU217" s="18" t="s">
        <v>82</v>
      </c>
      <c r="AY217" s="18" t="s">
        <v>158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80</v>
      </c>
      <c r="BK217" s="177">
        <f>ROUND(I217*H217,2)</f>
        <v>0</v>
      </c>
      <c r="BL217" s="18" t="s">
        <v>164</v>
      </c>
      <c r="BM217" s="18" t="s">
        <v>468</v>
      </c>
    </row>
    <row r="218" s="11" customFormat="1">
      <c r="B218" s="178"/>
      <c r="D218" s="179" t="s">
        <v>166</v>
      </c>
      <c r="E218" s="180" t="s">
        <v>3</v>
      </c>
      <c r="F218" s="181" t="s">
        <v>122</v>
      </c>
      <c r="H218" s="182">
        <v>58.200000000000003</v>
      </c>
      <c r="I218" s="183"/>
      <c r="L218" s="178"/>
      <c r="M218" s="184"/>
      <c r="N218" s="185"/>
      <c r="O218" s="185"/>
      <c r="P218" s="185"/>
      <c r="Q218" s="185"/>
      <c r="R218" s="185"/>
      <c r="S218" s="185"/>
      <c r="T218" s="186"/>
      <c r="AT218" s="180" t="s">
        <v>166</v>
      </c>
      <c r="AU218" s="180" t="s">
        <v>82</v>
      </c>
      <c r="AV218" s="11" t="s">
        <v>82</v>
      </c>
      <c r="AW218" s="11" t="s">
        <v>33</v>
      </c>
      <c r="AX218" s="11" t="s">
        <v>72</v>
      </c>
      <c r="AY218" s="180" t="s">
        <v>158</v>
      </c>
    </row>
    <row r="219" s="11" customFormat="1">
      <c r="B219" s="178"/>
      <c r="D219" s="179" t="s">
        <v>166</v>
      </c>
      <c r="E219" s="180" t="s">
        <v>3</v>
      </c>
      <c r="F219" s="181" t="s">
        <v>118</v>
      </c>
      <c r="H219" s="182">
        <v>9.1999999999999993</v>
      </c>
      <c r="I219" s="183"/>
      <c r="L219" s="178"/>
      <c r="M219" s="184"/>
      <c r="N219" s="185"/>
      <c r="O219" s="185"/>
      <c r="P219" s="185"/>
      <c r="Q219" s="185"/>
      <c r="R219" s="185"/>
      <c r="S219" s="185"/>
      <c r="T219" s="186"/>
      <c r="AT219" s="180" t="s">
        <v>166</v>
      </c>
      <c r="AU219" s="180" t="s">
        <v>82</v>
      </c>
      <c r="AV219" s="11" t="s">
        <v>82</v>
      </c>
      <c r="AW219" s="11" t="s">
        <v>33</v>
      </c>
      <c r="AX219" s="11" t="s">
        <v>72</v>
      </c>
      <c r="AY219" s="180" t="s">
        <v>158</v>
      </c>
    </row>
    <row r="220" s="13" customFormat="1">
      <c r="B220" s="194"/>
      <c r="D220" s="179" t="s">
        <v>166</v>
      </c>
      <c r="E220" s="195" t="s">
        <v>3</v>
      </c>
      <c r="F220" s="196" t="s">
        <v>215</v>
      </c>
      <c r="H220" s="197">
        <v>67.400000000000006</v>
      </c>
      <c r="I220" s="198"/>
      <c r="L220" s="194"/>
      <c r="M220" s="199"/>
      <c r="N220" s="200"/>
      <c r="O220" s="200"/>
      <c r="P220" s="200"/>
      <c r="Q220" s="200"/>
      <c r="R220" s="200"/>
      <c r="S220" s="200"/>
      <c r="T220" s="201"/>
      <c r="AT220" s="195" t="s">
        <v>166</v>
      </c>
      <c r="AU220" s="195" t="s">
        <v>82</v>
      </c>
      <c r="AV220" s="13" t="s">
        <v>164</v>
      </c>
      <c r="AW220" s="13" t="s">
        <v>33</v>
      </c>
      <c r="AX220" s="13" t="s">
        <v>80</v>
      </c>
      <c r="AY220" s="195" t="s">
        <v>158</v>
      </c>
    </row>
    <row r="221" s="1" customFormat="1" ht="16.5" customHeight="1">
      <c r="B221" s="165"/>
      <c r="C221" s="166" t="s">
        <v>469</v>
      </c>
      <c r="D221" s="166" t="s">
        <v>160</v>
      </c>
      <c r="E221" s="167" t="s">
        <v>470</v>
      </c>
      <c r="F221" s="168" t="s">
        <v>471</v>
      </c>
      <c r="G221" s="169" t="s">
        <v>105</v>
      </c>
      <c r="H221" s="170">
        <v>67.400000000000006</v>
      </c>
      <c r="I221" s="171"/>
      <c r="J221" s="172">
        <f>ROUND(I221*H221,2)</f>
        <v>0</v>
      </c>
      <c r="K221" s="168" t="s">
        <v>163</v>
      </c>
      <c r="L221" s="36"/>
      <c r="M221" s="173" t="s">
        <v>3</v>
      </c>
      <c r="N221" s="174" t="s">
        <v>43</v>
      </c>
      <c r="O221" s="66"/>
      <c r="P221" s="175">
        <f>O221*H221</f>
        <v>0</v>
      </c>
      <c r="Q221" s="175">
        <v>6.0000000000000002E-05</v>
      </c>
      <c r="R221" s="175">
        <f>Q221*H221</f>
        <v>0.0040440000000000007</v>
      </c>
      <c r="S221" s="175">
        <v>0</v>
      </c>
      <c r="T221" s="176">
        <f>S221*H221</f>
        <v>0</v>
      </c>
      <c r="AR221" s="18" t="s">
        <v>164</v>
      </c>
      <c r="AT221" s="18" t="s">
        <v>160</v>
      </c>
      <c r="AU221" s="18" t="s">
        <v>82</v>
      </c>
      <c r="AY221" s="18" t="s">
        <v>158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8" t="s">
        <v>80</v>
      </c>
      <c r="BK221" s="177">
        <f>ROUND(I221*H221,2)</f>
        <v>0</v>
      </c>
      <c r="BL221" s="18" t="s">
        <v>164</v>
      </c>
      <c r="BM221" s="18" t="s">
        <v>472</v>
      </c>
    </row>
    <row r="222" s="12" customFormat="1">
      <c r="B222" s="187"/>
      <c r="D222" s="179" t="s">
        <v>166</v>
      </c>
      <c r="E222" s="188" t="s">
        <v>3</v>
      </c>
      <c r="F222" s="189" t="s">
        <v>473</v>
      </c>
      <c r="H222" s="188" t="s">
        <v>3</v>
      </c>
      <c r="I222" s="190"/>
      <c r="L222" s="187"/>
      <c r="M222" s="191"/>
      <c r="N222" s="192"/>
      <c r="O222" s="192"/>
      <c r="P222" s="192"/>
      <c r="Q222" s="192"/>
      <c r="R222" s="192"/>
      <c r="S222" s="192"/>
      <c r="T222" s="193"/>
      <c r="AT222" s="188" t="s">
        <v>166</v>
      </c>
      <c r="AU222" s="188" t="s">
        <v>82</v>
      </c>
      <c r="AV222" s="12" t="s">
        <v>80</v>
      </c>
      <c r="AW222" s="12" t="s">
        <v>33</v>
      </c>
      <c r="AX222" s="12" t="s">
        <v>72</v>
      </c>
      <c r="AY222" s="188" t="s">
        <v>158</v>
      </c>
    </row>
    <row r="223" s="11" customFormat="1">
      <c r="B223" s="178"/>
      <c r="D223" s="179" t="s">
        <v>166</v>
      </c>
      <c r="E223" s="180" t="s">
        <v>3</v>
      </c>
      <c r="F223" s="181" t="s">
        <v>122</v>
      </c>
      <c r="H223" s="182">
        <v>58.200000000000003</v>
      </c>
      <c r="I223" s="183"/>
      <c r="L223" s="178"/>
      <c r="M223" s="184"/>
      <c r="N223" s="185"/>
      <c r="O223" s="185"/>
      <c r="P223" s="185"/>
      <c r="Q223" s="185"/>
      <c r="R223" s="185"/>
      <c r="S223" s="185"/>
      <c r="T223" s="186"/>
      <c r="AT223" s="180" t="s">
        <v>166</v>
      </c>
      <c r="AU223" s="180" t="s">
        <v>82</v>
      </c>
      <c r="AV223" s="11" t="s">
        <v>82</v>
      </c>
      <c r="AW223" s="11" t="s">
        <v>33</v>
      </c>
      <c r="AX223" s="11" t="s">
        <v>72</v>
      </c>
      <c r="AY223" s="180" t="s">
        <v>158</v>
      </c>
    </row>
    <row r="224" s="11" customFormat="1">
      <c r="B224" s="178"/>
      <c r="D224" s="179" t="s">
        <v>166</v>
      </c>
      <c r="E224" s="180" t="s">
        <v>3</v>
      </c>
      <c r="F224" s="181" t="s">
        <v>118</v>
      </c>
      <c r="H224" s="182">
        <v>9.1999999999999993</v>
      </c>
      <c r="I224" s="183"/>
      <c r="L224" s="178"/>
      <c r="M224" s="184"/>
      <c r="N224" s="185"/>
      <c r="O224" s="185"/>
      <c r="P224" s="185"/>
      <c r="Q224" s="185"/>
      <c r="R224" s="185"/>
      <c r="S224" s="185"/>
      <c r="T224" s="186"/>
      <c r="AT224" s="180" t="s">
        <v>166</v>
      </c>
      <c r="AU224" s="180" t="s">
        <v>82</v>
      </c>
      <c r="AV224" s="11" t="s">
        <v>82</v>
      </c>
      <c r="AW224" s="11" t="s">
        <v>33</v>
      </c>
      <c r="AX224" s="11" t="s">
        <v>72</v>
      </c>
      <c r="AY224" s="180" t="s">
        <v>158</v>
      </c>
    </row>
    <row r="225" s="13" customFormat="1">
      <c r="B225" s="194"/>
      <c r="D225" s="179" t="s">
        <v>166</v>
      </c>
      <c r="E225" s="195" t="s">
        <v>3</v>
      </c>
      <c r="F225" s="196" t="s">
        <v>215</v>
      </c>
      <c r="H225" s="197">
        <v>67.400000000000006</v>
      </c>
      <c r="I225" s="198"/>
      <c r="L225" s="194"/>
      <c r="M225" s="199"/>
      <c r="N225" s="200"/>
      <c r="O225" s="200"/>
      <c r="P225" s="200"/>
      <c r="Q225" s="200"/>
      <c r="R225" s="200"/>
      <c r="S225" s="200"/>
      <c r="T225" s="201"/>
      <c r="AT225" s="195" t="s">
        <v>166</v>
      </c>
      <c r="AU225" s="195" t="s">
        <v>82</v>
      </c>
      <c r="AV225" s="13" t="s">
        <v>164</v>
      </c>
      <c r="AW225" s="13" t="s">
        <v>33</v>
      </c>
      <c r="AX225" s="13" t="s">
        <v>80</v>
      </c>
      <c r="AY225" s="195" t="s">
        <v>158</v>
      </c>
    </row>
    <row r="226" s="10" customFormat="1" ht="22.8" customHeight="1">
      <c r="B226" s="152"/>
      <c r="D226" s="153" t="s">
        <v>71</v>
      </c>
      <c r="E226" s="163" t="s">
        <v>197</v>
      </c>
      <c r="F226" s="163" t="s">
        <v>474</v>
      </c>
      <c r="I226" s="155"/>
      <c r="J226" s="164">
        <f>BK226</f>
        <v>0</v>
      </c>
      <c r="L226" s="152"/>
      <c r="M226" s="157"/>
      <c r="N226" s="158"/>
      <c r="O226" s="158"/>
      <c r="P226" s="159">
        <f>SUM(P227:P233)</f>
        <v>0</v>
      </c>
      <c r="Q226" s="158"/>
      <c r="R226" s="159">
        <f>SUM(R227:R233)</f>
        <v>0.046768000000000004</v>
      </c>
      <c r="S226" s="158"/>
      <c r="T226" s="160">
        <f>SUM(T227:T233)</f>
        <v>0</v>
      </c>
      <c r="AR226" s="153" t="s">
        <v>80</v>
      </c>
      <c r="AT226" s="161" t="s">
        <v>71</v>
      </c>
      <c r="AU226" s="161" t="s">
        <v>80</v>
      </c>
      <c r="AY226" s="153" t="s">
        <v>158</v>
      </c>
      <c r="BK226" s="162">
        <f>SUM(BK227:BK233)</f>
        <v>0</v>
      </c>
    </row>
    <row r="227" s="1" customFormat="1" ht="16.5" customHeight="1">
      <c r="B227" s="165"/>
      <c r="C227" s="166" t="s">
        <v>475</v>
      </c>
      <c r="D227" s="166" t="s">
        <v>160</v>
      </c>
      <c r="E227" s="167" t="s">
        <v>476</v>
      </c>
      <c r="F227" s="168" t="s">
        <v>477</v>
      </c>
      <c r="G227" s="169" t="s">
        <v>105</v>
      </c>
      <c r="H227" s="170">
        <v>126.40000000000001</v>
      </c>
      <c r="I227" s="171"/>
      <c r="J227" s="172">
        <f>ROUND(I227*H227,2)</f>
        <v>0</v>
      </c>
      <c r="K227" s="168" t="s">
        <v>163</v>
      </c>
      <c r="L227" s="36"/>
      <c r="M227" s="173" t="s">
        <v>3</v>
      </c>
      <c r="N227" s="174" t="s">
        <v>43</v>
      </c>
      <c r="O227" s="66"/>
      <c r="P227" s="175">
        <f>O227*H227</f>
        <v>0</v>
      </c>
      <c r="Q227" s="175">
        <v>0.00036999999999999999</v>
      </c>
      <c r="R227" s="175">
        <f>Q227*H227</f>
        <v>0.046768000000000004</v>
      </c>
      <c r="S227" s="175">
        <v>0</v>
      </c>
      <c r="T227" s="176">
        <f>S227*H227</f>
        <v>0</v>
      </c>
      <c r="AR227" s="18" t="s">
        <v>164</v>
      </c>
      <c r="AT227" s="18" t="s">
        <v>160</v>
      </c>
      <c r="AU227" s="18" t="s">
        <v>82</v>
      </c>
      <c r="AY227" s="18" t="s">
        <v>158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8" t="s">
        <v>80</v>
      </c>
      <c r="BK227" s="177">
        <f>ROUND(I227*H227,2)</f>
        <v>0</v>
      </c>
      <c r="BL227" s="18" t="s">
        <v>164</v>
      </c>
      <c r="BM227" s="18" t="s">
        <v>478</v>
      </c>
    </row>
    <row r="228" s="11" customFormat="1">
      <c r="B228" s="178"/>
      <c r="D228" s="179" t="s">
        <v>166</v>
      </c>
      <c r="E228" s="180" t="s">
        <v>3</v>
      </c>
      <c r="F228" s="181" t="s">
        <v>479</v>
      </c>
      <c r="H228" s="182">
        <v>126.40000000000001</v>
      </c>
      <c r="I228" s="183"/>
      <c r="L228" s="178"/>
      <c r="M228" s="184"/>
      <c r="N228" s="185"/>
      <c r="O228" s="185"/>
      <c r="P228" s="185"/>
      <c r="Q228" s="185"/>
      <c r="R228" s="185"/>
      <c r="S228" s="185"/>
      <c r="T228" s="186"/>
      <c r="AT228" s="180" t="s">
        <v>166</v>
      </c>
      <c r="AU228" s="180" t="s">
        <v>82</v>
      </c>
      <c r="AV228" s="11" t="s">
        <v>82</v>
      </c>
      <c r="AW228" s="11" t="s">
        <v>33</v>
      </c>
      <c r="AX228" s="11" t="s">
        <v>80</v>
      </c>
      <c r="AY228" s="180" t="s">
        <v>158</v>
      </c>
    </row>
    <row r="229" s="1" customFormat="1" ht="16.5" customHeight="1">
      <c r="B229" s="165"/>
      <c r="C229" s="166" t="s">
        <v>480</v>
      </c>
      <c r="D229" s="166" t="s">
        <v>160</v>
      </c>
      <c r="E229" s="167" t="s">
        <v>481</v>
      </c>
      <c r="F229" s="168" t="s">
        <v>482</v>
      </c>
      <c r="G229" s="169" t="s">
        <v>105</v>
      </c>
      <c r="H229" s="170">
        <v>126.40000000000001</v>
      </c>
      <c r="I229" s="171"/>
      <c r="J229" s="172">
        <f>ROUND(I229*H229,2)</f>
        <v>0</v>
      </c>
      <c r="K229" s="168" t="s">
        <v>163</v>
      </c>
      <c r="L229" s="36"/>
      <c r="M229" s="173" t="s">
        <v>3</v>
      </c>
      <c r="N229" s="174" t="s">
        <v>43</v>
      </c>
      <c r="O229" s="66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AR229" s="18" t="s">
        <v>164</v>
      </c>
      <c r="AT229" s="18" t="s">
        <v>160</v>
      </c>
      <c r="AU229" s="18" t="s">
        <v>82</v>
      </c>
      <c r="AY229" s="18" t="s">
        <v>158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80</v>
      </c>
      <c r="BK229" s="177">
        <f>ROUND(I229*H229,2)</f>
        <v>0</v>
      </c>
      <c r="BL229" s="18" t="s">
        <v>164</v>
      </c>
      <c r="BM229" s="18" t="s">
        <v>483</v>
      </c>
    </row>
    <row r="230" s="11" customFormat="1">
      <c r="B230" s="178"/>
      <c r="D230" s="179" t="s">
        <v>166</v>
      </c>
      <c r="E230" s="180" t="s">
        <v>3</v>
      </c>
      <c r="F230" s="181" t="s">
        <v>484</v>
      </c>
      <c r="H230" s="182">
        <v>63.200000000000003</v>
      </c>
      <c r="I230" s="183"/>
      <c r="L230" s="178"/>
      <c r="M230" s="184"/>
      <c r="N230" s="185"/>
      <c r="O230" s="185"/>
      <c r="P230" s="185"/>
      <c r="Q230" s="185"/>
      <c r="R230" s="185"/>
      <c r="S230" s="185"/>
      <c r="T230" s="186"/>
      <c r="AT230" s="180" t="s">
        <v>166</v>
      </c>
      <c r="AU230" s="180" t="s">
        <v>82</v>
      </c>
      <c r="AV230" s="11" t="s">
        <v>82</v>
      </c>
      <c r="AW230" s="11" t="s">
        <v>33</v>
      </c>
      <c r="AX230" s="11" t="s">
        <v>72</v>
      </c>
      <c r="AY230" s="180" t="s">
        <v>158</v>
      </c>
    </row>
    <row r="231" s="14" customFormat="1">
      <c r="B231" s="214"/>
      <c r="D231" s="179" t="s">
        <v>166</v>
      </c>
      <c r="E231" s="215" t="s">
        <v>103</v>
      </c>
      <c r="F231" s="216" t="s">
        <v>485</v>
      </c>
      <c r="H231" s="217">
        <v>63.200000000000003</v>
      </c>
      <c r="I231" s="218"/>
      <c r="L231" s="214"/>
      <c r="M231" s="219"/>
      <c r="N231" s="220"/>
      <c r="O231" s="220"/>
      <c r="P231" s="220"/>
      <c r="Q231" s="220"/>
      <c r="R231" s="220"/>
      <c r="S231" s="220"/>
      <c r="T231" s="221"/>
      <c r="AT231" s="215" t="s">
        <v>166</v>
      </c>
      <c r="AU231" s="215" t="s">
        <v>82</v>
      </c>
      <c r="AV231" s="14" t="s">
        <v>173</v>
      </c>
      <c r="AW231" s="14" t="s">
        <v>33</v>
      </c>
      <c r="AX231" s="14" t="s">
        <v>72</v>
      </c>
      <c r="AY231" s="215" t="s">
        <v>158</v>
      </c>
    </row>
    <row r="232" s="11" customFormat="1">
      <c r="B232" s="178"/>
      <c r="D232" s="179" t="s">
        <v>166</v>
      </c>
      <c r="E232" s="180" t="s">
        <v>3</v>
      </c>
      <c r="F232" s="181" t="s">
        <v>479</v>
      </c>
      <c r="H232" s="182">
        <v>126.40000000000001</v>
      </c>
      <c r="I232" s="183"/>
      <c r="L232" s="178"/>
      <c r="M232" s="184"/>
      <c r="N232" s="185"/>
      <c r="O232" s="185"/>
      <c r="P232" s="185"/>
      <c r="Q232" s="185"/>
      <c r="R232" s="185"/>
      <c r="S232" s="185"/>
      <c r="T232" s="186"/>
      <c r="AT232" s="180" t="s">
        <v>166</v>
      </c>
      <c r="AU232" s="180" t="s">
        <v>82</v>
      </c>
      <c r="AV232" s="11" t="s">
        <v>82</v>
      </c>
      <c r="AW232" s="11" t="s">
        <v>33</v>
      </c>
      <c r="AX232" s="11" t="s">
        <v>80</v>
      </c>
      <c r="AY232" s="180" t="s">
        <v>158</v>
      </c>
    </row>
    <row r="233" s="1" customFormat="1" ht="16.5" customHeight="1">
      <c r="B233" s="165"/>
      <c r="C233" s="166" t="s">
        <v>486</v>
      </c>
      <c r="D233" s="166" t="s">
        <v>160</v>
      </c>
      <c r="E233" s="167" t="s">
        <v>487</v>
      </c>
      <c r="F233" s="168" t="s">
        <v>488</v>
      </c>
      <c r="G233" s="169" t="s">
        <v>105</v>
      </c>
      <c r="H233" s="170">
        <v>126.40000000000001</v>
      </c>
      <c r="I233" s="171"/>
      <c r="J233" s="172">
        <f>ROUND(I233*H233,2)</f>
        <v>0</v>
      </c>
      <c r="K233" s="168" t="s">
        <v>163</v>
      </c>
      <c r="L233" s="36"/>
      <c r="M233" s="173" t="s">
        <v>3</v>
      </c>
      <c r="N233" s="174" t="s">
        <v>43</v>
      </c>
      <c r="O233" s="66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AR233" s="18" t="s">
        <v>164</v>
      </c>
      <c r="AT233" s="18" t="s">
        <v>160</v>
      </c>
      <c r="AU233" s="18" t="s">
        <v>82</v>
      </c>
      <c r="AY233" s="18" t="s">
        <v>158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8" t="s">
        <v>80</v>
      </c>
      <c r="BK233" s="177">
        <f>ROUND(I233*H233,2)</f>
        <v>0</v>
      </c>
      <c r="BL233" s="18" t="s">
        <v>164</v>
      </c>
      <c r="BM233" s="18" t="s">
        <v>489</v>
      </c>
    </row>
    <row r="234" s="10" customFormat="1" ht="22.8" customHeight="1">
      <c r="B234" s="152"/>
      <c r="D234" s="153" t="s">
        <v>71</v>
      </c>
      <c r="E234" s="163" t="s">
        <v>490</v>
      </c>
      <c r="F234" s="163" t="s">
        <v>491</v>
      </c>
      <c r="I234" s="155"/>
      <c r="J234" s="164">
        <f>BK234</f>
        <v>0</v>
      </c>
      <c r="L234" s="152"/>
      <c r="M234" s="157"/>
      <c r="N234" s="158"/>
      <c r="O234" s="158"/>
      <c r="P234" s="159">
        <f>SUM(P235:P244)</f>
        <v>0</v>
      </c>
      <c r="Q234" s="158"/>
      <c r="R234" s="159">
        <f>SUM(R235:R244)</f>
        <v>0</v>
      </c>
      <c r="S234" s="158"/>
      <c r="T234" s="160">
        <f>SUM(T235:T244)</f>
        <v>0</v>
      </c>
      <c r="AR234" s="153" t="s">
        <v>80</v>
      </c>
      <c r="AT234" s="161" t="s">
        <v>71</v>
      </c>
      <c r="AU234" s="161" t="s">
        <v>80</v>
      </c>
      <c r="AY234" s="153" t="s">
        <v>158</v>
      </c>
      <c r="BK234" s="162">
        <f>SUM(BK235:BK244)</f>
        <v>0</v>
      </c>
    </row>
    <row r="235" s="1" customFormat="1" ht="16.5" customHeight="1">
      <c r="B235" s="165"/>
      <c r="C235" s="166" t="s">
        <v>492</v>
      </c>
      <c r="D235" s="166" t="s">
        <v>160</v>
      </c>
      <c r="E235" s="167" t="s">
        <v>493</v>
      </c>
      <c r="F235" s="168" t="s">
        <v>494</v>
      </c>
      <c r="G235" s="169" t="s">
        <v>268</v>
      </c>
      <c r="H235" s="170">
        <v>61.057000000000002</v>
      </c>
      <c r="I235" s="171"/>
      <c r="J235" s="172">
        <f>ROUND(I235*H235,2)</f>
        <v>0</v>
      </c>
      <c r="K235" s="168" t="s">
        <v>3</v>
      </c>
      <c r="L235" s="36"/>
      <c r="M235" s="173" t="s">
        <v>3</v>
      </c>
      <c r="N235" s="174" t="s">
        <v>43</v>
      </c>
      <c r="O235" s="66"/>
      <c r="P235" s="175">
        <f>O235*H235</f>
        <v>0</v>
      </c>
      <c r="Q235" s="175">
        <v>0</v>
      </c>
      <c r="R235" s="175">
        <f>Q235*H235</f>
        <v>0</v>
      </c>
      <c r="S235" s="175">
        <v>0</v>
      </c>
      <c r="T235" s="176">
        <f>S235*H235</f>
        <v>0</v>
      </c>
      <c r="AR235" s="18" t="s">
        <v>164</v>
      </c>
      <c r="AT235" s="18" t="s">
        <v>160</v>
      </c>
      <c r="AU235" s="18" t="s">
        <v>82</v>
      </c>
      <c r="AY235" s="18" t="s">
        <v>158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8" t="s">
        <v>80</v>
      </c>
      <c r="BK235" s="177">
        <f>ROUND(I235*H235,2)</f>
        <v>0</v>
      </c>
      <c r="BL235" s="18" t="s">
        <v>164</v>
      </c>
      <c r="BM235" s="18" t="s">
        <v>495</v>
      </c>
    </row>
    <row r="236" s="11" customFormat="1">
      <c r="B236" s="178"/>
      <c r="D236" s="179" t="s">
        <v>166</v>
      </c>
      <c r="E236" s="180" t="s">
        <v>3</v>
      </c>
      <c r="F236" s="181" t="s">
        <v>496</v>
      </c>
      <c r="H236" s="182">
        <v>61.057000000000002</v>
      </c>
      <c r="I236" s="183"/>
      <c r="L236" s="178"/>
      <c r="M236" s="184"/>
      <c r="N236" s="185"/>
      <c r="O236" s="185"/>
      <c r="P236" s="185"/>
      <c r="Q236" s="185"/>
      <c r="R236" s="185"/>
      <c r="S236" s="185"/>
      <c r="T236" s="186"/>
      <c r="AT236" s="180" t="s">
        <v>166</v>
      </c>
      <c r="AU236" s="180" t="s">
        <v>82</v>
      </c>
      <c r="AV236" s="11" t="s">
        <v>82</v>
      </c>
      <c r="AW236" s="11" t="s">
        <v>33</v>
      </c>
      <c r="AX236" s="11" t="s">
        <v>80</v>
      </c>
      <c r="AY236" s="180" t="s">
        <v>158</v>
      </c>
    </row>
    <row r="237" s="1" customFormat="1" ht="16.5" customHeight="1">
      <c r="B237" s="165"/>
      <c r="C237" s="166" t="s">
        <v>497</v>
      </c>
      <c r="D237" s="166" t="s">
        <v>160</v>
      </c>
      <c r="E237" s="167" t="s">
        <v>498</v>
      </c>
      <c r="F237" s="168" t="s">
        <v>499</v>
      </c>
      <c r="G237" s="169" t="s">
        <v>268</v>
      </c>
      <c r="H237" s="170">
        <v>7.2859999999999996</v>
      </c>
      <c r="I237" s="171"/>
      <c r="J237" s="172">
        <f>ROUND(I237*H237,2)</f>
        <v>0</v>
      </c>
      <c r="K237" s="168" t="s">
        <v>3</v>
      </c>
      <c r="L237" s="36"/>
      <c r="M237" s="173" t="s">
        <v>3</v>
      </c>
      <c r="N237" s="174" t="s">
        <v>43</v>
      </c>
      <c r="O237" s="66"/>
      <c r="P237" s="175">
        <f>O237*H237</f>
        <v>0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AR237" s="18" t="s">
        <v>164</v>
      </c>
      <c r="AT237" s="18" t="s">
        <v>160</v>
      </c>
      <c r="AU237" s="18" t="s">
        <v>82</v>
      </c>
      <c r="AY237" s="18" t="s">
        <v>158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8" t="s">
        <v>80</v>
      </c>
      <c r="BK237" s="177">
        <f>ROUND(I237*H237,2)</f>
        <v>0</v>
      </c>
      <c r="BL237" s="18" t="s">
        <v>164</v>
      </c>
      <c r="BM237" s="18" t="s">
        <v>500</v>
      </c>
    </row>
    <row r="238" s="11" customFormat="1">
      <c r="B238" s="178"/>
      <c r="D238" s="179" t="s">
        <v>166</v>
      </c>
      <c r="E238" s="180" t="s">
        <v>3</v>
      </c>
      <c r="F238" s="181" t="s">
        <v>501</v>
      </c>
      <c r="H238" s="182">
        <v>7.2859999999999996</v>
      </c>
      <c r="I238" s="183"/>
      <c r="L238" s="178"/>
      <c r="M238" s="184"/>
      <c r="N238" s="185"/>
      <c r="O238" s="185"/>
      <c r="P238" s="185"/>
      <c r="Q238" s="185"/>
      <c r="R238" s="185"/>
      <c r="S238" s="185"/>
      <c r="T238" s="186"/>
      <c r="AT238" s="180" t="s">
        <v>166</v>
      </c>
      <c r="AU238" s="180" t="s">
        <v>82</v>
      </c>
      <c r="AV238" s="11" t="s">
        <v>82</v>
      </c>
      <c r="AW238" s="11" t="s">
        <v>33</v>
      </c>
      <c r="AX238" s="11" t="s">
        <v>80</v>
      </c>
      <c r="AY238" s="180" t="s">
        <v>158</v>
      </c>
    </row>
    <row r="239" s="1" customFormat="1" ht="22.5" customHeight="1">
      <c r="B239" s="165"/>
      <c r="C239" s="166" t="s">
        <v>502</v>
      </c>
      <c r="D239" s="166" t="s">
        <v>160</v>
      </c>
      <c r="E239" s="167" t="s">
        <v>503</v>
      </c>
      <c r="F239" s="168" t="s">
        <v>504</v>
      </c>
      <c r="G239" s="169" t="s">
        <v>268</v>
      </c>
      <c r="H239" s="170">
        <v>1.0920000000000001</v>
      </c>
      <c r="I239" s="171"/>
      <c r="J239" s="172">
        <f>ROUND(I239*H239,2)</f>
        <v>0</v>
      </c>
      <c r="K239" s="168" t="s">
        <v>163</v>
      </c>
      <c r="L239" s="36"/>
      <c r="M239" s="173" t="s">
        <v>3</v>
      </c>
      <c r="N239" s="174" t="s">
        <v>43</v>
      </c>
      <c r="O239" s="66"/>
      <c r="P239" s="175">
        <f>O239*H239</f>
        <v>0</v>
      </c>
      <c r="Q239" s="175">
        <v>0</v>
      </c>
      <c r="R239" s="175">
        <f>Q239*H239</f>
        <v>0</v>
      </c>
      <c r="S239" s="175">
        <v>0</v>
      </c>
      <c r="T239" s="176">
        <f>S239*H239</f>
        <v>0</v>
      </c>
      <c r="AR239" s="18" t="s">
        <v>164</v>
      </c>
      <c r="AT239" s="18" t="s">
        <v>160</v>
      </c>
      <c r="AU239" s="18" t="s">
        <v>82</v>
      </c>
      <c r="AY239" s="18" t="s">
        <v>158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8" t="s">
        <v>80</v>
      </c>
      <c r="BK239" s="177">
        <f>ROUND(I239*H239,2)</f>
        <v>0</v>
      </c>
      <c r="BL239" s="18" t="s">
        <v>164</v>
      </c>
      <c r="BM239" s="18" t="s">
        <v>505</v>
      </c>
    </row>
    <row r="240" s="11" customFormat="1">
      <c r="B240" s="178"/>
      <c r="D240" s="179" t="s">
        <v>166</v>
      </c>
      <c r="E240" s="180" t="s">
        <v>3</v>
      </c>
      <c r="F240" s="181" t="s">
        <v>506</v>
      </c>
      <c r="H240" s="182">
        <v>1.0920000000000001</v>
      </c>
      <c r="I240" s="183"/>
      <c r="L240" s="178"/>
      <c r="M240" s="184"/>
      <c r="N240" s="185"/>
      <c r="O240" s="185"/>
      <c r="P240" s="185"/>
      <c r="Q240" s="185"/>
      <c r="R240" s="185"/>
      <c r="S240" s="185"/>
      <c r="T240" s="186"/>
      <c r="AT240" s="180" t="s">
        <v>166</v>
      </c>
      <c r="AU240" s="180" t="s">
        <v>82</v>
      </c>
      <c r="AV240" s="11" t="s">
        <v>82</v>
      </c>
      <c r="AW240" s="11" t="s">
        <v>33</v>
      </c>
      <c r="AX240" s="11" t="s">
        <v>80</v>
      </c>
      <c r="AY240" s="180" t="s">
        <v>158</v>
      </c>
    </row>
    <row r="241" s="1" customFormat="1" ht="22.5" customHeight="1">
      <c r="B241" s="165"/>
      <c r="C241" s="166" t="s">
        <v>507</v>
      </c>
      <c r="D241" s="166" t="s">
        <v>160</v>
      </c>
      <c r="E241" s="167" t="s">
        <v>508</v>
      </c>
      <c r="F241" s="168" t="s">
        <v>509</v>
      </c>
      <c r="G241" s="169" t="s">
        <v>268</v>
      </c>
      <c r="H241" s="170">
        <v>19.137</v>
      </c>
      <c r="I241" s="171"/>
      <c r="J241" s="172">
        <f>ROUND(I241*H241,2)</f>
        <v>0</v>
      </c>
      <c r="K241" s="168" t="s">
        <v>163</v>
      </c>
      <c r="L241" s="36"/>
      <c r="M241" s="173" t="s">
        <v>3</v>
      </c>
      <c r="N241" s="174" t="s">
        <v>43</v>
      </c>
      <c r="O241" s="66"/>
      <c r="P241" s="175">
        <f>O241*H241</f>
        <v>0</v>
      </c>
      <c r="Q241" s="175">
        <v>0</v>
      </c>
      <c r="R241" s="175">
        <f>Q241*H241</f>
        <v>0</v>
      </c>
      <c r="S241" s="175">
        <v>0</v>
      </c>
      <c r="T241" s="176">
        <f>S241*H241</f>
        <v>0</v>
      </c>
      <c r="AR241" s="18" t="s">
        <v>164</v>
      </c>
      <c r="AT241" s="18" t="s">
        <v>160</v>
      </c>
      <c r="AU241" s="18" t="s">
        <v>82</v>
      </c>
      <c r="AY241" s="18" t="s">
        <v>158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8" t="s">
        <v>80</v>
      </c>
      <c r="BK241" s="177">
        <f>ROUND(I241*H241,2)</f>
        <v>0</v>
      </c>
      <c r="BL241" s="18" t="s">
        <v>164</v>
      </c>
      <c r="BM241" s="18" t="s">
        <v>510</v>
      </c>
    </row>
    <row r="242" s="11" customFormat="1">
      <c r="B242" s="178"/>
      <c r="D242" s="179" t="s">
        <v>166</v>
      </c>
      <c r="E242" s="180" t="s">
        <v>3</v>
      </c>
      <c r="F242" s="181" t="s">
        <v>511</v>
      </c>
      <c r="H242" s="182">
        <v>19.137</v>
      </c>
      <c r="I242" s="183"/>
      <c r="L242" s="178"/>
      <c r="M242" s="184"/>
      <c r="N242" s="185"/>
      <c r="O242" s="185"/>
      <c r="P242" s="185"/>
      <c r="Q242" s="185"/>
      <c r="R242" s="185"/>
      <c r="S242" s="185"/>
      <c r="T242" s="186"/>
      <c r="AT242" s="180" t="s">
        <v>166</v>
      </c>
      <c r="AU242" s="180" t="s">
        <v>82</v>
      </c>
      <c r="AV242" s="11" t="s">
        <v>82</v>
      </c>
      <c r="AW242" s="11" t="s">
        <v>33</v>
      </c>
      <c r="AX242" s="11" t="s">
        <v>80</v>
      </c>
      <c r="AY242" s="180" t="s">
        <v>158</v>
      </c>
    </row>
    <row r="243" s="1" customFormat="1" ht="22.5" customHeight="1">
      <c r="B243" s="165"/>
      <c r="C243" s="166" t="s">
        <v>512</v>
      </c>
      <c r="D243" s="166" t="s">
        <v>160</v>
      </c>
      <c r="E243" s="167" t="s">
        <v>513</v>
      </c>
      <c r="F243" s="168" t="s">
        <v>267</v>
      </c>
      <c r="G243" s="169" t="s">
        <v>268</v>
      </c>
      <c r="H243" s="170">
        <v>48.113999999999997</v>
      </c>
      <c r="I243" s="171"/>
      <c r="J243" s="172">
        <f>ROUND(I243*H243,2)</f>
        <v>0</v>
      </c>
      <c r="K243" s="168" t="s">
        <v>163</v>
      </c>
      <c r="L243" s="36"/>
      <c r="M243" s="173" t="s">
        <v>3</v>
      </c>
      <c r="N243" s="174" t="s">
        <v>43</v>
      </c>
      <c r="O243" s="66"/>
      <c r="P243" s="175">
        <f>O243*H243</f>
        <v>0</v>
      </c>
      <c r="Q243" s="175">
        <v>0</v>
      </c>
      <c r="R243" s="175">
        <f>Q243*H243</f>
        <v>0</v>
      </c>
      <c r="S243" s="175">
        <v>0</v>
      </c>
      <c r="T243" s="176">
        <f>S243*H243</f>
        <v>0</v>
      </c>
      <c r="AR243" s="18" t="s">
        <v>164</v>
      </c>
      <c r="AT243" s="18" t="s">
        <v>160</v>
      </c>
      <c r="AU243" s="18" t="s">
        <v>82</v>
      </c>
      <c r="AY243" s="18" t="s">
        <v>158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8" t="s">
        <v>80</v>
      </c>
      <c r="BK243" s="177">
        <f>ROUND(I243*H243,2)</f>
        <v>0</v>
      </c>
      <c r="BL243" s="18" t="s">
        <v>164</v>
      </c>
      <c r="BM243" s="18" t="s">
        <v>514</v>
      </c>
    </row>
    <row r="244" s="11" customFormat="1">
      <c r="B244" s="178"/>
      <c r="D244" s="179" t="s">
        <v>166</v>
      </c>
      <c r="E244" s="180" t="s">
        <v>3</v>
      </c>
      <c r="F244" s="181" t="s">
        <v>515</v>
      </c>
      <c r="H244" s="182">
        <v>48.113999999999997</v>
      </c>
      <c r="I244" s="183"/>
      <c r="L244" s="178"/>
      <c r="M244" s="184"/>
      <c r="N244" s="185"/>
      <c r="O244" s="185"/>
      <c r="P244" s="185"/>
      <c r="Q244" s="185"/>
      <c r="R244" s="185"/>
      <c r="S244" s="185"/>
      <c r="T244" s="186"/>
      <c r="AT244" s="180" t="s">
        <v>166</v>
      </c>
      <c r="AU244" s="180" t="s">
        <v>82</v>
      </c>
      <c r="AV244" s="11" t="s">
        <v>82</v>
      </c>
      <c r="AW244" s="11" t="s">
        <v>33</v>
      </c>
      <c r="AX244" s="11" t="s">
        <v>80</v>
      </c>
      <c r="AY244" s="180" t="s">
        <v>158</v>
      </c>
    </row>
    <row r="245" s="10" customFormat="1" ht="22.8" customHeight="1">
      <c r="B245" s="152"/>
      <c r="D245" s="153" t="s">
        <v>71</v>
      </c>
      <c r="E245" s="163" t="s">
        <v>516</v>
      </c>
      <c r="F245" s="163" t="s">
        <v>517</v>
      </c>
      <c r="I245" s="155"/>
      <c r="J245" s="164">
        <f>BK245</f>
        <v>0</v>
      </c>
      <c r="L245" s="152"/>
      <c r="M245" s="157"/>
      <c r="N245" s="158"/>
      <c r="O245" s="158"/>
      <c r="P245" s="159">
        <f>P246</f>
        <v>0</v>
      </c>
      <c r="Q245" s="158"/>
      <c r="R245" s="159">
        <f>R246</f>
        <v>0</v>
      </c>
      <c r="S245" s="158"/>
      <c r="T245" s="160">
        <f>T246</f>
        <v>0</v>
      </c>
      <c r="AR245" s="153" t="s">
        <v>80</v>
      </c>
      <c r="AT245" s="161" t="s">
        <v>71</v>
      </c>
      <c r="AU245" s="161" t="s">
        <v>80</v>
      </c>
      <c r="AY245" s="153" t="s">
        <v>158</v>
      </c>
      <c r="BK245" s="162">
        <f>BK246</f>
        <v>0</v>
      </c>
    </row>
    <row r="246" s="1" customFormat="1" ht="22.5" customHeight="1">
      <c r="B246" s="165"/>
      <c r="C246" s="166" t="s">
        <v>518</v>
      </c>
      <c r="D246" s="166" t="s">
        <v>160</v>
      </c>
      <c r="E246" s="167" t="s">
        <v>519</v>
      </c>
      <c r="F246" s="168" t="s">
        <v>520</v>
      </c>
      <c r="G246" s="169" t="s">
        <v>268</v>
      </c>
      <c r="H246" s="170">
        <v>4.835</v>
      </c>
      <c r="I246" s="171"/>
      <c r="J246" s="172">
        <f>ROUND(I246*H246,2)</f>
        <v>0</v>
      </c>
      <c r="K246" s="168" t="s">
        <v>163</v>
      </c>
      <c r="L246" s="36"/>
      <c r="M246" s="222" t="s">
        <v>3</v>
      </c>
      <c r="N246" s="223" t="s">
        <v>43</v>
      </c>
      <c r="O246" s="224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18" t="s">
        <v>164</v>
      </c>
      <c r="AT246" s="18" t="s">
        <v>160</v>
      </c>
      <c r="AU246" s="18" t="s">
        <v>82</v>
      </c>
      <c r="AY246" s="18" t="s">
        <v>158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8" t="s">
        <v>80</v>
      </c>
      <c r="BK246" s="177">
        <f>ROUND(I246*H246,2)</f>
        <v>0</v>
      </c>
      <c r="BL246" s="18" t="s">
        <v>164</v>
      </c>
      <c r="BM246" s="18" t="s">
        <v>521</v>
      </c>
    </row>
    <row r="247" s="1" customFormat="1" ht="6.96" customHeight="1">
      <c r="B247" s="51"/>
      <c r="C247" s="52"/>
      <c r="D247" s="52"/>
      <c r="E247" s="52"/>
      <c r="F247" s="52"/>
      <c r="G247" s="52"/>
      <c r="H247" s="52"/>
      <c r="I247" s="126"/>
      <c r="J247" s="52"/>
      <c r="K247" s="52"/>
      <c r="L247" s="36"/>
    </row>
  </sheetData>
  <autoFilter ref="C86:K24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85</v>
      </c>
      <c r="AZ2" s="107" t="s">
        <v>108</v>
      </c>
      <c r="BA2" s="107" t="s">
        <v>109</v>
      </c>
      <c r="BB2" s="107" t="s">
        <v>110</v>
      </c>
      <c r="BC2" s="107" t="s">
        <v>522</v>
      </c>
      <c r="BD2" s="107" t="s">
        <v>82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  <c r="AZ3" s="107" t="s">
        <v>49</v>
      </c>
      <c r="BA3" s="107" t="s">
        <v>523</v>
      </c>
      <c r="BB3" s="107" t="s">
        <v>110</v>
      </c>
      <c r="BC3" s="107" t="s">
        <v>524</v>
      </c>
      <c r="BD3" s="107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</row>
    <row r="5" ht="6.96" customHeight="1">
      <c r="B5" s="21"/>
      <c r="L5" s="21"/>
    </row>
    <row r="6" ht="12" customHeight="1">
      <c r="B6" s="21"/>
      <c r="D6" s="30" t="s">
        <v>17</v>
      </c>
      <c r="L6" s="21"/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</row>
    <row r="8" s="1" customFormat="1" ht="12" customHeight="1">
      <c r="B8" s="36"/>
      <c r="D8" s="30" t="s">
        <v>121</v>
      </c>
      <c r="I8" s="110"/>
      <c r="L8" s="36"/>
    </row>
    <row r="9" s="1" customFormat="1" ht="36.96" customHeight="1">
      <c r="B9" s="36"/>
      <c r="E9" s="57" t="s">
        <v>525</v>
      </c>
      <c r="F9" s="1"/>
      <c r="G9" s="1"/>
      <c r="H9" s="1"/>
      <c r="I9" s="110"/>
      <c r="L9" s="36"/>
    </row>
    <row r="10" s="1" customFormat="1">
      <c r="B10" s="36"/>
      <c r="I10" s="110"/>
      <c r="L10" s="36"/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130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526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527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ROUND(J89,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ROUND((SUM(BE89:BE164)),  2)</f>
        <v>0</v>
      </c>
      <c r="I33" s="118">
        <v>0.20999999999999999</v>
      </c>
      <c r="J33" s="117">
        <f>ROUND(((SUM(BE89:BE164))*I33),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ROUND((SUM(BF89:BF164)),  2)</f>
        <v>0</v>
      </c>
      <c r="I34" s="118">
        <v>0.14999999999999999</v>
      </c>
      <c r="J34" s="117">
        <f>ROUND(((SUM(BF89:BF164))*I34),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ROUND((SUM(BG89:BG164)),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ROUND((SUM(BH89:BH164)),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ROUND((SUM(BI89:BI164)),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02 - SO 08 - Distriktní šachta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13.65" customHeight="1">
      <c r="B54" s="36"/>
      <c r="C54" s="30" t="s">
        <v>25</v>
      </c>
      <c r="F54" s="18" t="str">
        <f>E15</f>
        <v>VaK Mladá Boleslav, a.s.</v>
      </c>
      <c r="I54" s="111" t="s">
        <v>31</v>
      </c>
      <c r="J54" s="34" t="str">
        <f>E21</f>
        <v>VIS,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 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J89</f>
        <v>0</v>
      </c>
      <c r="L59" s="36"/>
      <c r="AU59" s="18" t="s">
        <v>134</v>
      </c>
    </row>
    <row r="60" s="7" customFormat="1" ht="24.96" customHeight="1">
      <c r="B60" s="132"/>
      <c r="D60" s="133" t="s">
        <v>135</v>
      </c>
      <c r="E60" s="134"/>
      <c r="F60" s="134"/>
      <c r="G60" s="134"/>
      <c r="H60" s="134"/>
      <c r="I60" s="135"/>
      <c r="J60" s="136">
        <f>J90</f>
        <v>0</v>
      </c>
      <c r="L60" s="132"/>
    </row>
    <row r="61" s="8" customFormat="1" ht="19.92" customHeight="1">
      <c r="B61" s="137"/>
      <c r="D61" s="138" t="s">
        <v>136</v>
      </c>
      <c r="E61" s="139"/>
      <c r="F61" s="139"/>
      <c r="G61" s="139"/>
      <c r="H61" s="139"/>
      <c r="I61" s="140"/>
      <c r="J61" s="141">
        <f>J91</f>
        <v>0</v>
      </c>
      <c r="L61" s="137"/>
    </row>
    <row r="62" s="8" customFormat="1" ht="19.92" customHeight="1">
      <c r="B62" s="137"/>
      <c r="D62" s="138" t="s">
        <v>528</v>
      </c>
      <c r="E62" s="139"/>
      <c r="F62" s="139"/>
      <c r="G62" s="139"/>
      <c r="H62" s="139"/>
      <c r="I62" s="140"/>
      <c r="J62" s="141">
        <f>J109</f>
        <v>0</v>
      </c>
      <c r="L62" s="137"/>
    </row>
    <row r="63" s="8" customFormat="1" ht="19.92" customHeight="1">
      <c r="B63" s="137"/>
      <c r="D63" s="138" t="s">
        <v>139</v>
      </c>
      <c r="E63" s="139"/>
      <c r="F63" s="139"/>
      <c r="G63" s="139"/>
      <c r="H63" s="139"/>
      <c r="I63" s="140"/>
      <c r="J63" s="141">
        <f>J119</f>
        <v>0</v>
      </c>
      <c r="L63" s="137"/>
    </row>
    <row r="64" s="8" customFormat="1" ht="19.92" customHeight="1">
      <c r="B64" s="137"/>
      <c r="D64" s="138" t="s">
        <v>529</v>
      </c>
      <c r="E64" s="139"/>
      <c r="F64" s="139"/>
      <c r="G64" s="139"/>
      <c r="H64" s="139"/>
      <c r="I64" s="140"/>
      <c r="J64" s="141">
        <f>J132</f>
        <v>0</v>
      </c>
      <c r="L64" s="137"/>
    </row>
    <row r="65" s="8" customFormat="1" ht="19.92" customHeight="1">
      <c r="B65" s="137"/>
      <c r="D65" s="138" t="s">
        <v>142</v>
      </c>
      <c r="E65" s="139"/>
      <c r="F65" s="139"/>
      <c r="G65" s="139"/>
      <c r="H65" s="139"/>
      <c r="I65" s="140"/>
      <c r="J65" s="141">
        <f>J141</f>
        <v>0</v>
      </c>
      <c r="L65" s="137"/>
    </row>
    <row r="66" s="7" customFormat="1" ht="24.96" customHeight="1">
      <c r="B66" s="132"/>
      <c r="D66" s="133" t="s">
        <v>530</v>
      </c>
      <c r="E66" s="134"/>
      <c r="F66" s="134"/>
      <c r="G66" s="134"/>
      <c r="H66" s="134"/>
      <c r="I66" s="135"/>
      <c r="J66" s="136">
        <f>J143</f>
        <v>0</v>
      </c>
      <c r="L66" s="132"/>
    </row>
    <row r="67" s="8" customFormat="1" ht="19.92" customHeight="1">
      <c r="B67" s="137"/>
      <c r="D67" s="138" t="s">
        <v>531</v>
      </c>
      <c r="E67" s="139"/>
      <c r="F67" s="139"/>
      <c r="G67" s="139"/>
      <c r="H67" s="139"/>
      <c r="I67" s="140"/>
      <c r="J67" s="141">
        <f>J144</f>
        <v>0</v>
      </c>
      <c r="L67" s="137"/>
    </row>
    <row r="68" s="8" customFormat="1" ht="19.92" customHeight="1">
      <c r="B68" s="137"/>
      <c r="D68" s="138" t="s">
        <v>532</v>
      </c>
      <c r="E68" s="139"/>
      <c r="F68" s="139"/>
      <c r="G68" s="139"/>
      <c r="H68" s="139"/>
      <c r="I68" s="140"/>
      <c r="J68" s="141">
        <f>J151</f>
        <v>0</v>
      </c>
      <c r="L68" s="137"/>
    </row>
    <row r="69" s="8" customFormat="1" ht="19.92" customHeight="1">
      <c r="B69" s="137"/>
      <c r="D69" s="138" t="s">
        <v>533</v>
      </c>
      <c r="E69" s="139"/>
      <c r="F69" s="139"/>
      <c r="G69" s="139"/>
      <c r="H69" s="139"/>
      <c r="I69" s="140"/>
      <c r="J69" s="141">
        <f>J157</f>
        <v>0</v>
      </c>
      <c r="L69" s="137"/>
    </row>
    <row r="70" s="1" customFormat="1" ht="21.84" customHeight="1">
      <c r="B70" s="36"/>
      <c r="I70" s="110"/>
      <c r="L70" s="36"/>
    </row>
    <row r="71" s="1" customFormat="1" ht="6.96" customHeight="1">
      <c r="B71" s="51"/>
      <c r="C71" s="52"/>
      <c r="D71" s="52"/>
      <c r="E71" s="52"/>
      <c r="F71" s="52"/>
      <c r="G71" s="52"/>
      <c r="H71" s="52"/>
      <c r="I71" s="126"/>
      <c r="J71" s="52"/>
      <c r="K71" s="52"/>
      <c r="L71" s="36"/>
    </row>
    <row r="75" s="1" customFormat="1" ht="6.96" customHeight="1">
      <c r="B75" s="53"/>
      <c r="C75" s="54"/>
      <c r="D75" s="54"/>
      <c r="E75" s="54"/>
      <c r="F75" s="54"/>
      <c r="G75" s="54"/>
      <c r="H75" s="54"/>
      <c r="I75" s="127"/>
      <c r="J75" s="54"/>
      <c r="K75" s="54"/>
      <c r="L75" s="36"/>
    </row>
    <row r="76" s="1" customFormat="1" ht="24.96" customHeight="1">
      <c r="B76" s="36"/>
      <c r="C76" s="22" t="s">
        <v>143</v>
      </c>
      <c r="I76" s="110"/>
      <c r="L76" s="36"/>
    </row>
    <row r="77" s="1" customFormat="1" ht="6.96" customHeight="1">
      <c r="B77" s="36"/>
      <c r="I77" s="110"/>
      <c r="L77" s="36"/>
    </row>
    <row r="78" s="1" customFormat="1" ht="12" customHeight="1">
      <c r="B78" s="36"/>
      <c r="C78" s="30" t="s">
        <v>17</v>
      </c>
      <c r="I78" s="110"/>
      <c r="L78" s="36"/>
    </row>
    <row r="79" s="1" customFormat="1" ht="16.5" customHeight="1">
      <c r="B79" s="36"/>
      <c r="E79" s="109" t="str">
        <f>E7</f>
        <v>Semčice, dostavba kanalizace a intenzifikace ČOV - Část A) Dostavba kanalizace - NEUZNATELNÉ NÁKLADY</v>
      </c>
      <c r="F79" s="30"/>
      <c r="G79" s="30"/>
      <c r="H79" s="30"/>
      <c r="I79" s="110"/>
      <c r="L79" s="36"/>
    </row>
    <row r="80" s="1" customFormat="1" ht="12" customHeight="1">
      <c r="B80" s="36"/>
      <c r="C80" s="30" t="s">
        <v>121</v>
      </c>
      <c r="I80" s="110"/>
      <c r="L80" s="36"/>
    </row>
    <row r="81" s="1" customFormat="1" ht="16.5" customHeight="1">
      <c r="B81" s="36"/>
      <c r="E81" s="57" t="str">
        <f>E9</f>
        <v>02 - SO 08 - Distriktní šachta</v>
      </c>
      <c r="F81" s="1"/>
      <c r="G81" s="1"/>
      <c r="H81" s="1"/>
      <c r="I81" s="110"/>
      <c r="L81" s="36"/>
    </row>
    <row r="82" s="1" customFormat="1" ht="6.96" customHeight="1">
      <c r="B82" s="36"/>
      <c r="I82" s="110"/>
      <c r="L82" s="36"/>
    </row>
    <row r="83" s="1" customFormat="1" ht="12" customHeight="1">
      <c r="B83" s="36"/>
      <c r="C83" s="30" t="s">
        <v>21</v>
      </c>
      <c r="F83" s="18" t="str">
        <f>F12</f>
        <v>Semčice</v>
      </c>
      <c r="I83" s="111" t="s">
        <v>23</v>
      </c>
      <c r="J83" s="59" t="str">
        <f>IF(J12="","",J12)</f>
        <v>19. 2. 2019</v>
      </c>
      <c r="L83" s="36"/>
    </row>
    <row r="84" s="1" customFormat="1" ht="6.96" customHeight="1">
      <c r="B84" s="36"/>
      <c r="I84" s="110"/>
      <c r="L84" s="36"/>
    </row>
    <row r="85" s="1" customFormat="1" ht="13.65" customHeight="1">
      <c r="B85" s="36"/>
      <c r="C85" s="30" t="s">
        <v>25</v>
      </c>
      <c r="F85" s="18" t="str">
        <f>E15</f>
        <v>VaK Mladá Boleslav, a.s.</v>
      </c>
      <c r="I85" s="111" t="s">
        <v>31</v>
      </c>
      <c r="J85" s="34" t="str">
        <f>E21</f>
        <v>VIS, a.s.</v>
      </c>
      <c r="L85" s="36"/>
    </row>
    <row r="86" s="1" customFormat="1" ht="13.65" customHeight="1">
      <c r="B86" s="36"/>
      <c r="C86" s="30" t="s">
        <v>29</v>
      </c>
      <c r="F86" s="18" t="str">
        <f>IF(E18="","",E18)</f>
        <v>Vyplň údaj</v>
      </c>
      <c r="I86" s="111" t="s">
        <v>34</v>
      </c>
      <c r="J86" s="34" t="str">
        <f>E24</f>
        <v>ing. Eva Mrvová</v>
      </c>
      <c r="L86" s="36"/>
    </row>
    <row r="87" s="1" customFormat="1" ht="10.32" customHeight="1">
      <c r="B87" s="36"/>
      <c r="I87" s="110"/>
      <c r="L87" s="36"/>
    </row>
    <row r="88" s="9" customFormat="1" ht="29.28" customHeight="1">
      <c r="B88" s="142"/>
      <c r="C88" s="143" t="s">
        <v>144</v>
      </c>
      <c r="D88" s="144" t="s">
        <v>57</v>
      </c>
      <c r="E88" s="144" t="s">
        <v>53</v>
      </c>
      <c r="F88" s="144" t="s">
        <v>54</v>
      </c>
      <c r="G88" s="144" t="s">
        <v>145</v>
      </c>
      <c r="H88" s="144" t="s">
        <v>146</v>
      </c>
      <c r="I88" s="145" t="s">
        <v>147</v>
      </c>
      <c r="J88" s="146" t="s">
        <v>133</v>
      </c>
      <c r="K88" s="147" t="s">
        <v>148</v>
      </c>
      <c r="L88" s="142"/>
      <c r="M88" s="74" t="s">
        <v>3</v>
      </c>
      <c r="N88" s="75" t="s">
        <v>42</v>
      </c>
      <c r="O88" s="75" t="s">
        <v>149</v>
      </c>
      <c r="P88" s="75" t="s">
        <v>150</v>
      </c>
      <c r="Q88" s="75" t="s">
        <v>151</v>
      </c>
      <c r="R88" s="75" t="s">
        <v>152</v>
      </c>
      <c r="S88" s="75" t="s">
        <v>153</v>
      </c>
      <c r="T88" s="76" t="s">
        <v>154</v>
      </c>
    </row>
    <row r="89" s="1" customFormat="1" ht="22.8" customHeight="1">
      <c r="B89" s="36"/>
      <c r="C89" s="79" t="s">
        <v>155</v>
      </c>
      <c r="I89" s="110"/>
      <c r="J89" s="148">
        <f>BK89</f>
        <v>0</v>
      </c>
      <c r="L89" s="36"/>
      <c r="M89" s="77"/>
      <c r="N89" s="62"/>
      <c r="O89" s="62"/>
      <c r="P89" s="149">
        <f>P90+P143</f>
        <v>0</v>
      </c>
      <c r="Q89" s="62"/>
      <c r="R89" s="149">
        <f>R90+R143</f>
        <v>22.744973850000001</v>
      </c>
      <c r="S89" s="62"/>
      <c r="T89" s="150">
        <f>T90+T143</f>
        <v>0.10200000000000001</v>
      </c>
      <c r="AT89" s="18" t="s">
        <v>71</v>
      </c>
      <c r="AU89" s="18" t="s">
        <v>134</v>
      </c>
      <c r="BK89" s="151">
        <f>BK90+BK143</f>
        <v>0</v>
      </c>
    </row>
    <row r="90" s="10" customFormat="1" ht="25.92" customHeight="1">
      <c r="B90" s="152"/>
      <c r="D90" s="153" t="s">
        <v>71</v>
      </c>
      <c r="E90" s="154" t="s">
        <v>156</v>
      </c>
      <c r="F90" s="154" t="s">
        <v>157</v>
      </c>
      <c r="I90" s="155"/>
      <c r="J90" s="156">
        <f>BK90</f>
        <v>0</v>
      </c>
      <c r="L90" s="152"/>
      <c r="M90" s="157"/>
      <c r="N90" s="158"/>
      <c r="O90" s="158"/>
      <c r="P90" s="159">
        <f>P91+P109+P119+P132+P141</f>
        <v>0</v>
      </c>
      <c r="Q90" s="158"/>
      <c r="R90" s="159">
        <f>R91+R109+R119+R132+R141</f>
        <v>22.713219000000002</v>
      </c>
      <c r="S90" s="158"/>
      <c r="T90" s="160">
        <f>T91+T109+T119+T132+T141</f>
        <v>0.10200000000000001</v>
      </c>
      <c r="AR90" s="153" t="s">
        <v>80</v>
      </c>
      <c r="AT90" s="161" t="s">
        <v>71</v>
      </c>
      <c r="AU90" s="161" t="s">
        <v>72</v>
      </c>
      <c r="AY90" s="153" t="s">
        <v>158</v>
      </c>
      <c r="BK90" s="162">
        <f>BK91+BK109+BK119+BK132+BK141</f>
        <v>0</v>
      </c>
    </row>
    <row r="91" s="10" customFormat="1" ht="22.8" customHeight="1">
      <c r="B91" s="152"/>
      <c r="D91" s="153" t="s">
        <v>71</v>
      </c>
      <c r="E91" s="163" t="s">
        <v>80</v>
      </c>
      <c r="F91" s="163" t="s">
        <v>159</v>
      </c>
      <c r="I91" s="155"/>
      <c r="J91" s="164">
        <f>BK91</f>
        <v>0</v>
      </c>
      <c r="L91" s="152"/>
      <c r="M91" s="157"/>
      <c r="N91" s="158"/>
      <c r="O91" s="158"/>
      <c r="P91" s="159">
        <f>SUM(P92:P108)</f>
        <v>0</v>
      </c>
      <c r="Q91" s="158"/>
      <c r="R91" s="159">
        <f>SUM(R92:R108)</f>
        <v>0</v>
      </c>
      <c r="S91" s="158"/>
      <c r="T91" s="160">
        <f>SUM(T92:T108)</f>
        <v>0</v>
      </c>
      <c r="AR91" s="153" t="s">
        <v>80</v>
      </c>
      <c r="AT91" s="161" t="s">
        <v>71</v>
      </c>
      <c r="AU91" s="161" t="s">
        <v>80</v>
      </c>
      <c r="AY91" s="153" t="s">
        <v>158</v>
      </c>
      <c r="BK91" s="162">
        <f>SUM(BK92:BK108)</f>
        <v>0</v>
      </c>
    </row>
    <row r="92" s="1" customFormat="1" ht="16.5" customHeight="1">
      <c r="B92" s="165"/>
      <c r="C92" s="166" t="s">
        <v>80</v>
      </c>
      <c r="D92" s="166" t="s">
        <v>160</v>
      </c>
      <c r="E92" s="167" t="s">
        <v>534</v>
      </c>
      <c r="F92" s="168" t="s">
        <v>535</v>
      </c>
      <c r="G92" s="169" t="s">
        <v>110</v>
      </c>
      <c r="H92" s="170">
        <v>18.497</v>
      </c>
      <c r="I92" s="171"/>
      <c r="J92" s="172">
        <f>ROUND(I92*H92,2)</f>
        <v>0</v>
      </c>
      <c r="K92" s="168" t="s">
        <v>163</v>
      </c>
      <c r="L92" s="36"/>
      <c r="M92" s="173" t="s">
        <v>3</v>
      </c>
      <c r="N92" s="174" t="s">
        <v>43</v>
      </c>
      <c r="O92" s="66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AR92" s="18" t="s">
        <v>164</v>
      </c>
      <c r="AT92" s="18" t="s">
        <v>160</v>
      </c>
      <c r="AU92" s="18" t="s">
        <v>82</v>
      </c>
      <c r="AY92" s="18" t="s">
        <v>158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8" t="s">
        <v>80</v>
      </c>
      <c r="BK92" s="177">
        <f>ROUND(I92*H92,2)</f>
        <v>0</v>
      </c>
      <c r="BL92" s="18" t="s">
        <v>164</v>
      </c>
      <c r="BM92" s="18" t="s">
        <v>536</v>
      </c>
    </row>
    <row r="93" s="11" customFormat="1">
      <c r="B93" s="178"/>
      <c r="D93" s="179" t="s">
        <v>166</v>
      </c>
      <c r="E93" s="180" t="s">
        <v>49</v>
      </c>
      <c r="F93" s="181" t="s">
        <v>537</v>
      </c>
      <c r="H93" s="182">
        <v>30.827999999999999</v>
      </c>
      <c r="I93" s="183"/>
      <c r="L93" s="178"/>
      <c r="M93" s="184"/>
      <c r="N93" s="185"/>
      <c r="O93" s="185"/>
      <c r="P93" s="185"/>
      <c r="Q93" s="185"/>
      <c r="R93" s="185"/>
      <c r="S93" s="185"/>
      <c r="T93" s="186"/>
      <c r="AT93" s="180" t="s">
        <v>166</v>
      </c>
      <c r="AU93" s="180" t="s">
        <v>82</v>
      </c>
      <c r="AV93" s="11" t="s">
        <v>82</v>
      </c>
      <c r="AW93" s="11" t="s">
        <v>33</v>
      </c>
      <c r="AX93" s="11" t="s">
        <v>72</v>
      </c>
      <c r="AY93" s="180" t="s">
        <v>158</v>
      </c>
    </row>
    <row r="94" s="11" customFormat="1">
      <c r="B94" s="178"/>
      <c r="D94" s="179" t="s">
        <v>166</v>
      </c>
      <c r="E94" s="180" t="s">
        <v>3</v>
      </c>
      <c r="F94" s="181" t="s">
        <v>538</v>
      </c>
      <c r="H94" s="182">
        <v>18.497</v>
      </c>
      <c r="I94" s="183"/>
      <c r="L94" s="178"/>
      <c r="M94" s="184"/>
      <c r="N94" s="185"/>
      <c r="O94" s="185"/>
      <c r="P94" s="185"/>
      <c r="Q94" s="185"/>
      <c r="R94" s="185"/>
      <c r="S94" s="185"/>
      <c r="T94" s="186"/>
      <c r="AT94" s="180" t="s">
        <v>166</v>
      </c>
      <c r="AU94" s="180" t="s">
        <v>82</v>
      </c>
      <c r="AV94" s="11" t="s">
        <v>82</v>
      </c>
      <c r="AW94" s="11" t="s">
        <v>33</v>
      </c>
      <c r="AX94" s="11" t="s">
        <v>80</v>
      </c>
      <c r="AY94" s="180" t="s">
        <v>158</v>
      </c>
    </row>
    <row r="95" s="1" customFormat="1" ht="16.5" customHeight="1">
      <c r="B95" s="165"/>
      <c r="C95" s="166" t="s">
        <v>82</v>
      </c>
      <c r="D95" s="166" t="s">
        <v>160</v>
      </c>
      <c r="E95" s="167" t="s">
        <v>539</v>
      </c>
      <c r="F95" s="168" t="s">
        <v>540</v>
      </c>
      <c r="G95" s="169" t="s">
        <v>110</v>
      </c>
      <c r="H95" s="170">
        <v>12.331</v>
      </c>
      <c r="I95" s="171"/>
      <c r="J95" s="172">
        <f>ROUND(I95*H95,2)</f>
        <v>0</v>
      </c>
      <c r="K95" s="168" t="s">
        <v>163</v>
      </c>
      <c r="L95" s="36"/>
      <c r="M95" s="173" t="s">
        <v>3</v>
      </c>
      <c r="N95" s="174" t="s">
        <v>43</v>
      </c>
      <c r="O95" s="66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AR95" s="18" t="s">
        <v>164</v>
      </c>
      <c r="AT95" s="18" t="s">
        <v>160</v>
      </c>
      <c r="AU95" s="18" t="s">
        <v>82</v>
      </c>
      <c r="AY95" s="18" t="s">
        <v>158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8" t="s">
        <v>80</v>
      </c>
      <c r="BK95" s="177">
        <f>ROUND(I95*H95,2)</f>
        <v>0</v>
      </c>
      <c r="BL95" s="18" t="s">
        <v>164</v>
      </c>
      <c r="BM95" s="18" t="s">
        <v>541</v>
      </c>
    </row>
    <row r="96" s="11" customFormat="1">
      <c r="B96" s="178"/>
      <c r="D96" s="179" t="s">
        <v>166</v>
      </c>
      <c r="E96" s="180" t="s">
        <v>3</v>
      </c>
      <c r="F96" s="181" t="s">
        <v>542</v>
      </c>
      <c r="H96" s="182">
        <v>12.331</v>
      </c>
      <c r="I96" s="183"/>
      <c r="L96" s="178"/>
      <c r="M96" s="184"/>
      <c r="N96" s="185"/>
      <c r="O96" s="185"/>
      <c r="P96" s="185"/>
      <c r="Q96" s="185"/>
      <c r="R96" s="185"/>
      <c r="S96" s="185"/>
      <c r="T96" s="186"/>
      <c r="AT96" s="180" t="s">
        <v>166</v>
      </c>
      <c r="AU96" s="180" t="s">
        <v>82</v>
      </c>
      <c r="AV96" s="11" t="s">
        <v>82</v>
      </c>
      <c r="AW96" s="11" t="s">
        <v>33</v>
      </c>
      <c r="AX96" s="11" t="s">
        <v>80</v>
      </c>
      <c r="AY96" s="180" t="s">
        <v>158</v>
      </c>
    </row>
    <row r="97" s="1" customFormat="1" ht="22.5" customHeight="1">
      <c r="B97" s="165"/>
      <c r="C97" s="166" t="s">
        <v>173</v>
      </c>
      <c r="D97" s="166" t="s">
        <v>160</v>
      </c>
      <c r="E97" s="167" t="s">
        <v>242</v>
      </c>
      <c r="F97" s="168" t="s">
        <v>243</v>
      </c>
      <c r="G97" s="169" t="s">
        <v>110</v>
      </c>
      <c r="H97" s="170">
        <v>18.497</v>
      </c>
      <c r="I97" s="171"/>
      <c r="J97" s="172">
        <f>ROUND(I97*H97,2)</f>
        <v>0</v>
      </c>
      <c r="K97" s="168" t="s">
        <v>163</v>
      </c>
      <c r="L97" s="36"/>
      <c r="M97" s="173" t="s">
        <v>3</v>
      </c>
      <c r="N97" s="174" t="s">
        <v>43</v>
      </c>
      <c r="O97" s="66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AR97" s="18" t="s">
        <v>164</v>
      </c>
      <c r="AT97" s="18" t="s">
        <v>160</v>
      </c>
      <c r="AU97" s="18" t="s">
        <v>82</v>
      </c>
      <c r="AY97" s="18" t="s">
        <v>158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8" t="s">
        <v>80</v>
      </c>
      <c r="BK97" s="177">
        <f>ROUND(I97*H97,2)</f>
        <v>0</v>
      </c>
      <c r="BL97" s="18" t="s">
        <v>164</v>
      </c>
      <c r="BM97" s="18" t="s">
        <v>543</v>
      </c>
    </row>
    <row r="98" s="11" customFormat="1">
      <c r="B98" s="178"/>
      <c r="D98" s="179" t="s">
        <v>166</v>
      </c>
      <c r="E98" s="180" t="s">
        <v>3</v>
      </c>
      <c r="F98" s="181" t="s">
        <v>544</v>
      </c>
      <c r="H98" s="182">
        <v>18.497</v>
      </c>
      <c r="I98" s="183"/>
      <c r="L98" s="178"/>
      <c r="M98" s="184"/>
      <c r="N98" s="185"/>
      <c r="O98" s="185"/>
      <c r="P98" s="185"/>
      <c r="Q98" s="185"/>
      <c r="R98" s="185"/>
      <c r="S98" s="185"/>
      <c r="T98" s="186"/>
      <c r="AT98" s="180" t="s">
        <v>166</v>
      </c>
      <c r="AU98" s="180" t="s">
        <v>82</v>
      </c>
      <c r="AV98" s="11" t="s">
        <v>82</v>
      </c>
      <c r="AW98" s="11" t="s">
        <v>33</v>
      </c>
      <c r="AX98" s="11" t="s">
        <v>80</v>
      </c>
      <c r="AY98" s="180" t="s">
        <v>158</v>
      </c>
    </row>
    <row r="99" s="1" customFormat="1" ht="22.5" customHeight="1">
      <c r="B99" s="165"/>
      <c r="C99" s="166" t="s">
        <v>164</v>
      </c>
      <c r="D99" s="166" t="s">
        <v>160</v>
      </c>
      <c r="E99" s="167" t="s">
        <v>545</v>
      </c>
      <c r="F99" s="168" t="s">
        <v>546</v>
      </c>
      <c r="G99" s="169" t="s">
        <v>110</v>
      </c>
      <c r="H99" s="170">
        <v>12.331</v>
      </c>
      <c r="I99" s="171"/>
      <c r="J99" s="172">
        <f>ROUND(I99*H99,2)</f>
        <v>0</v>
      </c>
      <c r="K99" s="168" t="s">
        <v>163</v>
      </c>
      <c r="L99" s="36"/>
      <c r="M99" s="173" t="s">
        <v>3</v>
      </c>
      <c r="N99" s="174" t="s">
        <v>43</v>
      </c>
      <c r="O99" s="66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AR99" s="18" t="s">
        <v>164</v>
      </c>
      <c r="AT99" s="18" t="s">
        <v>160</v>
      </c>
      <c r="AU99" s="18" t="s">
        <v>82</v>
      </c>
      <c r="AY99" s="18" t="s">
        <v>158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8" t="s">
        <v>80</v>
      </c>
      <c r="BK99" s="177">
        <f>ROUND(I99*H99,2)</f>
        <v>0</v>
      </c>
      <c r="BL99" s="18" t="s">
        <v>164</v>
      </c>
      <c r="BM99" s="18" t="s">
        <v>547</v>
      </c>
    </row>
    <row r="100" s="11" customFormat="1">
      <c r="B100" s="178"/>
      <c r="D100" s="179" t="s">
        <v>166</v>
      </c>
      <c r="E100" s="180" t="s">
        <v>3</v>
      </c>
      <c r="F100" s="181" t="s">
        <v>548</v>
      </c>
      <c r="H100" s="182">
        <v>12.331</v>
      </c>
      <c r="I100" s="183"/>
      <c r="L100" s="178"/>
      <c r="M100" s="184"/>
      <c r="N100" s="185"/>
      <c r="O100" s="185"/>
      <c r="P100" s="185"/>
      <c r="Q100" s="185"/>
      <c r="R100" s="185"/>
      <c r="S100" s="185"/>
      <c r="T100" s="186"/>
      <c r="AT100" s="180" t="s">
        <v>166</v>
      </c>
      <c r="AU100" s="180" t="s">
        <v>82</v>
      </c>
      <c r="AV100" s="11" t="s">
        <v>82</v>
      </c>
      <c r="AW100" s="11" t="s">
        <v>33</v>
      </c>
      <c r="AX100" s="11" t="s">
        <v>80</v>
      </c>
      <c r="AY100" s="180" t="s">
        <v>158</v>
      </c>
    </row>
    <row r="101" s="1" customFormat="1" ht="22.5" customHeight="1">
      <c r="B101" s="165"/>
      <c r="C101" s="166" t="s">
        <v>180</v>
      </c>
      <c r="D101" s="166" t="s">
        <v>160</v>
      </c>
      <c r="E101" s="167" t="s">
        <v>549</v>
      </c>
      <c r="F101" s="168" t="s">
        <v>247</v>
      </c>
      <c r="G101" s="169" t="s">
        <v>110</v>
      </c>
      <c r="H101" s="170">
        <v>39.265999999999998</v>
      </c>
      <c r="I101" s="171"/>
      <c r="J101" s="172">
        <f>ROUND(I101*H101,2)</f>
        <v>0</v>
      </c>
      <c r="K101" s="168" t="s">
        <v>163</v>
      </c>
      <c r="L101" s="36"/>
      <c r="M101" s="173" t="s">
        <v>3</v>
      </c>
      <c r="N101" s="174" t="s">
        <v>43</v>
      </c>
      <c r="O101" s="66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AR101" s="18" t="s">
        <v>164</v>
      </c>
      <c r="AT101" s="18" t="s">
        <v>160</v>
      </c>
      <c r="AU101" s="18" t="s">
        <v>82</v>
      </c>
      <c r="AY101" s="18" t="s">
        <v>158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8" t="s">
        <v>80</v>
      </c>
      <c r="BK101" s="177">
        <f>ROUND(I101*H101,2)</f>
        <v>0</v>
      </c>
      <c r="BL101" s="18" t="s">
        <v>164</v>
      </c>
      <c r="BM101" s="18" t="s">
        <v>550</v>
      </c>
    </row>
    <row r="102" s="11" customFormat="1">
      <c r="B102" s="178"/>
      <c r="D102" s="179" t="s">
        <v>166</v>
      </c>
      <c r="E102" s="180" t="s">
        <v>3</v>
      </c>
      <c r="F102" s="181" t="s">
        <v>551</v>
      </c>
      <c r="H102" s="182">
        <v>30.827999999999999</v>
      </c>
      <c r="I102" s="183"/>
      <c r="L102" s="178"/>
      <c r="M102" s="184"/>
      <c r="N102" s="185"/>
      <c r="O102" s="185"/>
      <c r="P102" s="185"/>
      <c r="Q102" s="185"/>
      <c r="R102" s="185"/>
      <c r="S102" s="185"/>
      <c r="T102" s="186"/>
      <c r="AT102" s="180" t="s">
        <v>166</v>
      </c>
      <c r="AU102" s="180" t="s">
        <v>82</v>
      </c>
      <c r="AV102" s="11" t="s">
        <v>82</v>
      </c>
      <c r="AW102" s="11" t="s">
        <v>33</v>
      </c>
      <c r="AX102" s="11" t="s">
        <v>72</v>
      </c>
      <c r="AY102" s="180" t="s">
        <v>158</v>
      </c>
    </row>
    <row r="103" s="11" customFormat="1">
      <c r="B103" s="178"/>
      <c r="D103" s="179" t="s">
        <v>166</v>
      </c>
      <c r="E103" s="180" t="s">
        <v>3</v>
      </c>
      <c r="F103" s="181" t="s">
        <v>552</v>
      </c>
      <c r="H103" s="182">
        <v>8.4380000000000006</v>
      </c>
      <c r="I103" s="183"/>
      <c r="L103" s="178"/>
      <c r="M103" s="184"/>
      <c r="N103" s="185"/>
      <c r="O103" s="185"/>
      <c r="P103" s="185"/>
      <c r="Q103" s="185"/>
      <c r="R103" s="185"/>
      <c r="S103" s="185"/>
      <c r="T103" s="186"/>
      <c r="AT103" s="180" t="s">
        <v>166</v>
      </c>
      <c r="AU103" s="180" t="s">
        <v>82</v>
      </c>
      <c r="AV103" s="11" t="s">
        <v>82</v>
      </c>
      <c r="AW103" s="11" t="s">
        <v>33</v>
      </c>
      <c r="AX103" s="11" t="s">
        <v>72</v>
      </c>
      <c r="AY103" s="180" t="s">
        <v>158</v>
      </c>
    </row>
    <row r="104" s="13" customFormat="1">
      <c r="B104" s="194"/>
      <c r="D104" s="179" t="s">
        <v>166</v>
      </c>
      <c r="E104" s="195" t="s">
        <v>3</v>
      </c>
      <c r="F104" s="196" t="s">
        <v>215</v>
      </c>
      <c r="H104" s="197">
        <v>39.265999999999998</v>
      </c>
      <c r="I104" s="198"/>
      <c r="L104" s="194"/>
      <c r="M104" s="199"/>
      <c r="N104" s="200"/>
      <c r="O104" s="200"/>
      <c r="P104" s="200"/>
      <c r="Q104" s="200"/>
      <c r="R104" s="200"/>
      <c r="S104" s="200"/>
      <c r="T104" s="201"/>
      <c r="AT104" s="195" t="s">
        <v>166</v>
      </c>
      <c r="AU104" s="195" t="s">
        <v>82</v>
      </c>
      <c r="AV104" s="13" t="s">
        <v>164</v>
      </c>
      <c r="AW104" s="13" t="s">
        <v>33</v>
      </c>
      <c r="AX104" s="13" t="s">
        <v>80</v>
      </c>
      <c r="AY104" s="195" t="s">
        <v>158</v>
      </c>
    </row>
    <row r="105" s="1" customFormat="1" ht="22.5" customHeight="1">
      <c r="B105" s="165"/>
      <c r="C105" s="166" t="s">
        <v>185</v>
      </c>
      <c r="D105" s="166" t="s">
        <v>160</v>
      </c>
      <c r="E105" s="167" t="s">
        <v>272</v>
      </c>
      <c r="F105" s="168" t="s">
        <v>273</v>
      </c>
      <c r="G105" s="169" t="s">
        <v>110</v>
      </c>
      <c r="H105" s="170">
        <v>8.4380000000000006</v>
      </c>
      <c r="I105" s="171"/>
      <c r="J105" s="172">
        <f>ROUND(I105*H105,2)</f>
        <v>0</v>
      </c>
      <c r="K105" s="168" t="s">
        <v>3</v>
      </c>
      <c r="L105" s="36"/>
      <c r="M105" s="173" t="s">
        <v>3</v>
      </c>
      <c r="N105" s="174" t="s">
        <v>43</v>
      </c>
      <c r="O105" s="66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AR105" s="18" t="s">
        <v>164</v>
      </c>
      <c r="AT105" s="18" t="s">
        <v>160</v>
      </c>
      <c r="AU105" s="18" t="s">
        <v>82</v>
      </c>
      <c r="AY105" s="18" t="s">
        <v>158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8" t="s">
        <v>80</v>
      </c>
      <c r="BK105" s="177">
        <f>ROUND(I105*H105,2)</f>
        <v>0</v>
      </c>
      <c r="BL105" s="18" t="s">
        <v>164</v>
      </c>
      <c r="BM105" s="18" t="s">
        <v>553</v>
      </c>
    </row>
    <row r="106" s="11" customFormat="1">
      <c r="B106" s="178"/>
      <c r="D106" s="179" t="s">
        <v>166</v>
      </c>
      <c r="E106" s="180" t="s">
        <v>3</v>
      </c>
      <c r="F106" s="181" t="s">
        <v>554</v>
      </c>
      <c r="H106" s="182">
        <v>17.577999999999999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0" t="s">
        <v>166</v>
      </c>
      <c r="AU106" s="180" t="s">
        <v>82</v>
      </c>
      <c r="AV106" s="11" t="s">
        <v>82</v>
      </c>
      <c r="AW106" s="11" t="s">
        <v>33</v>
      </c>
      <c r="AX106" s="11" t="s">
        <v>72</v>
      </c>
      <c r="AY106" s="180" t="s">
        <v>158</v>
      </c>
    </row>
    <row r="107" s="11" customFormat="1">
      <c r="B107" s="178"/>
      <c r="D107" s="179" t="s">
        <v>166</v>
      </c>
      <c r="E107" s="180" t="s">
        <v>3</v>
      </c>
      <c r="F107" s="181" t="s">
        <v>555</v>
      </c>
      <c r="H107" s="182">
        <v>-9.1400000000000006</v>
      </c>
      <c r="I107" s="183"/>
      <c r="L107" s="178"/>
      <c r="M107" s="184"/>
      <c r="N107" s="185"/>
      <c r="O107" s="185"/>
      <c r="P107" s="185"/>
      <c r="Q107" s="185"/>
      <c r="R107" s="185"/>
      <c r="S107" s="185"/>
      <c r="T107" s="186"/>
      <c r="AT107" s="180" t="s">
        <v>166</v>
      </c>
      <c r="AU107" s="180" t="s">
        <v>82</v>
      </c>
      <c r="AV107" s="11" t="s">
        <v>82</v>
      </c>
      <c r="AW107" s="11" t="s">
        <v>33</v>
      </c>
      <c r="AX107" s="11" t="s">
        <v>72</v>
      </c>
      <c r="AY107" s="180" t="s">
        <v>158</v>
      </c>
    </row>
    <row r="108" s="13" customFormat="1">
      <c r="B108" s="194"/>
      <c r="D108" s="179" t="s">
        <v>166</v>
      </c>
      <c r="E108" s="195" t="s">
        <v>108</v>
      </c>
      <c r="F108" s="196" t="s">
        <v>215</v>
      </c>
      <c r="H108" s="197">
        <v>8.4380000000000006</v>
      </c>
      <c r="I108" s="198"/>
      <c r="L108" s="194"/>
      <c r="M108" s="199"/>
      <c r="N108" s="200"/>
      <c r="O108" s="200"/>
      <c r="P108" s="200"/>
      <c r="Q108" s="200"/>
      <c r="R108" s="200"/>
      <c r="S108" s="200"/>
      <c r="T108" s="201"/>
      <c r="AT108" s="195" t="s">
        <v>166</v>
      </c>
      <c r="AU108" s="195" t="s">
        <v>82</v>
      </c>
      <c r="AV108" s="13" t="s">
        <v>164</v>
      </c>
      <c r="AW108" s="13" t="s">
        <v>33</v>
      </c>
      <c r="AX108" s="13" t="s">
        <v>80</v>
      </c>
      <c r="AY108" s="195" t="s">
        <v>158</v>
      </c>
    </row>
    <row r="109" s="10" customFormat="1" ht="22.8" customHeight="1">
      <c r="B109" s="152"/>
      <c r="D109" s="153" t="s">
        <v>71</v>
      </c>
      <c r="E109" s="163" t="s">
        <v>82</v>
      </c>
      <c r="F109" s="163" t="s">
        <v>556</v>
      </c>
      <c r="I109" s="155"/>
      <c r="J109" s="164">
        <f>BK109</f>
        <v>0</v>
      </c>
      <c r="L109" s="152"/>
      <c r="M109" s="157"/>
      <c r="N109" s="158"/>
      <c r="O109" s="158"/>
      <c r="P109" s="159">
        <f>SUM(P110:P118)</f>
        <v>0</v>
      </c>
      <c r="Q109" s="158"/>
      <c r="R109" s="159">
        <f>SUM(R110:R118)</f>
        <v>0.10627700000000001</v>
      </c>
      <c r="S109" s="158"/>
      <c r="T109" s="160">
        <f>SUM(T110:T118)</f>
        <v>0</v>
      </c>
      <c r="AR109" s="153" t="s">
        <v>80</v>
      </c>
      <c r="AT109" s="161" t="s">
        <v>71</v>
      </c>
      <c r="AU109" s="161" t="s">
        <v>80</v>
      </c>
      <c r="AY109" s="153" t="s">
        <v>158</v>
      </c>
      <c r="BK109" s="162">
        <f>SUM(BK110:BK118)</f>
        <v>0</v>
      </c>
    </row>
    <row r="110" s="1" customFormat="1" ht="16.5" customHeight="1">
      <c r="B110" s="165"/>
      <c r="C110" s="166" t="s">
        <v>189</v>
      </c>
      <c r="D110" s="166" t="s">
        <v>160</v>
      </c>
      <c r="E110" s="167" t="s">
        <v>557</v>
      </c>
      <c r="F110" s="168" t="s">
        <v>558</v>
      </c>
      <c r="G110" s="169" t="s">
        <v>110</v>
      </c>
      <c r="H110" s="170">
        <v>12.425000000000001</v>
      </c>
      <c r="I110" s="171"/>
      <c r="J110" s="172">
        <f>ROUND(I110*H110,2)</f>
        <v>0</v>
      </c>
      <c r="K110" s="168" t="s">
        <v>163</v>
      </c>
      <c r="L110" s="36"/>
      <c r="M110" s="173" t="s">
        <v>3</v>
      </c>
      <c r="N110" s="174" t="s">
        <v>43</v>
      </c>
      <c r="O110" s="66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AR110" s="18" t="s">
        <v>164</v>
      </c>
      <c r="AT110" s="18" t="s">
        <v>160</v>
      </c>
      <c r="AU110" s="18" t="s">
        <v>82</v>
      </c>
      <c r="AY110" s="18" t="s">
        <v>158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8" t="s">
        <v>80</v>
      </c>
      <c r="BK110" s="177">
        <f>ROUND(I110*H110,2)</f>
        <v>0</v>
      </c>
      <c r="BL110" s="18" t="s">
        <v>164</v>
      </c>
      <c r="BM110" s="18" t="s">
        <v>559</v>
      </c>
    </row>
    <row r="111" s="11" customFormat="1">
      <c r="B111" s="178"/>
      <c r="D111" s="179" t="s">
        <v>166</v>
      </c>
      <c r="E111" s="180" t="s">
        <v>3</v>
      </c>
      <c r="F111" s="181" t="s">
        <v>560</v>
      </c>
      <c r="H111" s="182">
        <v>0.55000000000000004</v>
      </c>
      <c r="I111" s="183"/>
      <c r="L111" s="178"/>
      <c r="M111" s="184"/>
      <c r="N111" s="185"/>
      <c r="O111" s="185"/>
      <c r="P111" s="185"/>
      <c r="Q111" s="185"/>
      <c r="R111" s="185"/>
      <c r="S111" s="185"/>
      <c r="T111" s="186"/>
      <c r="AT111" s="180" t="s">
        <v>166</v>
      </c>
      <c r="AU111" s="180" t="s">
        <v>82</v>
      </c>
      <c r="AV111" s="11" t="s">
        <v>82</v>
      </c>
      <c r="AW111" s="11" t="s">
        <v>33</v>
      </c>
      <c r="AX111" s="11" t="s">
        <v>72</v>
      </c>
      <c r="AY111" s="180" t="s">
        <v>158</v>
      </c>
    </row>
    <row r="112" s="11" customFormat="1">
      <c r="B112" s="178"/>
      <c r="D112" s="179" t="s">
        <v>166</v>
      </c>
      <c r="E112" s="180" t="s">
        <v>3</v>
      </c>
      <c r="F112" s="181" t="s">
        <v>561</v>
      </c>
      <c r="H112" s="182">
        <v>11.875</v>
      </c>
      <c r="I112" s="183"/>
      <c r="L112" s="178"/>
      <c r="M112" s="184"/>
      <c r="N112" s="185"/>
      <c r="O112" s="185"/>
      <c r="P112" s="185"/>
      <c r="Q112" s="185"/>
      <c r="R112" s="185"/>
      <c r="S112" s="185"/>
      <c r="T112" s="186"/>
      <c r="AT112" s="180" t="s">
        <v>166</v>
      </c>
      <c r="AU112" s="180" t="s">
        <v>82</v>
      </c>
      <c r="AV112" s="11" t="s">
        <v>82</v>
      </c>
      <c r="AW112" s="11" t="s">
        <v>33</v>
      </c>
      <c r="AX112" s="11" t="s">
        <v>72</v>
      </c>
      <c r="AY112" s="180" t="s">
        <v>158</v>
      </c>
    </row>
    <row r="113" s="13" customFormat="1">
      <c r="B113" s="194"/>
      <c r="D113" s="179" t="s">
        <v>166</v>
      </c>
      <c r="E113" s="195" t="s">
        <v>3</v>
      </c>
      <c r="F113" s="196" t="s">
        <v>215</v>
      </c>
      <c r="H113" s="197">
        <v>12.425000000000001</v>
      </c>
      <c r="I113" s="198"/>
      <c r="L113" s="194"/>
      <c r="M113" s="199"/>
      <c r="N113" s="200"/>
      <c r="O113" s="200"/>
      <c r="P113" s="200"/>
      <c r="Q113" s="200"/>
      <c r="R113" s="200"/>
      <c r="S113" s="200"/>
      <c r="T113" s="201"/>
      <c r="AT113" s="195" t="s">
        <v>166</v>
      </c>
      <c r="AU113" s="195" t="s">
        <v>82</v>
      </c>
      <c r="AV113" s="13" t="s">
        <v>164</v>
      </c>
      <c r="AW113" s="13" t="s">
        <v>33</v>
      </c>
      <c r="AX113" s="13" t="s">
        <v>80</v>
      </c>
      <c r="AY113" s="195" t="s">
        <v>158</v>
      </c>
    </row>
    <row r="114" s="1" customFormat="1" ht="16.5" customHeight="1">
      <c r="B114" s="165"/>
      <c r="C114" s="166" t="s">
        <v>193</v>
      </c>
      <c r="D114" s="166" t="s">
        <v>160</v>
      </c>
      <c r="E114" s="167" t="s">
        <v>562</v>
      </c>
      <c r="F114" s="168" t="s">
        <v>563</v>
      </c>
      <c r="G114" s="169" t="s">
        <v>110</v>
      </c>
      <c r="H114" s="170">
        <v>0.82499999999999996</v>
      </c>
      <c r="I114" s="171"/>
      <c r="J114" s="172">
        <f>ROUND(I114*H114,2)</f>
        <v>0</v>
      </c>
      <c r="K114" s="168" t="s">
        <v>163</v>
      </c>
      <c r="L114" s="36"/>
      <c r="M114" s="173" t="s">
        <v>3</v>
      </c>
      <c r="N114" s="174" t="s">
        <v>43</v>
      </c>
      <c r="O114" s="66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AR114" s="18" t="s">
        <v>164</v>
      </c>
      <c r="AT114" s="18" t="s">
        <v>160</v>
      </c>
      <c r="AU114" s="18" t="s">
        <v>82</v>
      </c>
      <c r="AY114" s="18" t="s">
        <v>158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8" t="s">
        <v>80</v>
      </c>
      <c r="BK114" s="177">
        <f>ROUND(I114*H114,2)</f>
        <v>0</v>
      </c>
      <c r="BL114" s="18" t="s">
        <v>164</v>
      </c>
      <c r="BM114" s="18" t="s">
        <v>564</v>
      </c>
    </row>
    <row r="115" s="11" customFormat="1">
      <c r="B115" s="178"/>
      <c r="D115" s="179" t="s">
        <v>166</v>
      </c>
      <c r="E115" s="180" t="s">
        <v>3</v>
      </c>
      <c r="F115" s="181" t="s">
        <v>565</v>
      </c>
      <c r="H115" s="182">
        <v>0.82499999999999996</v>
      </c>
      <c r="I115" s="183"/>
      <c r="L115" s="178"/>
      <c r="M115" s="184"/>
      <c r="N115" s="185"/>
      <c r="O115" s="185"/>
      <c r="P115" s="185"/>
      <c r="Q115" s="185"/>
      <c r="R115" s="185"/>
      <c r="S115" s="185"/>
      <c r="T115" s="186"/>
      <c r="AT115" s="180" t="s">
        <v>166</v>
      </c>
      <c r="AU115" s="180" t="s">
        <v>82</v>
      </c>
      <c r="AV115" s="11" t="s">
        <v>82</v>
      </c>
      <c r="AW115" s="11" t="s">
        <v>33</v>
      </c>
      <c r="AX115" s="11" t="s">
        <v>80</v>
      </c>
      <c r="AY115" s="180" t="s">
        <v>158</v>
      </c>
    </row>
    <row r="116" s="1" customFormat="1" ht="16.5" customHeight="1">
      <c r="B116" s="165"/>
      <c r="C116" s="166" t="s">
        <v>197</v>
      </c>
      <c r="D116" s="166" t="s">
        <v>160</v>
      </c>
      <c r="E116" s="167" t="s">
        <v>566</v>
      </c>
      <c r="F116" s="168" t="s">
        <v>567</v>
      </c>
      <c r="G116" s="169" t="s">
        <v>268</v>
      </c>
      <c r="H116" s="170">
        <v>0.10000000000000001</v>
      </c>
      <c r="I116" s="171"/>
      <c r="J116" s="172">
        <f>ROUND(I116*H116,2)</f>
        <v>0</v>
      </c>
      <c r="K116" s="168" t="s">
        <v>163</v>
      </c>
      <c r="L116" s="36"/>
      <c r="M116" s="173" t="s">
        <v>3</v>
      </c>
      <c r="N116" s="174" t="s">
        <v>43</v>
      </c>
      <c r="O116" s="66"/>
      <c r="P116" s="175">
        <f>O116*H116</f>
        <v>0</v>
      </c>
      <c r="Q116" s="175">
        <v>1.06277</v>
      </c>
      <c r="R116" s="175">
        <f>Q116*H116</f>
        <v>0.10627700000000001</v>
      </c>
      <c r="S116" s="175">
        <v>0</v>
      </c>
      <c r="T116" s="176">
        <f>S116*H116</f>
        <v>0</v>
      </c>
      <c r="AR116" s="18" t="s">
        <v>164</v>
      </c>
      <c r="AT116" s="18" t="s">
        <v>160</v>
      </c>
      <c r="AU116" s="18" t="s">
        <v>82</v>
      </c>
      <c r="AY116" s="18" t="s">
        <v>158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8" t="s">
        <v>80</v>
      </c>
      <c r="BK116" s="177">
        <f>ROUND(I116*H116,2)</f>
        <v>0</v>
      </c>
      <c r="BL116" s="18" t="s">
        <v>164</v>
      </c>
      <c r="BM116" s="18" t="s">
        <v>568</v>
      </c>
    </row>
    <row r="117" s="12" customFormat="1">
      <c r="B117" s="187"/>
      <c r="D117" s="179" t="s">
        <v>166</v>
      </c>
      <c r="E117" s="188" t="s">
        <v>3</v>
      </c>
      <c r="F117" s="189" t="s">
        <v>569</v>
      </c>
      <c r="H117" s="188" t="s">
        <v>3</v>
      </c>
      <c r="I117" s="190"/>
      <c r="L117" s="187"/>
      <c r="M117" s="191"/>
      <c r="N117" s="192"/>
      <c r="O117" s="192"/>
      <c r="P117" s="192"/>
      <c r="Q117" s="192"/>
      <c r="R117" s="192"/>
      <c r="S117" s="192"/>
      <c r="T117" s="193"/>
      <c r="AT117" s="188" t="s">
        <v>166</v>
      </c>
      <c r="AU117" s="188" t="s">
        <v>82</v>
      </c>
      <c r="AV117" s="12" t="s">
        <v>80</v>
      </c>
      <c r="AW117" s="12" t="s">
        <v>33</v>
      </c>
      <c r="AX117" s="12" t="s">
        <v>72</v>
      </c>
      <c r="AY117" s="188" t="s">
        <v>158</v>
      </c>
    </row>
    <row r="118" s="11" customFormat="1">
      <c r="B118" s="178"/>
      <c r="D118" s="179" t="s">
        <v>166</v>
      </c>
      <c r="E118" s="180" t="s">
        <v>3</v>
      </c>
      <c r="F118" s="181" t="s">
        <v>570</v>
      </c>
      <c r="H118" s="182">
        <v>0.10000000000000001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0" t="s">
        <v>166</v>
      </c>
      <c r="AU118" s="180" t="s">
        <v>82</v>
      </c>
      <c r="AV118" s="11" t="s">
        <v>82</v>
      </c>
      <c r="AW118" s="11" t="s">
        <v>33</v>
      </c>
      <c r="AX118" s="11" t="s">
        <v>80</v>
      </c>
      <c r="AY118" s="180" t="s">
        <v>158</v>
      </c>
    </row>
    <row r="119" s="10" customFormat="1" ht="22.8" customHeight="1">
      <c r="B119" s="152"/>
      <c r="D119" s="153" t="s">
        <v>71</v>
      </c>
      <c r="E119" s="163" t="s">
        <v>193</v>
      </c>
      <c r="F119" s="163" t="s">
        <v>332</v>
      </c>
      <c r="I119" s="155"/>
      <c r="J119" s="164">
        <f>BK119</f>
        <v>0</v>
      </c>
      <c r="L119" s="152"/>
      <c r="M119" s="157"/>
      <c r="N119" s="158"/>
      <c r="O119" s="158"/>
      <c r="P119" s="159">
        <f>SUM(P120:P131)</f>
        <v>0</v>
      </c>
      <c r="Q119" s="158"/>
      <c r="R119" s="159">
        <f>SUM(R120:R131)</f>
        <v>22.604750000000003</v>
      </c>
      <c r="S119" s="158"/>
      <c r="T119" s="160">
        <f>SUM(T120:T131)</f>
        <v>0</v>
      </c>
      <c r="AR119" s="153" t="s">
        <v>80</v>
      </c>
      <c r="AT119" s="161" t="s">
        <v>71</v>
      </c>
      <c r="AU119" s="161" t="s">
        <v>80</v>
      </c>
      <c r="AY119" s="153" t="s">
        <v>158</v>
      </c>
      <c r="BK119" s="162">
        <f>SUM(BK120:BK131)</f>
        <v>0</v>
      </c>
    </row>
    <row r="120" s="1" customFormat="1" ht="22.5" customHeight="1">
      <c r="B120" s="165"/>
      <c r="C120" s="166" t="s">
        <v>202</v>
      </c>
      <c r="D120" s="166" t="s">
        <v>160</v>
      </c>
      <c r="E120" s="167" t="s">
        <v>397</v>
      </c>
      <c r="F120" s="168" t="s">
        <v>398</v>
      </c>
      <c r="G120" s="169" t="s">
        <v>336</v>
      </c>
      <c r="H120" s="170">
        <v>1</v>
      </c>
      <c r="I120" s="171"/>
      <c r="J120" s="172">
        <f>ROUND(I120*H120,2)</f>
        <v>0</v>
      </c>
      <c r="K120" s="168" t="s">
        <v>163</v>
      </c>
      <c r="L120" s="36"/>
      <c r="M120" s="173" t="s">
        <v>3</v>
      </c>
      <c r="N120" s="174" t="s">
        <v>43</v>
      </c>
      <c r="O120" s="66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AR120" s="18" t="s">
        <v>164</v>
      </c>
      <c r="AT120" s="18" t="s">
        <v>160</v>
      </c>
      <c r="AU120" s="18" t="s">
        <v>82</v>
      </c>
      <c r="AY120" s="18" t="s">
        <v>158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8" t="s">
        <v>80</v>
      </c>
      <c r="BK120" s="177">
        <f>ROUND(I120*H120,2)</f>
        <v>0</v>
      </c>
      <c r="BL120" s="18" t="s">
        <v>164</v>
      </c>
      <c r="BM120" s="18" t="s">
        <v>571</v>
      </c>
    </row>
    <row r="121" s="1" customFormat="1" ht="16.5" customHeight="1">
      <c r="B121" s="165"/>
      <c r="C121" s="202" t="s">
        <v>207</v>
      </c>
      <c r="D121" s="202" t="s">
        <v>283</v>
      </c>
      <c r="E121" s="203" t="s">
        <v>572</v>
      </c>
      <c r="F121" s="204" t="s">
        <v>573</v>
      </c>
      <c r="G121" s="205" t="s">
        <v>336</v>
      </c>
      <c r="H121" s="206">
        <v>1</v>
      </c>
      <c r="I121" s="207"/>
      <c r="J121" s="208">
        <f>ROUND(I121*H121,2)</f>
        <v>0</v>
      </c>
      <c r="K121" s="204" t="s">
        <v>163</v>
      </c>
      <c r="L121" s="209"/>
      <c r="M121" s="210" t="s">
        <v>3</v>
      </c>
      <c r="N121" s="211" t="s">
        <v>43</v>
      </c>
      <c r="O121" s="66"/>
      <c r="P121" s="175">
        <f>O121*H121</f>
        <v>0</v>
      </c>
      <c r="Q121" s="175">
        <v>0.0126</v>
      </c>
      <c r="R121" s="175">
        <f>Q121*H121</f>
        <v>0.0126</v>
      </c>
      <c r="S121" s="175">
        <v>0</v>
      </c>
      <c r="T121" s="176">
        <f>S121*H121</f>
        <v>0</v>
      </c>
      <c r="AR121" s="18" t="s">
        <v>193</v>
      </c>
      <c r="AT121" s="18" t="s">
        <v>283</v>
      </c>
      <c r="AU121" s="18" t="s">
        <v>82</v>
      </c>
      <c r="AY121" s="18" t="s">
        <v>158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8" t="s">
        <v>80</v>
      </c>
      <c r="BK121" s="177">
        <f>ROUND(I121*H121,2)</f>
        <v>0</v>
      </c>
      <c r="BL121" s="18" t="s">
        <v>164</v>
      </c>
      <c r="BM121" s="18" t="s">
        <v>574</v>
      </c>
    </row>
    <row r="122" s="1" customFormat="1" ht="16.5" customHeight="1">
      <c r="B122" s="165"/>
      <c r="C122" s="166" t="s">
        <v>217</v>
      </c>
      <c r="D122" s="166" t="s">
        <v>160</v>
      </c>
      <c r="E122" s="167" t="s">
        <v>575</v>
      </c>
      <c r="F122" s="168" t="s">
        <v>576</v>
      </c>
      <c r="G122" s="169" t="s">
        <v>336</v>
      </c>
      <c r="H122" s="170">
        <v>2</v>
      </c>
      <c r="I122" s="171"/>
      <c r="J122" s="172">
        <f>ROUND(I122*H122,2)</f>
        <v>0</v>
      </c>
      <c r="K122" s="168" t="s">
        <v>163</v>
      </c>
      <c r="L122" s="36"/>
      <c r="M122" s="173" t="s">
        <v>3</v>
      </c>
      <c r="N122" s="174" t="s">
        <v>43</v>
      </c>
      <c r="O122" s="66"/>
      <c r="P122" s="175">
        <f>O122*H122</f>
        <v>0</v>
      </c>
      <c r="Q122" s="175">
        <v>0.00072000000000000005</v>
      </c>
      <c r="R122" s="175">
        <f>Q122*H122</f>
        <v>0.0014400000000000001</v>
      </c>
      <c r="S122" s="175">
        <v>0</v>
      </c>
      <c r="T122" s="176">
        <f>S122*H122</f>
        <v>0</v>
      </c>
      <c r="AR122" s="18" t="s">
        <v>164</v>
      </c>
      <c r="AT122" s="18" t="s">
        <v>160</v>
      </c>
      <c r="AU122" s="18" t="s">
        <v>82</v>
      </c>
      <c r="AY122" s="18" t="s">
        <v>158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8" t="s">
        <v>80</v>
      </c>
      <c r="BK122" s="177">
        <f>ROUND(I122*H122,2)</f>
        <v>0</v>
      </c>
      <c r="BL122" s="18" t="s">
        <v>164</v>
      </c>
      <c r="BM122" s="18" t="s">
        <v>577</v>
      </c>
    </row>
    <row r="123" s="1" customFormat="1" ht="16.5" customHeight="1">
      <c r="B123" s="165"/>
      <c r="C123" s="202" t="s">
        <v>222</v>
      </c>
      <c r="D123" s="202" t="s">
        <v>283</v>
      </c>
      <c r="E123" s="203" t="s">
        <v>578</v>
      </c>
      <c r="F123" s="204" t="s">
        <v>579</v>
      </c>
      <c r="G123" s="205" t="s">
        <v>336</v>
      </c>
      <c r="H123" s="206">
        <v>2</v>
      </c>
      <c r="I123" s="207"/>
      <c r="J123" s="208">
        <f>ROUND(I123*H123,2)</f>
        <v>0</v>
      </c>
      <c r="K123" s="204" t="s">
        <v>163</v>
      </c>
      <c r="L123" s="209"/>
      <c r="M123" s="210" t="s">
        <v>3</v>
      </c>
      <c r="N123" s="211" t="s">
        <v>43</v>
      </c>
      <c r="O123" s="66"/>
      <c r="P123" s="175">
        <f>O123*H123</f>
        <v>0</v>
      </c>
      <c r="Q123" s="175">
        <v>0.012</v>
      </c>
      <c r="R123" s="175">
        <f>Q123*H123</f>
        <v>0.024</v>
      </c>
      <c r="S123" s="175">
        <v>0</v>
      </c>
      <c r="T123" s="176">
        <f>S123*H123</f>
        <v>0</v>
      </c>
      <c r="AR123" s="18" t="s">
        <v>193</v>
      </c>
      <c r="AT123" s="18" t="s">
        <v>283</v>
      </c>
      <c r="AU123" s="18" t="s">
        <v>82</v>
      </c>
      <c r="AY123" s="18" t="s">
        <v>158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8" t="s">
        <v>80</v>
      </c>
      <c r="BK123" s="177">
        <f>ROUND(I123*H123,2)</f>
        <v>0</v>
      </c>
      <c r="BL123" s="18" t="s">
        <v>164</v>
      </c>
      <c r="BM123" s="18" t="s">
        <v>580</v>
      </c>
    </row>
    <row r="124" s="1" customFormat="1" ht="22.5" customHeight="1">
      <c r="B124" s="165"/>
      <c r="C124" s="166" t="s">
        <v>227</v>
      </c>
      <c r="D124" s="166" t="s">
        <v>160</v>
      </c>
      <c r="E124" s="167" t="s">
        <v>421</v>
      </c>
      <c r="F124" s="168" t="s">
        <v>422</v>
      </c>
      <c r="G124" s="169" t="s">
        <v>336</v>
      </c>
      <c r="H124" s="170">
        <v>2</v>
      </c>
      <c r="I124" s="171"/>
      <c r="J124" s="172">
        <f>ROUND(I124*H124,2)</f>
        <v>0</v>
      </c>
      <c r="K124" s="168" t="s">
        <v>163</v>
      </c>
      <c r="L124" s="36"/>
      <c r="M124" s="173" t="s">
        <v>3</v>
      </c>
      <c r="N124" s="174" t="s">
        <v>43</v>
      </c>
      <c r="O124" s="66"/>
      <c r="P124" s="175">
        <f>O124*H124</f>
        <v>0</v>
      </c>
      <c r="Q124" s="175">
        <v>0.00165</v>
      </c>
      <c r="R124" s="175">
        <f>Q124*H124</f>
        <v>0.0033</v>
      </c>
      <c r="S124" s="175">
        <v>0</v>
      </c>
      <c r="T124" s="176">
        <f>S124*H124</f>
        <v>0</v>
      </c>
      <c r="AR124" s="18" t="s">
        <v>164</v>
      </c>
      <c r="AT124" s="18" t="s">
        <v>160</v>
      </c>
      <c r="AU124" s="18" t="s">
        <v>82</v>
      </c>
      <c r="AY124" s="18" t="s">
        <v>158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80</v>
      </c>
      <c r="BK124" s="177">
        <f>ROUND(I124*H124,2)</f>
        <v>0</v>
      </c>
      <c r="BL124" s="18" t="s">
        <v>164</v>
      </c>
      <c r="BM124" s="18" t="s">
        <v>581</v>
      </c>
    </row>
    <row r="125" s="1" customFormat="1" ht="16.5" customHeight="1">
      <c r="B125" s="165"/>
      <c r="C125" s="202" t="s">
        <v>9</v>
      </c>
      <c r="D125" s="202" t="s">
        <v>283</v>
      </c>
      <c r="E125" s="203" t="s">
        <v>582</v>
      </c>
      <c r="F125" s="204" t="s">
        <v>583</v>
      </c>
      <c r="G125" s="205" t="s">
        <v>336</v>
      </c>
      <c r="H125" s="206">
        <v>2</v>
      </c>
      <c r="I125" s="207"/>
      <c r="J125" s="208">
        <f>ROUND(I125*H125,2)</f>
        <v>0</v>
      </c>
      <c r="K125" s="204" t="s">
        <v>163</v>
      </c>
      <c r="L125" s="209"/>
      <c r="M125" s="210" t="s">
        <v>3</v>
      </c>
      <c r="N125" s="211" t="s">
        <v>43</v>
      </c>
      <c r="O125" s="66"/>
      <c r="P125" s="175">
        <f>O125*H125</f>
        <v>0</v>
      </c>
      <c r="Q125" s="175">
        <v>0.023</v>
      </c>
      <c r="R125" s="175">
        <f>Q125*H125</f>
        <v>0.045999999999999999</v>
      </c>
      <c r="S125" s="175">
        <v>0</v>
      </c>
      <c r="T125" s="176">
        <f>S125*H125</f>
        <v>0</v>
      </c>
      <c r="AR125" s="18" t="s">
        <v>193</v>
      </c>
      <c r="AT125" s="18" t="s">
        <v>283</v>
      </c>
      <c r="AU125" s="18" t="s">
        <v>82</v>
      </c>
      <c r="AY125" s="18" t="s">
        <v>158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8" t="s">
        <v>80</v>
      </c>
      <c r="BK125" s="177">
        <f>ROUND(I125*H125,2)</f>
        <v>0</v>
      </c>
      <c r="BL125" s="18" t="s">
        <v>164</v>
      </c>
      <c r="BM125" s="18" t="s">
        <v>584</v>
      </c>
    </row>
    <row r="126" s="1" customFormat="1" ht="16.5" customHeight="1">
      <c r="B126" s="165"/>
      <c r="C126" s="166" t="s">
        <v>237</v>
      </c>
      <c r="D126" s="166" t="s">
        <v>160</v>
      </c>
      <c r="E126" s="167" t="s">
        <v>585</v>
      </c>
      <c r="F126" s="168" t="s">
        <v>586</v>
      </c>
      <c r="G126" s="169" t="s">
        <v>587</v>
      </c>
      <c r="H126" s="170">
        <v>1</v>
      </c>
      <c r="I126" s="171"/>
      <c r="J126" s="172">
        <f>ROUND(I126*H126,2)</f>
        <v>0</v>
      </c>
      <c r="K126" s="168" t="s">
        <v>3</v>
      </c>
      <c r="L126" s="36"/>
      <c r="M126" s="173" t="s">
        <v>3</v>
      </c>
      <c r="N126" s="174" t="s">
        <v>43</v>
      </c>
      <c r="O126" s="66"/>
      <c r="P126" s="175">
        <f>O126*H126</f>
        <v>0</v>
      </c>
      <c r="Q126" s="175">
        <v>0.0010300000000000001</v>
      </c>
      <c r="R126" s="175">
        <f>Q126*H126</f>
        <v>0.0010300000000000001</v>
      </c>
      <c r="S126" s="175">
        <v>0</v>
      </c>
      <c r="T126" s="176">
        <f>S126*H126</f>
        <v>0</v>
      </c>
      <c r="AR126" s="18" t="s">
        <v>164</v>
      </c>
      <c r="AT126" s="18" t="s">
        <v>160</v>
      </c>
      <c r="AU126" s="18" t="s">
        <v>82</v>
      </c>
      <c r="AY126" s="18" t="s">
        <v>158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8" t="s">
        <v>80</v>
      </c>
      <c r="BK126" s="177">
        <f>ROUND(I126*H126,2)</f>
        <v>0</v>
      </c>
      <c r="BL126" s="18" t="s">
        <v>164</v>
      </c>
      <c r="BM126" s="18" t="s">
        <v>588</v>
      </c>
    </row>
    <row r="127" s="11" customFormat="1">
      <c r="B127" s="178"/>
      <c r="D127" s="179" t="s">
        <v>166</v>
      </c>
      <c r="E127" s="180" t="s">
        <v>3</v>
      </c>
      <c r="F127" s="181" t="s">
        <v>589</v>
      </c>
      <c r="H127" s="182">
        <v>1</v>
      </c>
      <c r="I127" s="183"/>
      <c r="L127" s="178"/>
      <c r="M127" s="184"/>
      <c r="N127" s="185"/>
      <c r="O127" s="185"/>
      <c r="P127" s="185"/>
      <c r="Q127" s="185"/>
      <c r="R127" s="185"/>
      <c r="S127" s="185"/>
      <c r="T127" s="186"/>
      <c r="AT127" s="180" t="s">
        <v>166</v>
      </c>
      <c r="AU127" s="180" t="s">
        <v>82</v>
      </c>
      <c r="AV127" s="11" t="s">
        <v>82</v>
      </c>
      <c r="AW127" s="11" t="s">
        <v>33</v>
      </c>
      <c r="AX127" s="11" t="s">
        <v>80</v>
      </c>
      <c r="AY127" s="180" t="s">
        <v>158</v>
      </c>
    </row>
    <row r="128" s="1" customFormat="1" ht="16.5" customHeight="1">
      <c r="B128" s="165"/>
      <c r="C128" s="166" t="s">
        <v>241</v>
      </c>
      <c r="D128" s="166" t="s">
        <v>160</v>
      </c>
      <c r="E128" s="167" t="s">
        <v>590</v>
      </c>
      <c r="F128" s="168" t="s">
        <v>591</v>
      </c>
      <c r="G128" s="169" t="s">
        <v>336</v>
      </c>
      <c r="H128" s="170">
        <v>1</v>
      </c>
      <c r="I128" s="171"/>
      <c r="J128" s="172">
        <f>ROUND(I128*H128,2)</f>
        <v>0</v>
      </c>
      <c r="K128" s="168" t="s">
        <v>163</v>
      </c>
      <c r="L128" s="36"/>
      <c r="M128" s="173" t="s">
        <v>3</v>
      </c>
      <c r="N128" s="174" t="s">
        <v>43</v>
      </c>
      <c r="O128" s="66"/>
      <c r="P128" s="175">
        <f>O128*H128</f>
        <v>0</v>
      </c>
      <c r="Q128" s="175">
        <v>22.299040000000002</v>
      </c>
      <c r="R128" s="175">
        <f>Q128*H128</f>
        <v>22.299040000000002</v>
      </c>
      <c r="S128" s="175">
        <v>0</v>
      </c>
      <c r="T128" s="176">
        <f>S128*H128</f>
        <v>0</v>
      </c>
      <c r="AR128" s="18" t="s">
        <v>164</v>
      </c>
      <c r="AT128" s="18" t="s">
        <v>160</v>
      </c>
      <c r="AU128" s="18" t="s">
        <v>82</v>
      </c>
      <c r="AY128" s="18" t="s">
        <v>158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80</v>
      </c>
      <c r="BK128" s="177">
        <f>ROUND(I128*H128,2)</f>
        <v>0</v>
      </c>
      <c r="BL128" s="18" t="s">
        <v>164</v>
      </c>
      <c r="BM128" s="18" t="s">
        <v>592</v>
      </c>
    </row>
    <row r="129" s="11" customFormat="1">
      <c r="B129" s="178"/>
      <c r="D129" s="179" t="s">
        <v>166</v>
      </c>
      <c r="E129" s="180" t="s">
        <v>3</v>
      </c>
      <c r="F129" s="181" t="s">
        <v>593</v>
      </c>
      <c r="H129" s="182">
        <v>1</v>
      </c>
      <c r="I129" s="183"/>
      <c r="L129" s="178"/>
      <c r="M129" s="184"/>
      <c r="N129" s="185"/>
      <c r="O129" s="185"/>
      <c r="P129" s="185"/>
      <c r="Q129" s="185"/>
      <c r="R129" s="185"/>
      <c r="S129" s="185"/>
      <c r="T129" s="186"/>
      <c r="AT129" s="180" t="s">
        <v>166</v>
      </c>
      <c r="AU129" s="180" t="s">
        <v>82</v>
      </c>
      <c r="AV129" s="11" t="s">
        <v>82</v>
      </c>
      <c r="AW129" s="11" t="s">
        <v>33</v>
      </c>
      <c r="AX129" s="11" t="s">
        <v>80</v>
      </c>
      <c r="AY129" s="180" t="s">
        <v>158</v>
      </c>
    </row>
    <row r="130" s="1" customFormat="1" ht="16.5" customHeight="1">
      <c r="B130" s="165"/>
      <c r="C130" s="166" t="s">
        <v>245</v>
      </c>
      <c r="D130" s="166" t="s">
        <v>160</v>
      </c>
      <c r="E130" s="167" t="s">
        <v>594</v>
      </c>
      <c r="F130" s="168" t="s">
        <v>595</v>
      </c>
      <c r="G130" s="169" t="s">
        <v>336</v>
      </c>
      <c r="H130" s="170">
        <v>1</v>
      </c>
      <c r="I130" s="171"/>
      <c r="J130" s="172">
        <f>ROUND(I130*H130,2)</f>
        <v>0</v>
      </c>
      <c r="K130" s="168" t="s">
        <v>3</v>
      </c>
      <c r="L130" s="36"/>
      <c r="M130" s="173" t="s">
        <v>3</v>
      </c>
      <c r="N130" s="174" t="s">
        <v>43</v>
      </c>
      <c r="O130" s="66"/>
      <c r="P130" s="175">
        <f>O130*H130</f>
        <v>0</v>
      </c>
      <c r="Q130" s="175">
        <v>0.21734000000000001</v>
      </c>
      <c r="R130" s="175">
        <f>Q130*H130</f>
        <v>0.21734000000000001</v>
      </c>
      <c r="S130" s="175">
        <v>0</v>
      </c>
      <c r="T130" s="176">
        <f>S130*H130</f>
        <v>0</v>
      </c>
      <c r="AR130" s="18" t="s">
        <v>164</v>
      </c>
      <c r="AT130" s="18" t="s">
        <v>160</v>
      </c>
      <c r="AU130" s="18" t="s">
        <v>82</v>
      </c>
      <c r="AY130" s="18" t="s">
        <v>158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80</v>
      </c>
      <c r="BK130" s="177">
        <f>ROUND(I130*H130,2)</f>
        <v>0</v>
      </c>
      <c r="BL130" s="18" t="s">
        <v>164</v>
      </c>
      <c r="BM130" s="18" t="s">
        <v>596</v>
      </c>
    </row>
    <row r="131" s="11" customFormat="1">
      <c r="B131" s="178"/>
      <c r="D131" s="179" t="s">
        <v>166</v>
      </c>
      <c r="E131" s="180" t="s">
        <v>3</v>
      </c>
      <c r="F131" s="181" t="s">
        <v>597</v>
      </c>
      <c r="H131" s="182">
        <v>1</v>
      </c>
      <c r="I131" s="183"/>
      <c r="L131" s="178"/>
      <c r="M131" s="184"/>
      <c r="N131" s="185"/>
      <c r="O131" s="185"/>
      <c r="P131" s="185"/>
      <c r="Q131" s="185"/>
      <c r="R131" s="185"/>
      <c r="S131" s="185"/>
      <c r="T131" s="186"/>
      <c r="AT131" s="180" t="s">
        <v>166</v>
      </c>
      <c r="AU131" s="180" t="s">
        <v>82</v>
      </c>
      <c r="AV131" s="11" t="s">
        <v>82</v>
      </c>
      <c r="AW131" s="11" t="s">
        <v>33</v>
      </c>
      <c r="AX131" s="11" t="s">
        <v>80</v>
      </c>
      <c r="AY131" s="180" t="s">
        <v>158</v>
      </c>
    </row>
    <row r="132" s="10" customFormat="1" ht="22.8" customHeight="1">
      <c r="B132" s="152"/>
      <c r="D132" s="153" t="s">
        <v>71</v>
      </c>
      <c r="E132" s="163" t="s">
        <v>197</v>
      </c>
      <c r="F132" s="163" t="s">
        <v>598</v>
      </c>
      <c r="I132" s="155"/>
      <c r="J132" s="164">
        <f>BK132</f>
        <v>0</v>
      </c>
      <c r="L132" s="152"/>
      <c r="M132" s="157"/>
      <c r="N132" s="158"/>
      <c r="O132" s="158"/>
      <c r="P132" s="159">
        <f>SUM(P133:P140)</f>
        <v>0</v>
      </c>
      <c r="Q132" s="158"/>
      <c r="R132" s="159">
        <f>SUM(R133:R140)</f>
        <v>0.0021920000000000004</v>
      </c>
      <c r="S132" s="158"/>
      <c r="T132" s="160">
        <f>SUM(T133:T140)</f>
        <v>0.10200000000000001</v>
      </c>
      <c r="AR132" s="153" t="s">
        <v>80</v>
      </c>
      <c r="AT132" s="161" t="s">
        <v>71</v>
      </c>
      <c r="AU132" s="161" t="s">
        <v>80</v>
      </c>
      <c r="AY132" s="153" t="s">
        <v>158</v>
      </c>
      <c r="BK132" s="162">
        <f>SUM(BK133:BK140)</f>
        <v>0</v>
      </c>
    </row>
    <row r="133" s="1" customFormat="1" ht="16.5" customHeight="1">
      <c r="B133" s="165"/>
      <c r="C133" s="166" t="s">
        <v>251</v>
      </c>
      <c r="D133" s="166" t="s">
        <v>160</v>
      </c>
      <c r="E133" s="167" t="s">
        <v>599</v>
      </c>
      <c r="F133" s="168" t="s">
        <v>600</v>
      </c>
      <c r="G133" s="169" t="s">
        <v>336</v>
      </c>
      <c r="H133" s="170">
        <v>2</v>
      </c>
      <c r="I133" s="171"/>
      <c r="J133" s="172">
        <f>ROUND(I133*H133,2)</f>
        <v>0</v>
      </c>
      <c r="K133" s="168" t="s">
        <v>3</v>
      </c>
      <c r="L133" s="36"/>
      <c r="M133" s="173" t="s">
        <v>3</v>
      </c>
      <c r="N133" s="174" t="s">
        <v>43</v>
      </c>
      <c r="O133" s="66"/>
      <c r="P133" s="175">
        <f>O133*H133</f>
        <v>0</v>
      </c>
      <c r="Q133" s="175">
        <v>0.00022000000000000001</v>
      </c>
      <c r="R133" s="175">
        <f>Q133*H133</f>
        <v>0.00044000000000000002</v>
      </c>
      <c r="S133" s="175">
        <v>0</v>
      </c>
      <c r="T133" s="176">
        <f>S133*H133</f>
        <v>0</v>
      </c>
      <c r="AR133" s="18" t="s">
        <v>164</v>
      </c>
      <c r="AT133" s="18" t="s">
        <v>160</v>
      </c>
      <c r="AU133" s="18" t="s">
        <v>82</v>
      </c>
      <c r="AY133" s="18" t="s">
        <v>158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8" t="s">
        <v>80</v>
      </c>
      <c r="BK133" s="177">
        <f>ROUND(I133*H133,2)</f>
        <v>0</v>
      </c>
      <c r="BL133" s="18" t="s">
        <v>164</v>
      </c>
      <c r="BM133" s="18" t="s">
        <v>601</v>
      </c>
    </row>
    <row r="134" s="11" customFormat="1">
      <c r="B134" s="178"/>
      <c r="D134" s="179" t="s">
        <v>166</v>
      </c>
      <c r="E134" s="180" t="s">
        <v>3</v>
      </c>
      <c r="F134" s="181" t="s">
        <v>602</v>
      </c>
      <c r="H134" s="182">
        <v>2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0" t="s">
        <v>166</v>
      </c>
      <c r="AU134" s="180" t="s">
        <v>82</v>
      </c>
      <c r="AV134" s="11" t="s">
        <v>82</v>
      </c>
      <c r="AW134" s="11" t="s">
        <v>33</v>
      </c>
      <c r="AX134" s="11" t="s">
        <v>80</v>
      </c>
      <c r="AY134" s="180" t="s">
        <v>158</v>
      </c>
    </row>
    <row r="135" s="1" customFormat="1" ht="22.5" customHeight="1">
      <c r="B135" s="165"/>
      <c r="C135" s="166" t="s">
        <v>255</v>
      </c>
      <c r="D135" s="166" t="s">
        <v>160</v>
      </c>
      <c r="E135" s="167" t="s">
        <v>603</v>
      </c>
      <c r="F135" s="168" t="s">
        <v>604</v>
      </c>
      <c r="G135" s="169" t="s">
        <v>105</v>
      </c>
      <c r="H135" s="170">
        <v>0.20000000000000001</v>
      </c>
      <c r="I135" s="171"/>
      <c r="J135" s="172">
        <f>ROUND(I135*H135,2)</f>
        <v>0</v>
      </c>
      <c r="K135" s="168" t="s">
        <v>163</v>
      </c>
      <c r="L135" s="36"/>
      <c r="M135" s="173" t="s">
        <v>3</v>
      </c>
      <c r="N135" s="174" t="s">
        <v>43</v>
      </c>
      <c r="O135" s="66"/>
      <c r="P135" s="175">
        <f>O135*H135</f>
        <v>0</v>
      </c>
      <c r="Q135" s="175">
        <v>0.00096000000000000002</v>
      </c>
      <c r="R135" s="175">
        <f>Q135*H135</f>
        <v>0.00019200000000000001</v>
      </c>
      <c r="S135" s="175">
        <v>0.031</v>
      </c>
      <c r="T135" s="176">
        <f>S135*H135</f>
        <v>0.0062000000000000006</v>
      </c>
      <c r="AR135" s="18" t="s">
        <v>164</v>
      </c>
      <c r="AT135" s="18" t="s">
        <v>160</v>
      </c>
      <c r="AU135" s="18" t="s">
        <v>82</v>
      </c>
      <c r="AY135" s="18" t="s">
        <v>158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8" t="s">
        <v>80</v>
      </c>
      <c r="BK135" s="177">
        <f>ROUND(I135*H135,2)</f>
        <v>0</v>
      </c>
      <c r="BL135" s="18" t="s">
        <v>164</v>
      </c>
      <c r="BM135" s="18" t="s">
        <v>605</v>
      </c>
    </row>
    <row r="136" s="11" customFormat="1">
      <c r="B136" s="178"/>
      <c r="D136" s="179" t="s">
        <v>166</v>
      </c>
      <c r="E136" s="180" t="s">
        <v>3</v>
      </c>
      <c r="F136" s="181" t="s">
        <v>606</v>
      </c>
      <c r="H136" s="182">
        <v>0.20000000000000001</v>
      </c>
      <c r="I136" s="183"/>
      <c r="L136" s="178"/>
      <c r="M136" s="184"/>
      <c r="N136" s="185"/>
      <c r="O136" s="185"/>
      <c r="P136" s="185"/>
      <c r="Q136" s="185"/>
      <c r="R136" s="185"/>
      <c r="S136" s="185"/>
      <c r="T136" s="186"/>
      <c r="AT136" s="180" t="s">
        <v>166</v>
      </c>
      <c r="AU136" s="180" t="s">
        <v>82</v>
      </c>
      <c r="AV136" s="11" t="s">
        <v>82</v>
      </c>
      <c r="AW136" s="11" t="s">
        <v>33</v>
      </c>
      <c r="AX136" s="11" t="s">
        <v>80</v>
      </c>
      <c r="AY136" s="180" t="s">
        <v>158</v>
      </c>
    </row>
    <row r="137" s="1" customFormat="1" ht="22.5" customHeight="1">
      <c r="B137" s="165"/>
      <c r="C137" s="166" t="s">
        <v>8</v>
      </c>
      <c r="D137" s="166" t="s">
        <v>160</v>
      </c>
      <c r="E137" s="167" t="s">
        <v>607</v>
      </c>
      <c r="F137" s="168" t="s">
        <v>608</v>
      </c>
      <c r="G137" s="169" t="s">
        <v>105</v>
      </c>
      <c r="H137" s="170">
        <v>0.20000000000000001</v>
      </c>
      <c r="I137" s="171"/>
      <c r="J137" s="172">
        <f>ROUND(I137*H137,2)</f>
        <v>0</v>
      </c>
      <c r="K137" s="168" t="s">
        <v>163</v>
      </c>
      <c r="L137" s="36"/>
      <c r="M137" s="173" t="s">
        <v>3</v>
      </c>
      <c r="N137" s="174" t="s">
        <v>43</v>
      </c>
      <c r="O137" s="66"/>
      <c r="P137" s="175">
        <f>O137*H137</f>
        <v>0</v>
      </c>
      <c r="Q137" s="175">
        <v>0.00363</v>
      </c>
      <c r="R137" s="175">
        <f>Q137*H137</f>
        <v>0.00072600000000000008</v>
      </c>
      <c r="S137" s="175">
        <v>0.19600000000000001</v>
      </c>
      <c r="T137" s="176">
        <f>S137*H137</f>
        <v>0.039200000000000006</v>
      </c>
      <c r="AR137" s="18" t="s">
        <v>164</v>
      </c>
      <c r="AT137" s="18" t="s">
        <v>160</v>
      </c>
      <c r="AU137" s="18" t="s">
        <v>82</v>
      </c>
      <c r="AY137" s="18" t="s">
        <v>158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8" t="s">
        <v>80</v>
      </c>
      <c r="BK137" s="177">
        <f>ROUND(I137*H137,2)</f>
        <v>0</v>
      </c>
      <c r="BL137" s="18" t="s">
        <v>164</v>
      </c>
      <c r="BM137" s="18" t="s">
        <v>609</v>
      </c>
    </row>
    <row r="138" s="11" customFormat="1">
      <c r="B138" s="178"/>
      <c r="D138" s="179" t="s">
        <v>166</v>
      </c>
      <c r="E138" s="180" t="s">
        <v>3</v>
      </c>
      <c r="F138" s="181" t="s">
        <v>610</v>
      </c>
      <c r="H138" s="182">
        <v>0.20000000000000001</v>
      </c>
      <c r="I138" s="183"/>
      <c r="L138" s="178"/>
      <c r="M138" s="184"/>
      <c r="N138" s="185"/>
      <c r="O138" s="185"/>
      <c r="P138" s="185"/>
      <c r="Q138" s="185"/>
      <c r="R138" s="185"/>
      <c r="S138" s="185"/>
      <c r="T138" s="186"/>
      <c r="AT138" s="180" t="s">
        <v>166</v>
      </c>
      <c r="AU138" s="180" t="s">
        <v>82</v>
      </c>
      <c r="AV138" s="11" t="s">
        <v>82</v>
      </c>
      <c r="AW138" s="11" t="s">
        <v>33</v>
      </c>
      <c r="AX138" s="11" t="s">
        <v>80</v>
      </c>
      <c r="AY138" s="180" t="s">
        <v>158</v>
      </c>
    </row>
    <row r="139" s="1" customFormat="1" ht="22.5" customHeight="1">
      <c r="B139" s="165"/>
      <c r="C139" s="166" t="s">
        <v>265</v>
      </c>
      <c r="D139" s="166" t="s">
        <v>160</v>
      </c>
      <c r="E139" s="167" t="s">
        <v>611</v>
      </c>
      <c r="F139" s="168" t="s">
        <v>612</v>
      </c>
      <c r="G139" s="169" t="s">
        <v>105</v>
      </c>
      <c r="H139" s="170">
        <v>0.20000000000000001</v>
      </c>
      <c r="I139" s="171"/>
      <c r="J139" s="172">
        <f>ROUND(I139*H139,2)</f>
        <v>0</v>
      </c>
      <c r="K139" s="168" t="s">
        <v>163</v>
      </c>
      <c r="L139" s="36"/>
      <c r="M139" s="173" t="s">
        <v>3</v>
      </c>
      <c r="N139" s="174" t="s">
        <v>43</v>
      </c>
      <c r="O139" s="66"/>
      <c r="P139" s="175">
        <f>O139*H139</f>
        <v>0</v>
      </c>
      <c r="Q139" s="175">
        <v>0.0041700000000000001</v>
      </c>
      <c r="R139" s="175">
        <f>Q139*H139</f>
        <v>0.00083400000000000011</v>
      </c>
      <c r="S139" s="175">
        <v>0.28299999999999997</v>
      </c>
      <c r="T139" s="176">
        <f>S139*H139</f>
        <v>0.056599999999999998</v>
      </c>
      <c r="AR139" s="18" t="s">
        <v>164</v>
      </c>
      <c r="AT139" s="18" t="s">
        <v>160</v>
      </c>
      <c r="AU139" s="18" t="s">
        <v>82</v>
      </c>
      <c r="AY139" s="18" t="s">
        <v>158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80</v>
      </c>
      <c r="BK139" s="177">
        <f>ROUND(I139*H139,2)</f>
        <v>0</v>
      </c>
      <c r="BL139" s="18" t="s">
        <v>164</v>
      </c>
      <c r="BM139" s="18" t="s">
        <v>613</v>
      </c>
    </row>
    <row r="140" s="11" customFormat="1">
      <c r="B140" s="178"/>
      <c r="D140" s="179" t="s">
        <v>166</v>
      </c>
      <c r="E140" s="180" t="s">
        <v>3</v>
      </c>
      <c r="F140" s="181" t="s">
        <v>614</v>
      </c>
      <c r="H140" s="182">
        <v>0.20000000000000001</v>
      </c>
      <c r="I140" s="183"/>
      <c r="L140" s="178"/>
      <c r="M140" s="184"/>
      <c r="N140" s="185"/>
      <c r="O140" s="185"/>
      <c r="P140" s="185"/>
      <c r="Q140" s="185"/>
      <c r="R140" s="185"/>
      <c r="S140" s="185"/>
      <c r="T140" s="186"/>
      <c r="AT140" s="180" t="s">
        <v>166</v>
      </c>
      <c r="AU140" s="180" t="s">
        <v>82</v>
      </c>
      <c r="AV140" s="11" t="s">
        <v>82</v>
      </c>
      <c r="AW140" s="11" t="s">
        <v>33</v>
      </c>
      <c r="AX140" s="11" t="s">
        <v>80</v>
      </c>
      <c r="AY140" s="180" t="s">
        <v>158</v>
      </c>
    </row>
    <row r="141" s="10" customFormat="1" ht="22.8" customHeight="1">
      <c r="B141" s="152"/>
      <c r="D141" s="153" t="s">
        <v>71</v>
      </c>
      <c r="E141" s="163" t="s">
        <v>516</v>
      </c>
      <c r="F141" s="163" t="s">
        <v>517</v>
      </c>
      <c r="I141" s="155"/>
      <c r="J141" s="164">
        <f>BK141</f>
        <v>0</v>
      </c>
      <c r="L141" s="152"/>
      <c r="M141" s="157"/>
      <c r="N141" s="158"/>
      <c r="O141" s="158"/>
      <c r="P141" s="159">
        <f>P142</f>
        <v>0</v>
      </c>
      <c r="Q141" s="158"/>
      <c r="R141" s="159">
        <f>R142</f>
        <v>0</v>
      </c>
      <c r="S141" s="158"/>
      <c r="T141" s="160">
        <f>T142</f>
        <v>0</v>
      </c>
      <c r="AR141" s="153" t="s">
        <v>80</v>
      </c>
      <c r="AT141" s="161" t="s">
        <v>71</v>
      </c>
      <c r="AU141" s="161" t="s">
        <v>80</v>
      </c>
      <c r="AY141" s="153" t="s">
        <v>158</v>
      </c>
      <c r="BK141" s="162">
        <f>BK142</f>
        <v>0</v>
      </c>
    </row>
    <row r="142" s="1" customFormat="1" ht="22.5" customHeight="1">
      <c r="B142" s="165"/>
      <c r="C142" s="166" t="s">
        <v>271</v>
      </c>
      <c r="D142" s="166" t="s">
        <v>160</v>
      </c>
      <c r="E142" s="167" t="s">
        <v>615</v>
      </c>
      <c r="F142" s="168" t="s">
        <v>616</v>
      </c>
      <c r="G142" s="169" t="s">
        <v>268</v>
      </c>
      <c r="H142" s="170">
        <v>22.713000000000001</v>
      </c>
      <c r="I142" s="171"/>
      <c r="J142" s="172">
        <f>ROUND(I142*H142,2)</f>
        <v>0</v>
      </c>
      <c r="K142" s="168" t="s">
        <v>163</v>
      </c>
      <c r="L142" s="36"/>
      <c r="M142" s="173" t="s">
        <v>3</v>
      </c>
      <c r="N142" s="174" t="s">
        <v>43</v>
      </c>
      <c r="O142" s="66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AR142" s="18" t="s">
        <v>164</v>
      </c>
      <c r="AT142" s="18" t="s">
        <v>160</v>
      </c>
      <c r="AU142" s="18" t="s">
        <v>82</v>
      </c>
      <c r="AY142" s="18" t="s">
        <v>158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8" t="s">
        <v>80</v>
      </c>
      <c r="BK142" s="177">
        <f>ROUND(I142*H142,2)</f>
        <v>0</v>
      </c>
      <c r="BL142" s="18" t="s">
        <v>164</v>
      </c>
      <c r="BM142" s="18" t="s">
        <v>617</v>
      </c>
    </row>
    <row r="143" s="10" customFormat="1" ht="25.92" customHeight="1">
      <c r="B143" s="152"/>
      <c r="D143" s="153" t="s">
        <v>71</v>
      </c>
      <c r="E143" s="154" t="s">
        <v>618</v>
      </c>
      <c r="F143" s="154" t="s">
        <v>619</v>
      </c>
      <c r="I143" s="155"/>
      <c r="J143" s="156">
        <f>BK143</f>
        <v>0</v>
      </c>
      <c r="L143" s="152"/>
      <c r="M143" s="157"/>
      <c r="N143" s="158"/>
      <c r="O143" s="158"/>
      <c r="P143" s="159">
        <f>P144+P151+P157</f>
        <v>0</v>
      </c>
      <c r="Q143" s="158"/>
      <c r="R143" s="159">
        <f>R144+R151+R157</f>
        <v>0.031754850000000001</v>
      </c>
      <c r="S143" s="158"/>
      <c r="T143" s="160">
        <f>T144+T151+T157</f>
        <v>0</v>
      </c>
      <c r="AR143" s="153" t="s">
        <v>82</v>
      </c>
      <c r="AT143" s="161" t="s">
        <v>71</v>
      </c>
      <c r="AU143" s="161" t="s">
        <v>72</v>
      </c>
      <c r="AY143" s="153" t="s">
        <v>158</v>
      </c>
      <c r="BK143" s="162">
        <f>BK144+BK151+BK157</f>
        <v>0</v>
      </c>
    </row>
    <row r="144" s="10" customFormat="1" ht="22.8" customHeight="1">
      <c r="B144" s="152"/>
      <c r="D144" s="153" t="s">
        <v>71</v>
      </c>
      <c r="E144" s="163" t="s">
        <v>620</v>
      </c>
      <c r="F144" s="163" t="s">
        <v>621</v>
      </c>
      <c r="I144" s="155"/>
      <c r="J144" s="164">
        <f>BK144</f>
        <v>0</v>
      </c>
      <c r="L144" s="152"/>
      <c r="M144" s="157"/>
      <c r="N144" s="158"/>
      <c r="O144" s="158"/>
      <c r="P144" s="159">
        <f>SUM(P145:P150)</f>
        <v>0</v>
      </c>
      <c r="Q144" s="158"/>
      <c r="R144" s="159">
        <f>SUM(R145:R150)</f>
        <v>0.0065030000000000001</v>
      </c>
      <c r="S144" s="158"/>
      <c r="T144" s="160">
        <f>SUM(T145:T150)</f>
        <v>0</v>
      </c>
      <c r="AR144" s="153" t="s">
        <v>82</v>
      </c>
      <c r="AT144" s="161" t="s">
        <v>71</v>
      </c>
      <c r="AU144" s="161" t="s">
        <v>80</v>
      </c>
      <c r="AY144" s="153" t="s">
        <v>158</v>
      </c>
      <c r="BK144" s="162">
        <f>SUM(BK145:BK150)</f>
        <v>0</v>
      </c>
    </row>
    <row r="145" s="1" customFormat="1" ht="16.5" customHeight="1">
      <c r="B145" s="165"/>
      <c r="C145" s="166" t="s">
        <v>276</v>
      </c>
      <c r="D145" s="166" t="s">
        <v>160</v>
      </c>
      <c r="E145" s="167" t="s">
        <v>622</v>
      </c>
      <c r="F145" s="168" t="s">
        <v>623</v>
      </c>
      <c r="G145" s="169" t="s">
        <v>101</v>
      </c>
      <c r="H145" s="170">
        <v>4.335</v>
      </c>
      <c r="I145" s="171"/>
      <c r="J145" s="172">
        <f>ROUND(I145*H145,2)</f>
        <v>0</v>
      </c>
      <c r="K145" s="168" t="s">
        <v>163</v>
      </c>
      <c r="L145" s="36"/>
      <c r="M145" s="173" t="s">
        <v>3</v>
      </c>
      <c r="N145" s="174" t="s">
        <v>43</v>
      </c>
      <c r="O145" s="66"/>
      <c r="P145" s="175">
        <f>O145*H145</f>
        <v>0</v>
      </c>
      <c r="Q145" s="175">
        <v>0.00040000000000000002</v>
      </c>
      <c r="R145" s="175">
        <f>Q145*H145</f>
        <v>0.0017340000000000001</v>
      </c>
      <c r="S145" s="175">
        <v>0</v>
      </c>
      <c r="T145" s="176">
        <f>S145*H145</f>
        <v>0</v>
      </c>
      <c r="AR145" s="18" t="s">
        <v>237</v>
      </c>
      <c r="AT145" s="18" t="s">
        <v>160</v>
      </c>
      <c r="AU145" s="18" t="s">
        <v>82</v>
      </c>
      <c r="AY145" s="18" t="s">
        <v>158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8" t="s">
        <v>80</v>
      </c>
      <c r="BK145" s="177">
        <f>ROUND(I145*H145,2)</f>
        <v>0</v>
      </c>
      <c r="BL145" s="18" t="s">
        <v>237</v>
      </c>
      <c r="BM145" s="18" t="s">
        <v>624</v>
      </c>
    </row>
    <row r="146" s="11" customFormat="1">
      <c r="B146" s="178"/>
      <c r="D146" s="179" t="s">
        <v>166</v>
      </c>
      <c r="E146" s="180" t="s">
        <v>3</v>
      </c>
      <c r="F146" s="181" t="s">
        <v>625</v>
      </c>
      <c r="H146" s="182">
        <v>4.335</v>
      </c>
      <c r="I146" s="183"/>
      <c r="L146" s="178"/>
      <c r="M146" s="184"/>
      <c r="N146" s="185"/>
      <c r="O146" s="185"/>
      <c r="P146" s="185"/>
      <c r="Q146" s="185"/>
      <c r="R146" s="185"/>
      <c r="S146" s="185"/>
      <c r="T146" s="186"/>
      <c r="AT146" s="180" t="s">
        <v>166</v>
      </c>
      <c r="AU146" s="180" t="s">
        <v>82</v>
      </c>
      <c r="AV146" s="11" t="s">
        <v>82</v>
      </c>
      <c r="AW146" s="11" t="s">
        <v>33</v>
      </c>
      <c r="AX146" s="11" t="s">
        <v>72</v>
      </c>
      <c r="AY146" s="180" t="s">
        <v>158</v>
      </c>
    </row>
    <row r="147" s="13" customFormat="1">
      <c r="B147" s="194"/>
      <c r="D147" s="179" t="s">
        <v>166</v>
      </c>
      <c r="E147" s="195" t="s">
        <v>3</v>
      </c>
      <c r="F147" s="196" t="s">
        <v>215</v>
      </c>
      <c r="H147" s="197">
        <v>4.335</v>
      </c>
      <c r="I147" s="198"/>
      <c r="L147" s="194"/>
      <c r="M147" s="199"/>
      <c r="N147" s="200"/>
      <c r="O147" s="200"/>
      <c r="P147" s="200"/>
      <c r="Q147" s="200"/>
      <c r="R147" s="200"/>
      <c r="S147" s="200"/>
      <c r="T147" s="201"/>
      <c r="AT147" s="195" t="s">
        <v>166</v>
      </c>
      <c r="AU147" s="195" t="s">
        <v>82</v>
      </c>
      <c r="AV147" s="13" t="s">
        <v>164</v>
      </c>
      <c r="AW147" s="13" t="s">
        <v>33</v>
      </c>
      <c r="AX147" s="13" t="s">
        <v>80</v>
      </c>
      <c r="AY147" s="195" t="s">
        <v>158</v>
      </c>
    </row>
    <row r="148" s="1" customFormat="1" ht="22.5" customHeight="1">
      <c r="B148" s="165"/>
      <c r="C148" s="202" t="s">
        <v>282</v>
      </c>
      <c r="D148" s="202" t="s">
        <v>283</v>
      </c>
      <c r="E148" s="203" t="s">
        <v>626</v>
      </c>
      <c r="F148" s="204" t="s">
        <v>627</v>
      </c>
      <c r="G148" s="205" t="s">
        <v>101</v>
      </c>
      <c r="H148" s="206">
        <v>4.7690000000000001</v>
      </c>
      <c r="I148" s="207"/>
      <c r="J148" s="208">
        <f>ROUND(I148*H148,2)</f>
        <v>0</v>
      </c>
      <c r="K148" s="204" t="s">
        <v>163</v>
      </c>
      <c r="L148" s="209"/>
      <c r="M148" s="210" t="s">
        <v>3</v>
      </c>
      <c r="N148" s="211" t="s">
        <v>43</v>
      </c>
      <c r="O148" s="66"/>
      <c r="P148" s="175">
        <f>O148*H148</f>
        <v>0</v>
      </c>
      <c r="Q148" s="175">
        <v>0.001</v>
      </c>
      <c r="R148" s="175">
        <f>Q148*H148</f>
        <v>0.0047689999999999998</v>
      </c>
      <c r="S148" s="175">
        <v>0</v>
      </c>
      <c r="T148" s="176">
        <f>S148*H148</f>
        <v>0</v>
      </c>
      <c r="AR148" s="18" t="s">
        <v>316</v>
      </c>
      <c r="AT148" s="18" t="s">
        <v>283</v>
      </c>
      <c r="AU148" s="18" t="s">
        <v>82</v>
      </c>
      <c r="AY148" s="18" t="s">
        <v>158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8" t="s">
        <v>80</v>
      </c>
      <c r="BK148" s="177">
        <f>ROUND(I148*H148,2)</f>
        <v>0</v>
      </c>
      <c r="BL148" s="18" t="s">
        <v>237</v>
      </c>
      <c r="BM148" s="18" t="s">
        <v>628</v>
      </c>
    </row>
    <row r="149" s="11" customFormat="1">
      <c r="B149" s="178"/>
      <c r="D149" s="179" t="s">
        <v>166</v>
      </c>
      <c r="F149" s="181" t="s">
        <v>629</v>
      </c>
      <c r="H149" s="182">
        <v>4.7690000000000001</v>
      </c>
      <c r="I149" s="183"/>
      <c r="L149" s="178"/>
      <c r="M149" s="184"/>
      <c r="N149" s="185"/>
      <c r="O149" s="185"/>
      <c r="P149" s="185"/>
      <c r="Q149" s="185"/>
      <c r="R149" s="185"/>
      <c r="S149" s="185"/>
      <c r="T149" s="186"/>
      <c r="AT149" s="180" t="s">
        <v>166</v>
      </c>
      <c r="AU149" s="180" t="s">
        <v>82</v>
      </c>
      <c r="AV149" s="11" t="s">
        <v>82</v>
      </c>
      <c r="AW149" s="11" t="s">
        <v>4</v>
      </c>
      <c r="AX149" s="11" t="s">
        <v>80</v>
      </c>
      <c r="AY149" s="180" t="s">
        <v>158</v>
      </c>
    </row>
    <row r="150" s="1" customFormat="1" ht="22.5" customHeight="1">
      <c r="B150" s="165"/>
      <c r="C150" s="166" t="s">
        <v>289</v>
      </c>
      <c r="D150" s="166" t="s">
        <v>160</v>
      </c>
      <c r="E150" s="167" t="s">
        <v>630</v>
      </c>
      <c r="F150" s="168" t="s">
        <v>631</v>
      </c>
      <c r="G150" s="169" t="s">
        <v>632</v>
      </c>
      <c r="H150" s="227"/>
      <c r="I150" s="171"/>
      <c r="J150" s="172">
        <f>ROUND(I150*H150,2)</f>
        <v>0</v>
      </c>
      <c r="K150" s="168" t="s">
        <v>163</v>
      </c>
      <c r="L150" s="36"/>
      <c r="M150" s="173" t="s">
        <v>3</v>
      </c>
      <c r="N150" s="174" t="s">
        <v>43</v>
      </c>
      <c r="O150" s="66"/>
      <c r="P150" s="175">
        <f>O150*H150</f>
        <v>0</v>
      </c>
      <c r="Q150" s="175">
        <v>0</v>
      </c>
      <c r="R150" s="175">
        <f>Q150*H150</f>
        <v>0</v>
      </c>
      <c r="S150" s="175">
        <v>0</v>
      </c>
      <c r="T150" s="176">
        <f>S150*H150</f>
        <v>0</v>
      </c>
      <c r="AR150" s="18" t="s">
        <v>237</v>
      </c>
      <c r="AT150" s="18" t="s">
        <v>160</v>
      </c>
      <c r="AU150" s="18" t="s">
        <v>82</v>
      </c>
      <c r="AY150" s="18" t="s">
        <v>158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8" t="s">
        <v>80</v>
      </c>
      <c r="BK150" s="177">
        <f>ROUND(I150*H150,2)</f>
        <v>0</v>
      </c>
      <c r="BL150" s="18" t="s">
        <v>237</v>
      </c>
      <c r="BM150" s="18" t="s">
        <v>633</v>
      </c>
    </row>
    <row r="151" s="10" customFormat="1" ht="22.8" customHeight="1">
      <c r="B151" s="152"/>
      <c r="D151" s="153" t="s">
        <v>71</v>
      </c>
      <c r="E151" s="163" t="s">
        <v>634</v>
      </c>
      <c r="F151" s="163" t="s">
        <v>635</v>
      </c>
      <c r="I151" s="155"/>
      <c r="J151" s="164">
        <f>BK151</f>
        <v>0</v>
      </c>
      <c r="L151" s="152"/>
      <c r="M151" s="157"/>
      <c r="N151" s="158"/>
      <c r="O151" s="158"/>
      <c r="P151" s="159">
        <f>SUM(P152:P156)</f>
        <v>0</v>
      </c>
      <c r="Q151" s="158"/>
      <c r="R151" s="159">
        <f>SUM(R152:R156)</f>
        <v>0.018146849999999999</v>
      </c>
      <c r="S151" s="158"/>
      <c r="T151" s="160">
        <f>SUM(T152:T156)</f>
        <v>0</v>
      </c>
      <c r="AR151" s="153" t="s">
        <v>82</v>
      </c>
      <c r="AT151" s="161" t="s">
        <v>71</v>
      </c>
      <c r="AU151" s="161" t="s">
        <v>80</v>
      </c>
      <c r="AY151" s="153" t="s">
        <v>158</v>
      </c>
      <c r="BK151" s="162">
        <f>SUM(BK152:BK156)</f>
        <v>0</v>
      </c>
    </row>
    <row r="152" s="1" customFormat="1" ht="33.75" customHeight="1">
      <c r="B152" s="165"/>
      <c r="C152" s="166" t="s">
        <v>296</v>
      </c>
      <c r="D152" s="166" t="s">
        <v>160</v>
      </c>
      <c r="E152" s="167" t="s">
        <v>636</v>
      </c>
      <c r="F152" s="168" t="s">
        <v>637</v>
      </c>
      <c r="G152" s="169" t="s">
        <v>101</v>
      </c>
      <c r="H152" s="170">
        <v>4.335</v>
      </c>
      <c r="I152" s="171"/>
      <c r="J152" s="172">
        <f>ROUND(I152*H152,2)</f>
        <v>0</v>
      </c>
      <c r="K152" s="168" t="s">
        <v>163</v>
      </c>
      <c r="L152" s="36"/>
      <c r="M152" s="173" t="s">
        <v>3</v>
      </c>
      <c r="N152" s="174" t="s">
        <v>43</v>
      </c>
      <c r="O152" s="66"/>
      <c r="P152" s="175">
        <f>O152*H152</f>
        <v>0</v>
      </c>
      <c r="Q152" s="175">
        <v>0.0023500000000000001</v>
      </c>
      <c r="R152" s="175">
        <f>Q152*H152</f>
        <v>0.01018725</v>
      </c>
      <c r="S152" s="175">
        <v>0</v>
      </c>
      <c r="T152" s="176">
        <f>S152*H152</f>
        <v>0</v>
      </c>
      <c r="AR152" s="18" t="s">
        <v>237</v>
      </c>
      <c r="AT152" s="18" t="s">
        <v>160</v>
      </c>
      <c r="AU152" s="18" t="s">
        <v>82</v>
      </c>
      <c r="AY152" s="18" t="s">
        <v>158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8" t="s">
        <v>80</v>
      </c>
      <c r="BK152" s="177">
        <f>ROUND(I152*H152,2)</f>
        <v>0</v>
      </c>
      <c r="BL152" s="18" t="s">
        <v>237</v>
      </c>
      <c r="BM152" s="18" t="s">
        <v>638</v>
      </c>
    </row>
    <row r="153" s="11" customFormat="1">
      <c r="B153" s="178"/>
      <c r="D153" s="179" t="s">
        <v>166</v>
      </c>
      <c r="E153" s="180" t="s">
        <v>3</v>
      </c>
      <c r="F153" s="181" t="s">
        <v>625</v>
      </c>
      <c r="H153" s="182">
        <v>4.335</v>
      </c>
      <c r="I153" s="183"/>
      <c r="L153" s="178"/>
      <c r="M153" s="184"/>
      <c r="N153" s="185"/>
      <c r="O153" s="185"/>
      <c r="P153" s="185"/>
      <c r="Q153" s="185"/>
      <c r="R153" s="185"/>
      <c r="S153" s="185"/>
      <c r="T153" s="186"/>
      <c r="AT153" s="180" t="s">
        <v>166</v>
      </c>
      <c r="AU153" s="180" t="s">
        <v>82</v>
      </c>
      <c r="AV153" s="11" t="s">
        <v>82</v>
      </c>
      <c r="AW153" s="11" t="s">
        <v>33</v>
      </c>
      <c r="AX153" s="11" t="s">
        <v>80</v>
      </c>
      <c r="AY153" s="180" t="s">
        <v>158</v>
      </c>
    </row>
    <row r="154" s="1" customFormat="1" ht="16.5" customHeight="1">
      <c r="B154" s="165"/>
      <c r="C154" s="202" t="s">
        <v>300</v>
      </c>
      <c r="D154" s="202" t="s">
        <v>283</v>
      </c>
      <c r="E154" s="203" t="s">
        <v>639</v>
      </c>
      <c r="F154" s="204" t="s">
        <v>640</v>
      </c>
      <c r="G154" s="205" t="s">
        <v>101</v>
      </c>
      <c r="H154" s="206">
        <v>4.4219999999999997</v>
      </c>
      <c r="I154" s="207"/>
      <c r="J154" s="208">
        <f>ROUND(I154*H154,2)</f>
        <v>0</v>
      </c>
      <c r="K154" s="204" t="s">
        <v>163</v>
      </c>
      <c r="L154" s="209"/>
      <c r="M154" s="210" t="s">
        <v>3</v>
      </c>
      <c r="N154" s="211" t="s">
        <v>43</v>
      </c>
      <c r="O154" s="66"/>
      <c r="P154" s="175">
        <f>O154*H154</f>
        <v>0</v>
      </c>
      <c r="Q154" s="175">
        <v>0.0018</v>
      </c>
      <c r="R154" s="175">
        <f>Q154*H154</f>
        <v>0.007959599999999999</v>
      </c>
      <c r="S154" s="175">
        <v>0</v>
      </c>
      <c r="T154" s="176">
        <f>S154*H154</f>
        <v>0</v>
      </c>
      <c r="AR154" s="18" t="s">
        <v>316</v>
      </c>
      <c r="AT154" s="18" t="s">
        <v>283</v>
      </c>
      <c r="AU154" s="18" t="s">
        <v>82</v>
      </c>
      <c r="AY154" s="18" t="s">
        <v>158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8" t="s">
        <v>80</v>
      </c>
      <c r="BK154" s="177">
        <f>ROUND(I154*H154,2)</f>
        <v>0</v>
      </c>
      <c r="BL154" s="18" t="s">
        <v>237</v>
      </c>
      <c r="BM154" s="18" t="s">
        <v>641</v>
      </c>
    </row>
    <row r="155" s="11" customFormat="1">
      <c r="B155" s="178"/>
      <c r="D155" s="179" t="s">
        <v>166</v>
      </c>
      <c r="F155" s="181" t="s">
        <v>642</v>
      </c>
      <c r="H155" s="182">
        <v>4.4219999999999997</v>
      </c>
      <c r="I155" s="183"/>
      <c r="L155" s="178"/>
      <c r="M155" s="184"/>
      <c r="N155" s="185"/>
      <c r="O155" s="185"/>
      <c r="P155" s="185"/>
      <c r="Q155" s="185"/>
      <c r="R155" s="185"/>
      <c r="S155" s="185"/>
      <c r="T155" s="186"/>
      <c r="AT155" s="180" t="s">
        <v>166</v>
      </c>
      <c r="AU155" s="180" t="s">
        <v>82</v>
      </c>
      <c r="AV155" s="11" t="s">
        <v>82</v>
      </c>
      <c r="AW155" s="11" t="s">
        <v>4</v>
      </c>
      <c r="AX155" s="11" t="s">
        <v>80</v>
      </c>
      <c r="AY155" s="180" t="s">
        <v>158</v>
      </c>
    </row>
    <row r="156" s="1" customFormat="1" ht="22.5" customHeight="1">
      <c r="B156" s="165"/>
      <c r="C156" s="166" t="s">
        <v>304</v>
      </c>
      <c r="D156" s="166" t="s">
        <v>160</v>
      </c>
      <c r="E156" s="167" t="s">
        <v>643</v>
      </c>
      <c r="F156" s="168" t="s">
        <v>644</v>
      </c>
      <c r="G156" s="169" t="s">
        <v>632</v>
      </c>
      <c r="H156" s="227"/>
      <c r="I156" s="171"/>
      <c r="J156" s="172">
        <f>ROUND(I156*H156,2)</f>
        <v>0</v>
      </c>
      <c r="K156" s="168" t="s">
        <v>163</v>
      </c>
      <c r="L156" s="36"/>
      <c r="M156" s="173" t="s">
        <v>3</v>
      </c>
      <c r="N156" s="174" t="s">
        <v>43</v>
      </c>
      <c r="O156" s="66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AR156" s="18" t="s">
        <v>237</v>
      </c>
      <c r="AT156" s="18" t="s">
        <v>160</v>
      </c>
      <c r="AU156" s="18" t="s">
        <v>82</v>
      </c>
      <c r="AY156" s="18" t="s">
        <v>158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8" t="s">
        <v>80</v>
      </c>
      <c r="BK156" s="177">
        <f>ROUND(I156*H156,2)</f>
        <v>0</v>
      </c>
      <c r="BL156" s="18" t="s">
        <v>237</v>
      </c>
      <c r="BM156" s="18" t="s">
        <v>645</v>
      </c>
    </row>
    <row r="157" s="10" customFormat="1" ht="22.8" customHeight="1">
      <c r="B157" s="152"/>
      <c r="D157" s="153" t="s">
        <v>71</v>
      </c>
      <c r="E157" s="163" t="s">
        <v>646</v>
      </c>
      <c r="F157" s="163" t="s">
        <v>647</v>
      </c>
      <c r="I157" s="155"/>
      <c r="J157" s="164">
        <f>BK157</f>
        <v>0</v>
      </c>
      <c r="L157" s="152"/>
      <c r="M157" s="157"/>
      <c r="N157" s="158"/>
      <c r="O157" s="158"/>
      <c r="P157" s="159">
        <f>SUM(P158:P164)</f>
        <v>0</v>
      </c>
      <c r="Q157" s="158"/>
      <c r="R157" s="159">
        <f>SUM(R158:R164)</f>
        <v>0.0071050000000000002</v>
      </c>
      <c r="S157" s="158"/>
      <c r="T157" s="160">
        <f>SUM(T158:T164)</f>
        <v>0</v>
      </c>
      <c r="AR157" s="153" t="s">
        <v>82</v>
      </c>
      <c r="AT157" s="161" t="s">
        <v>71</v>
      </c>
      <c r="AU157" s="161" t="s">
        <v>80</v>
      </c>
      <c r="AY157" s="153" t="s">
        <v>158</v>
      </c>
      <c r="BK157" s="162">
        <f>SUM(BK158:BK164)</f>
        <v>0</v>
      </c>
    </row>
    <row r="158" s="1" customFormat="1" ht="16.5" customHeight="1">
      <c r="B158" s="165"/>
      <c r="C158" s="166" t="s">
        <v>308</v>
      </c>
      <c r="D158" s="166" t="s">
        <v>160</v>
      </c>
      <c r="E158" s="167" t="s">
        <v>648</v>
      </c>
      <c r="F158" s="168" t="s">
        <v>649</v>
      </c>
      <c r="G158" s="169" t="s">
        <v>336</v>
      </c>
      <c r="H158" s="170">
        <v>1</v>
      </c>
      <c r="I158" s="171"/>
      <c r="J158" s="172">
        <f>ROUND(I158*H158,2)</f>
        <v>0</v>
      </c>
      <c r="K158" s="168" t="s">
        <v>163</v>
      </c>
      <c r="L158" s="36"/>
      <c r="M158" s="173" t="s">
        <v>3</v>
      </c>
      <c r="N158" s="174" t="s">
        <v>43</v>
      </c>
      <c r="O158" s="66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AR158" s="18" t="s">
        <v>237</v>
      </c>
      <c r="AT158" s="18" t="s">
        <v>160</v>
      </c>
      <c r="AU158" s="18" t="s">
        <v>82</v>
      </c>
      <c r="AY158" s="18" t="s">
        <v>158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8" t="s">
        <v>80</v>
      </c>
      <c r="BK158" s="177">
        <f>ROUND(I158*H158,2)</f>
        <v>0</v>
      </c>
      <c r="BL158" s="18" t="s">
        <v>237</v>
      </c>
      <c r="BM158" s="18" t="s">
        <v>650</v>
      </c>
    </row>
    <row r="159" s="11" customFormat="1">
      <c r="B159" s="178"/>
      <c r="D159" s="179" t="s">
        <v>166</v>
      </c>
      <c r="E159" s="180" t="s">
        <v>3</v>
      </c>
      <c r="F159" s="181" t="s">
        <v>651</v>
      </c>
      <c r="H159" s="182">
        <v>1</v>
      </c>
      <c r="I159" s="183"/>
      <c r="L159" s="178"/>
      <c r="M159" s="184"/>
      <c r="N159" s="185"/>
      <c r="O159" s="185"/>
      <c r="P159" s="185"/>
      <c r="Q159" s="185"/>
      <c r="R159" s="185"/>
      <c r="S159" s="185"/>
      <c r="T159" s="186"/>
      <c r="AT159" s="180" t="s">
        <v>166</v>
      </c>
      <c r="AU159" s="180" t="s">
        <v>82</v>
      </c>
      <c r="AV159" s="11" t="s">
        <v>82</v>
      </c>
      <c r="AW159" s="11" t="s">
        <v>33</v>
      </c>
      <c r="AX159" s="11" t="s">
        <v>80</v>
      </c>
      <c r="AY159" s="180" t="s">
        <v>158</v>
      </c>
    </row>
    <row r="160" s="1" customFormat="1" ht="16.5" customHeight="1">
      <c r="B160" s="165"/>
      <c r="C160" s="202" t="s">
        <v>312</v>
      </c>
      <c r="D160" s="202" t="s">
        <v>283</v>
      </c>
      <c r="E160" s="203" t="s">
        <v>652</v>
      </c>
      <c r="F160" s="204" t="s">
        <v>653</v>
      </c>
      <c r="G160" s="205" t="s">
        <v>336</v>
      </c>
      <c r="H160" s="206">
        <v>1</v>
      </c>
      <c r="I160" s="207"/>
      <c r="J160" s="208">
        <f>ROUND(I160*H160,2)</f>
        <v>0</v>
      </c>
      <c r="K160" s="204" t="s">
        <v>163</v>
      </c>
      <c r="L160" s="209"/>
      <c r="M160" s="210" t="s">
        <v>3</v>
      </c>
      <c r="N160" s="211" t="s">
        <v>43</v>
      </c>
      <c r="O160" s="66"/>
      <c r="P160" s="175">
        <f>O160*H160</f>
        <v>0</v>
      </c>
      <c r="Q160" s="175">
        <v>0.0067000000000000002</v>
      </c>
      <c r="R160" s="175">
        <f>Q160*H160</f>
        <v>0.0067000000000000002</v>
      </c>
      <c r="S160" s="175">
        <v>0</v>
      </c>
      <c r="T160" s="176">
        <f>S160*H160</f>
        <v>0</v>
      </c>
      <c r="AR160" s="18" t="s">
        <v>316</v>
      </c>
      <c r="AT160" s="18" t="s">
        <v>283</v>
      </c>
      <c r="AU160" s="18" t="s">
        <v>82</v>
      </c>
      <c r="AY160" s="18" t="s">
        <v>158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80</v>
      </c>
      <c r="BK160" s="177">
        <f>ROUND(I160*H160,2)</f>
        <v>0</v>
      </c>
      <c r="BL160" s="18" t="s">
        <v>237</v>
      </c>
      <c r="BM160" s="18" t="s">
        <v>654</v>
      </c>
    </row>
    <row r="161" s="11" customFormat="1">
      <c r="B161" s="178"/>
      <c r="D161" s="179" t="s">
        <v>166</v>
      </c>
      <c r="E161" s="180" t="s">
        <v>3</v>
      </c>
      <c r="F161" s="181" t="s">
        <v>655</v>
      </c>
      <c r="H161" s="182">
        <v>1</v>
      </c>
      <c r="I161" s="183"/>
      <c r="L161" s="178"/>
      <c r="M161" s="184"/>
      <c r="N161" s="185"/>
      <c r="O161" s="185"/>
      <c r="P161" s="185"/>
      <c r="Q161" s="185"/>
      <c r="R161" s="185"/>
      <c r="S161" s="185"/>
      <c r="T161" s="186"/>
      <c r="AT161" s="180" t="s">
        <v>166</v>
      </c>
      <c r="AU161" s="180" t="s">
        <v>82</v>
      </c>
      <c r="AV161" s="11" t="s">
        <v>82</v>
      </c>
      <c r="AW161" s="11" t="s">
        <v>33</v>
      </c>
      <c r="AX161" s="11" t="s">
        <v>80</v>
      </c>
      <c r="AY161" s="180" t="s">
        <v>158</v>
      </c>
    </row>
    <row r="162" s="1" customFormat="1" ht="16.5" customHeight="1">
      <c r="B162" s="165"/>
      <c r="C162" s="166" t="s">
        <v>316</v>
      </c>
      <c r="D162" s="166" t="s">
        <v>160</v>
      </c>
      <c r="E162" s="167" t="s">
        <v>656</v>
      </c>
      <c r="F162" s="168" t="s">
        <v>657</v>
      </c>
      <c r="G162" s="169" t="s">
        <v>658</v>
      </c>
      <c r="H162" s="170">
        <v>6.75</v>
      </c>
      <c r="I162" s="171"/>
      <c r="J162" s="172">
        <f>ROUND(I162*H162,2)</f>
        <v>0</v>
      </c>
      <c r="K162" s="168" t="s">
        <v>3</v>
      </c>
      <c r="L162" s="36"/>
      <c r="M162" s="173" t="s">
        <v>3</v>
      </c>
      <c r="N162" s="174" t="s">
        <v>43</v>
      </c>
      <c r="O162" s="66"/>
      <c r="P162" s="175">
        <f>O162*H162</f>
        <v>0</v>
      </c>
      <c r="Q162" s="175">
        <v>6.0000000000000002E-05</v>
      </c>
      <c r="R162" s="175">
        <f>Q162*H162</f>
        <v>0.00040500000000000003</v>
      </c>
      <c r="S162" s="175">
        <v>0</v>
      </c>
      <c r="T162" s="176">
        <f>S162*H162</f>
        <v>0</v>
      </c>
      <c r="AR162" s="18" t="s">
        <v>237</v>
      </c>
      <c r="AT162" s="18" t="s">
        <v>160</v>
      </c>
      <c r="AU162" s="18" t="s">
        <v>82</v>
      </c>
      <c r="AY162" s="18" t="s">
        <v>158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80</v>
      </c>
      <c r="BK162" s="177">
        <f>ROUND(I162*H162,2)</f>
        <v>0</v>
      </c>
      <c r="BL162" s="18" t="s">
        <v>237</v>
      </c>
      <c r="BM162" s="18" t="s">
        <v>659</v>
      </c>
    </row>
    <row r="163" s="11" customFormat="1">
      <c r="B163" s="178"/>
      <c r="D163" s="179" t="s">
        <v>166</v>
      </c>
      <c r="E163" s="180" t="s">
        <v>3</v>
      </c>
      <c r="F163" s="181" t="s">
        <v>660</v>
      </c>
      <c r="H163" s="182">
        <v>6.75</v>
      </c>
      <c r="I163" s="183"/>
      <c r="L163" s="178"/>
      <c r="M163" s="184"/>
      <c r="N163" s="185"/>
      <c r="O163" s="185"/>
      <c r="P163" s="185"/>
      <c r="Q163" s="185"/>
      <c r="R163" s="185"/>
      <c r="S163" s="185"/>
      <c r="T163" s="186"/>
      <c r="AT163" s="180" t="s">
        <v>166</v>
      </c>
      <c r="AU163" s="180" t="s">
        <v>82</v>
      </c>
      <c r="AV163" s="11" t="s">
        <v>82</v>
      </c>
      <c r="AW163" s="11" t="s">
        <v>33</v>
      </c>
      <c r="AX163" s="11" t="s">
        <v>80</v>
      </c>
      <c r="AY163" s="180" t="s">
        <v>158</v>
      </c>
    </row>
    <row r="164" s="1" customFormat="1" ht="22.5" customHeight="1">
      <c r="B164" s="165"/>
      <c r="C164" s="166" t="s">
        <v>320</v>
      </c>
      <c r="D164" s="166" t="s">
        <v>160</v>
      </c>
      <c r="E164" s="167" t="s">
        <v>661</v>
      </c>
      <c r="F164" s="168" t="s">
        <v>662</v>
      </c>
      <c r="G164" s="169" t="s">
        <v>632</v>
      </c>
      <c r="H164" s="227"/>
      <c r="I164" s="171"/>
      <c r="J164" s="172">
        <f>ROUND(I164*H164,2)</f>
        <v>0</v>
      </c>
      <c r="K164" s="168" t="s">
        <v>163</v>
      </c>
      <c r="L164" s="36"/>
      <c r="M164" s="222" t="s">
        <v>3</v>
      </c>
      <c r="N164" s="223" t="s">
        <v>43</v>
      </c>
      <c r="O164" s="224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AR164" s="18" t="s">
        <v>237</v>
      </c>
      <c r="AT164" s="18" t="s">
        <v>160</v>
      </c>
      <c r="AU164" s="18" t="s">
        <v>82</v>
      </c>
      <c r="AY164" s="18" t="s">
        <v>158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80</v>
      </c>
      <c r="BK164" s="177">
        <f>ROUND(I164*H164,2)</f>
        <v>0</v>
      </c>
      <c r="BL164" s="18" t="s">
        <v>237</v>
      </c>
      <c r="BM164" s="18" t="s">
        <v>663</v>
      </c>
    </row>
    <row r="165" s="1" customFormat="1" ht="6.96" customHeight="1">
      <c r="B165" s="51"/>
      <c r="C165" s="52"/>
      <c r="D165" s="52"/>
      <c r="E165" s="52"/>
      <c r="F165" s="52"/>
      <c r="G165" s="52"/>
      <c r="H165" s="52"/>
      <c r="I165" s="126"/>
      <c r="J165" s="52"/>
      <c r="K165" s="52"/>
      <c r="L165" s="36"/>
    </row>
  </sheetData>
  <autoFilter ref="C88:K16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88</v>
      </c>
      <c r="AZ2" s="107" t="s">
        <v>103</v>
      </c>
      <c r="BA2" s="107" t="s">
        <v>104</v>
      </c>
      <c r="BB2" s="107" t="s">
        <v>105</v>
      </c>
      <c r="BC2" s="107" t="s">
        <v>80</v>
      </c>
      <c r="BD2" s="107" t="s">
        <v>82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  <c r="AZ3" s="107" t="s">
        <v>49</v>
      </c>
      <c r="BA3" s="107" t="s">
        <v>128</v>
      </c>
      <c r="BB3" s="107" t="s">
        <v>110</v>
      </c>
      <c r="BC3" s="107" t="s">
        <v>664</v>
      </c>
      <c r="BD3" s="107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  <c r="AZ4" s="107" t="s">
        <v>108</v>
      </c>
      <c r="BA4" s="107" t="s">
        <v>109</v>
      </c>
      <c r="BB4" s="107" t="s">
        <v>110</v>
      </c>
      <c r="BC4" s="107" t="s">
        <v>665</v>
      </c>
      <c r="BD4" s="107" t="s">
        <v>82</v>
      </c>
    </row>
    <row r="5" ht="6.96" customHeight="1">
      <c r="B5" s="21"/>
      <c r="L5" s="21"/>
      <c r="AZ5" s="107" t="s">
        <v>112</v>
      </c>
      <c r="BA5" s="107" t="s">
        <v>113</v>
      </c>
      <c r="BB5" s="107" t="s">
        <v>110</v>
      </c>
      <c r="BC5" s="107" t="s">
        <v>296</v>
      </c>
      <c r="BD5" s="107" t="s">
        <v>82</v>
      </c>
    </row>
    <row r="6" ht="12" customHeight="1">
      <c r="B6" s="21"/>
      <c r="D6" s="30" t="s">
        <v>17</v>
      </c>
      <c r="L6" s="21"/>
      <c r="AZ6" s="107" t="s">
        <v>125</v>
      </c>
      <c r="BA6" s="107" t="s">
        <v>126</v>
      </c>
      <c r="BB6" s="107" t="s">
        <v>110</v>
      </c>
      <c r="BC6" s="107" t="s">
        <v>666</v>
      </c>
      <c r="BD6" s="107" t="s">
        <v>82</v>
      </c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  <c r="AZ7" s="107" t="s">
        <v>115</v>
      </c>
      <c r="BA7" s="107" t="s">
        <v>116</v>
      </c>
      <c r="BB7" s="107" t="s">
        <v>110</v>
      </c>
      <c r="BC7" s="107" t="s">
        <v>667</v>
      </c>
      <c r="BD7" s="107" t="s">
        <v>82</v>
      </c>
    </row>
    <row r="8" s="1" customFormat="1" ht="12" customHeight="1">
      <c r="B8" s="36"/>
      <c r="D8" s="30" t="s">
        <v>121</v>
      </c>
      <c r="I8" s="110"/>
      <c r="L8" s="36"/>
      <c r="AZ8" s="107" t="s">
        <v>668</v>
      </c>
      <c r="BA8" s="107" t="s">
        <v>669</v>
      </c>
      <c r="BB8" s="107" t="s">
        <v>105</v>
      </c>
      <c r="BC8" s="107" t="s">
        <v>412</v>
      </c>
      <c r="BD8" s="107" t="s">
        <v>82</v>
      </c>
    </row>
    <row r="9" s="1" customFormat="1" ht="36.96" customHeight="1">
      <c r="B9" s="36"/>
      <c r="E9" s="57" t="s">
        <v>670</v>
      </c>
      <c r="F9" s="1"/>
      <c r="G9" s="1"/>
      <c r="H9" s="1"/>
      <c r="I9" s="110"/>
      <c r="L9" s="36"/>
      <c r="AZ9" s="107" t="s">
        <v>671</v>
      </c>
      <c r="BA9" s="107" t="s">
        <v>672</v>
      </c>
      <c r="BB9" s="107" t="s">
        <v>101</v>
      </c>
      <c r="BC9" s="107" t="s">
        <v>408</v>
      </c>
      <c r="BD9" s="107" t="s">
        <v>82</v>
      </c>
    </row>
    <row r="10" s="1" customFormat="1">
      <c r="B10" s="36"/>
      <c r="I10" s="110"/>
      <c r="L10" s="36"/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130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32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35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ROUND(J87,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ROUND((SUM(BE87:BE234)),  2)</f>
        <v>0</v>
      </c>
      <c r="I33" s="118">
        <v>0.20999999999999999</v>
      </c>
      <c r="J33" s="117">
        <f>ROUND(((SUM(BE87:BE234))*I33),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ROUND((SUM(BF87:BF234)),  2)</f>
        <v>0</v>
      </c>
      <c r="I34" s="118">
        <v>0.14999999999999999</v>
      </c>
      <c r="J34" s="117">
        <f>ROUND(((SUM(BF87:BF234))*I34),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ROUND((SUM(BG87:BG234)),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ROUND((SUM(BH87:BH234)),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ROUND((SUM(BI87:BI234)),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03 - SO 09 - Přeložka vodovodu (Ř3)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24.9" customHeight="1">
      <c r="B54" s="36"/>
      <c r="C54" s="30" t="s">
        <v>25</v>
      </c>
      <c r="F54" s="18" t="str">
        <f>E15</f>
        <v>VaK Mladá Boleslav, a.s.</v>
      </c>
      <c r="I54" s="111" t="s">
        <v>31</v>
      </c>
      <c r="J54" s="34" t="str">
        <f>E21</f>
        <v>Vodohospodářské inženýrské služby,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J87</f>
        <v>0</v>
      </c>
      <c r="L59" s="36"/>
      <c r="AU59" s="18" t="s">
        <v>134</v>
      </c>
    </row>
    <row r="60" s="7" customFormat="1" ht="24.96" customHeight="1">
      <c r="B60" s="132"/>
      <c r="D60" s="133" t="s">
        <v>135</v>
      </c>
      <c r="E60" s="134"/>
      <c r="F60" s="134"/>
      <c r="G60" s="134"/>
      <c r="H60" s="134"/>
      <c r="I60" s="135"/>
      <c r="J60" s="136">
        <f>J88</f>
        <v>0</v>
      </c>
      <c r="L60" s="132"/>
    </row>
    <row r="61" s="8" customFormat="1" ht="19.92" customHeight="1">
      <c r="B61" s="137"/>
      <c r="D61" s="138" t="s">
        <v>136</v>
      </c>
      <c r="E61" s="139"/>
      <c r="F61" s="139"/>
      <c r="G61" s="139"/>
      <c r="H61" s="139"/>
      <c r="I61" s="140"/>
      <c r="J61" s="141">
        <f>J89</f>
        <v>0</v>
      </c>
      <c r="L61" s="137"/>
    </row>
    <row r="62" s="8" customFormat="1" ht="19.92" customHeight="1">
      <c r="B62" s="137"/>
      <c r="D62" s="138" t="s">
        <v>137</v>
      </c>
      <c r="E62" s="139"/>
      <c r="F62" s="139"/>
      <c r="G62" s="139"/>
      <c r="H62" s="139"/>
      <c r="I62" s="140"/>
      <c r="J62" s="141">
        <f>J146</f>
        <v>0</v>
      </c>
      <c r="L62" s="137"/>
    </row>
    <row r="63" s="8" customFormat="1" ht="19.92" customHeight="1">
      <c r="B63" s="137"/>
      <c r="D63" s="138" t="s">
        <v>138</v>
      </c>
      <c r="E63" s="139"/>
      <c r="F63" s="139"/>
      <c r="G63" s="139"/>
      <c r="H63" s="139"/>
      <c r="I63" s="140"/>
      <c r="J63" s="141">
        <f>J150</f>
        <v>0</v>
      </c>
      <c r="L63" s="137"/>
    </row>
    <row r="64" s="8" customFormat="1" ht="19.92" customHeight="1">
      <c r="B64" s="137"/>
      <c r="D64" s="138" t="s">
        <v>139</v>
      </c>
      <c r="E64" s="139"/>
      <c r="F64" s="139"/>
      <c r="G64" s="139"/>
      <c r="H64" s="139"/>
      <c r="I64" s="140"/>
      <c r="J64" s="141">
        <f>J164</f>
        <v>0</v>
      </c>
      <c r="L64" s="137"/>
    </row>
    <row r="65" s="8" customFormat="1" ht="19.92" customHeight="1">
      <c r="B65" s="137"/>
      <c r="D65" s="138" t="s">
        <v>140</v>
      </c>
      <c r="E65" s="139"/>
      <c r="F65" s="139"/>
      <c r="G65" s="139"/>
      <c r="H65" s="139"/>
      <c r="I65" s="140"/>
      <c r="J65" s="141">
        <f>J216</f>
        <v>0</v>
      </c>
      <c r="L65" s="137"/>
    </row>
    <row r="66" s="8" customFormat="1" ht="19.92" customHeight="1">
      <c r="B66" s="137"/>
      <c r="D66" s="138" t="s">
        <v>141</v>
      </c>
      <c r="E66" s="139"/>
      <c r="F66" s="139"/>
      <c r="G66" s="139"/>
      <c r="H66" s="139"/>
      <c r="I66" s="140"/>
      <c r="J66" s="141">
        <f>J224</f>
        <v>0</v>
      </c>
      <c r="L66" s="137"/>
    </row>
    <row r="67" s="8" customFormat="1" ht="19.92" customHeight="1">
      <c r="B67" s="137"/>
      <c r="D67" s="138" t="s">
        <v>142</v>
      </c>
      <c r="E67" s="139"/>
      <c r="F67" s="139"/>
      <c r="G67" s="139"/>
      <c r="H67" s="139"/>
      <c r="I67" s="140"/>
      <c r="J67" s="141">
        <f>J233</f>
        <v>0</v>
      </c>
      <c r="L67" s="137"/>
    </row>
    <row r="68" s="1" customFormat="1" ht="21.84" customHeight="1">
      <c r="B68" s="36"/>
      <c r="I68" s="110"/>
      <c r="L68" s="36"/>
    </row>
    <row r="69" s="1" customFormat="1" ht="6.96" customHeight="1">
      <c r="B69" s="51"/>
      <c r="C69" s="52"/>
      <c r="D69" s="52"/>
      <c r="E69" s="52"/>
      <c r="F69" s="52"/>
      <c r="G69" s="52"/>
      <c r="H69" s="52"/>
      <c r="I69" s="126"/>
      <c r="J69" s="52"/>
      <c r="K69" s="52"/>
      <c r="L69" s="36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27"/>
      <c r="J73" s="54"/>
      <c r="K73" s="54"/>
      <c r="L73" s="36"/>
    </row>
    <row r="74" s="1" customFormat="1" ht="24.96" customHeight="1">
      <c r="B74" s="36"/>
      <c r="C74" s="22" t="s">
        <v>143</v>
      </c>
      <c r="I74" s="110"/>
      <c r="L74" s="36"/>
    </row>
    <row r="75" s="1" customFormat="1" ht="6.96" customHeight="1">
      <c r="B75" s="36"/>
      <c r="I75" s="110"/>
      <c r="L75" s="36"/>
    </row>
    <row r="76" s="1" customFormat="1" ht="12" customHeight="1">
      <c r="B76" s="36"/>
      <c r="C76" s="30" t="s">
        <v>17</v>
      </c>
      <c r="I76" s="110"/>
      <c r="L76" s="36"/>
    </row>
    <row r="77" s="1" customFormat="1" ht="16.5" customHeight="1">
      <c r="B77" s="36"/>
      <c r="E77" s="109" t="str">
        <f>E7</f>
        <v>Semčice, dostavba kanalizace a intenzifikace ČOV - Část A) Dostavba kanalizace - NEUZNATELNÉ NÁKLADY</v>
      </c>
      <c r="F77" s="30"/>
      <c r="G77" s="30"/>
      <c r="H77" s="30"/>
      <c r="I77" s="110"/>
      <c r="L77" s="36"/>
    </row>
    <row r="78" s="1" customFormat="1" ht="12" customHeight="1">
      <c r="B78" s="36"/>
      <c r="C78" s="30" t="s">
        <v>121</v>
      </c>
      <c r="I78" s="110"/>
      <c r="L78" s="36"/>
    </row>
    <row r="79" s="1" customFormat="1" ht="16.5" customHeight="1">
      <c r="B79" s="36"/>
      <c r="E79" s="57" t="str">
        <f>E9</f>
        <v>03 - SO 09 - Přeložka vodovodu (Ř3)</v>
      </c>
      <c r="F79" s="1"/>
      <c r="G79" s="1"/>
      <c r="H79" s="1"/>
      <c r="I79" s="110"/>
      <c r="L79" s="36"/>
    </row>
    <row r="80" s="1" customFormat="1" ht="6.96" customHeight="1">
      <c r="B80" s="36"/>
      <c r="I80" s="110"/>
      <c r="L80" s="36"/>
    </row>
    <row r="81" s="1" customFormat="1" ht="12" customHeight="1">
      <c r="B81" s="36"/>
      <c r="C81" s="30" t="s">
        <v>21</v>
      </c>
      <c r="F81" s="18" t="str">
        <f>F12</f>
        <v>Semčice</v>
      </c>
      <c r="I81" s="111" t="s">
        <v>23</v>
      </c>
      <c r="J81" s="59" t="str">
        <f>IF(J12="","",J12)</f>
        <v>19. 2. 2019</v>
      </c>
      <c r="L81" s="36"/>
    </row>
    <row r="82" s="1" customFormat="1" ht="6.96" customHeight="1">
      <c r="B82" s="36"/>
      <c r="I82" s="110"/>
      <c r="L82" s="36"/>
    </row>
    <row r="83" s="1" customFormat="1" ht="24.9" customHeight="1">
      <c r="B83" s="36"/>
      <c r="C83" s="30" t="s">
        <v>25</v>
      </c>
      <c r="F83" s="18" t="str">
        <f>E15</f>
        <v>VaK Mladá Boleslav, a.s.</v>
      </c>
      <c r="I83" s="111" t="s">
        <v>31</v>
      </c>
      <c r="J83" s="34" t="str">
        <f>E21</f>
        <v>Vodohospodářské inženýrské služby, a.s.</v>
      </c>
      <c r="L83" s="36"/>
    </row>
    <row r="84" s="1" customFormat="1" ht="13.65" customHeight="1">
      <c r="B84" s="36"/>
      <c r="C84" s="30" t="s">
        <v>29</v>
      </c>
      <c r="F84" s="18" t="str">
        <f>IF(E18="","",E18)</f>
        <v>Vyplň údaj</v>
      </c>
      <c r="I84" s="111" t="s">
        <v>34</v>
      </c>
      <c r="J84" s="34" t="str">
        <f>E24</f>
        <v>Ing.Eva Mrvová</v>
      </c>
      <c r="L84" s="36"/>
    </row>
    <row r="85" s="1" customFormat="1" ht="10.32" customHeight="1">
      <c r="B85" s="36"/>
      <c r="I85" s="110"/>
      <c r="L85" s="36"/>
    </row>
    <row r="86" s="9" customFormat="1" ht="29.28" customHeight="1">
      <c r="B86" s="142"/>
      <c r="C86" s="143" t="s">
        <v>144</v>
      </c>
      <c r="D86" s="144" t="s">
        <v>57</v>
      </c>
      <c r="E86" s="144" t="s">
        <v>53</v>
      </c>
      <c r="F86" s="144" t="s">
        <v>54</v>
      </c>
      <c r="G86" s="144" t="s">
        <v>145</v>
      </c>
      <c r="H86" s="144" t="s">
        <v>146</v>
      </c>
      <c r="I86" s="145" t="s">
        <v>147</v>
      </c>
      <c r="J86" s="146" t="s">
        <v>133</v>
      </c>
      <c r="K86" s="147" t="s">
        <v>148</v>
      </c>
      <c r="L86" s="142"/>
      <c r="M86" s="74" t="s">
        <v>3</v>
      </c>
      <c r="N86" s="75" t="s">
        <v>42</v>
      </c>
      <c r="O86" s="75" t="s">
        <v>149</v>
      </c>
      <c r="P86" s="75" t="s">
        <v>150</v>
      </c>
      <c r="Q86" s="75" t="s">
        <v>151</v>
      </c>
      <c r="R86" s="75" t="s">
        <v>152</v>
      </c>
      <c r="S86" s="75" t="s">
        <v>153</v>
      </c>
      <c r="T86" s="76" t="s">
        <v>154</v>
      </c>
    </row>
    <row r="87" s="1" customFormat="1" ht="22.8" customHeight="1">
      <c r="B87" s="36"/>
      <c r="C87" s="79" t="s">
        <v>155</v>
      </c>
      <c r="I87" s="110"/>
      <c r="J87" s="148">
        <f>BK87</f>
        <v>0</v>
      </c>
      <c r="L87" s="36"/>
      <c r="M87" s="77"/>
      <c r="N87" s="62"/>
      <c r="O87" s="62"/>
      <c r="P87" s="149">
        <f>P88</f>
        <v>0</v>
      </c>
      <c r="Q87" s="62"/>
      <c r="R87" s="149">
        <f>R88</f>
        <v>2.2345249499999995</v>
      </c>
      <c r="S87" s="62"/>
      <c r="T87" s="150">
        <f>T88</f>
        <v>16.422799999999995</v>
      </c>
      <c r="AT87" s="18" t="s">
        <v>71</v>
      </c>
      <c r="AU87" s="18" t="s">
        <v>134</v>
      </c>
      <c r="BK87" s="151">
        <f>BK88</f>
        <v>0</v>
      </c>
    </row>
    <row r="88" s="10" customFormat="1" ht="25.92" customHeight="1">
      <c r="B88" s="152"/>
      <c r="D88" s="153" t="s">
        <v>71</v>
      </c>
      <c r="E88" s="154" t="s">
        <v>156</v>
      </c>
      <c r="F88" s="154" t="s">
        <v>157</v>
      </c>
      <c r="I88" s="155"/>
      <c r="J88" s="156">
        <f>BK88</f>
        <v>0</v>
      </c>
      <c r="L88" s="152"/>
      <c r="M88" s="157"/>
      <c r="N88" s="158"/>
      <c r="O88" s="158"/>
      <c r="P88" s="159">
        <f>P89+P146+P150+P164+P216+P224+P233</f>
        <v>0</v>
      </c>
      <c r="Q88" s="158"/>
      <c r="R88" s="159">
        <f>R89+R146+R150+R164+R216+R224+R233</f>
        <v>2.2345249499999995</v>
      </c>
      <c r="S88" s="158"/>
      <c r="T88" s="160">
        <f>T89+T146+T150+T164+T216+T224+T233</f>
        <v>16.422799999999995</v>
      </c>
      <c r="AR88" s="153" t="s">
        <v>80</v>
      </c>
      <c r="AT88" s="161" t="s">
        <v>71</v>
      </c>
      <c r="AU88" s="161" t="s">
        <v>72</v>
      </c>
      <c r="AY88" s="153" t="s">
        <v>158</v>
      </c>
      <c r="BK88" s="162">
        <f>BK89+BK146+BK150+BK164+BK216+BK224+BK233</f>
        <v>0</v>
      </c>
    </row>
    <row r="89" s="10" customFormat="1" ht="22.8" customHeight="1">
      <c r="B89" s="152"/>
      <c r="D89" s="153" t="s">
        <v>71</v>
      </c>
      <c r="E89" s="163" t="s">
        <v>80</v>
      </c>
      <c r="F89" s="163" t="s">
        <v>159</v>
      </c>
      <c r="I89" s="155"/>
      <c r="J89" s="164">
        <f>BK89</f>
        <v>0</v>
      </c>
      <c r="L89" s="152"/>
      <c r="M89" s="157"/>
      <c r="N89" s="158"/>
      <c r="O89" s="158"/>
      <c r="P89" s="159">
        <f>SUM(P90:P145)</f>
        <v>0</v>
      </c>
      <c r="Q89" s="158"/>
      <c r="R89" s="159">
        <f>SUM(R90:R145)</f>
        <v>0.28845399999999999</v>
      </c>
      <c r="S89" s="158"/>
      <c r="T89" s="160">
        <f>SUM(T90:T145)</f>
        <v>16.422799999999995</v>
      </c>
      <c r="AR89" s="153" t="s">
        <v>80</v>
      </c>
      <c r="AT89" s="161" t="s">
        <v>71</v>
      </c>
      <c r="AU89" s="161" t="s">
        <v>80</v>
      </c>
      <c r="AY89" s="153" t="s">
        <v>158</v>
      </c>
      <c r="BK89" s="162">
        <f>SUM(BK90:BK145)</f>
        <v>0</v>
      </c>
    </row>
    <row r="90" s="1" customFormat="1" ht="22.5" customHeight="1">
      <c r="B90" s="165"/>
      <c r="C90" s="166" t="s">
        <v>80</v>
      </c>
      <c r="D90" s="166" t="s">
        <v>160</v>
      </c>
      <c r="E90" s="167" t="s">
        <v>673</v>
      </c>
      <c r="F90" s="168" t="s">
        <v>674</v>
      </c>
      <c r="G90" s="169" t="s">
        <v>101</v>
      </c>
      <c r="H90" s="170">
        <v>53</v>
      </c>
      <c r="I90" s="171"/>
      <c r="J90" s="172">
        <f>ROUND(I90*H90,2)</f>
        <v>0</v>
      </c>
      <c r="K90" s="168" t="s">
        <v>163</v>
      </c>
      <c r="L90" s="36"/>
      <c r="M90" s="173" t="s">
        <v>3</v>
      </c>
      <c r="N90" s="174" t="s">
        <v>43</v>
      </c>
      <c r="O90" s="66"/>
      <c r="P90" s="175">
        <f>O90*H90</f>
        <v>0</v>
      </c>
      <c r="Q90" s="175">
        <v>0</v>
      </c>
      <c r="R90" s="175">
        <f>Q90*H90</f>
        <v>0</v>
      </c>
      <c r="S90" s="175">
        <v>0.28999999999999998</v>
      </c>
      <c r="T90" s="176">
        <f>S90*H90</f>
        <v>15.369999999999999</v>
      </c>
      <c r="AR90" s="18" t="s">
        <v>164</v>
      </c>
      <c r="AT90" s="18" t="s">
        <v>160</v>
      </c>
      <c r="AU90" s="18" t="s">
        <v>82</v>
      </c>
      <c r="AY90" s="18" t="s">
        <v>158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8" t="s">
        <v>80</v>
      </c>
      <c r="BK90" s="177">
        <f>ROUND(I90*H90,2)</f>
        <v>0</v>
      </c>
      <c r="BL90" s="18" t="s">
        <v>164</v>
      </c>
      <c r="BM90" s="18" t="s">
        <v>675</v>
      </c>
    </row>
    <row r="91" s="11" customFormat="1">
      <c r="B91" s="178"/>
      <c r="D91" s="179" t="s">
        <v>166</v>
      </c>
      <c r="E91" s="180" t="s">
        <v>3</v>
      </c>
      <c r="F91" s="181" t="s">
        <v>671</v>
      </c>
      <c r="H91" s="182">
        <v>53</v>
      </c>
      <c r="I91" s="183"/>
      <c r="L91" s="178"/>
      <c r="M91" s="184"/>
      <c r="N91" s="185"/>
      <c r="O91" s="185"/>
      <c r="P91" s="185"/>
      <c r="Q91" s="185"/>
      <c r="R91" s="185"/>
      <c r="S91" s="185"/>
      <c r="T91" s="186"/>
      <c r="AT91" s="180" t="s">
        <v>166</v>
      </c>
      <c r="AU91" s="180" t="s">
        <v>82</v>
      </c>
      <c r="AV91" s="11" t="s">
        <v>82</v>
      </c>
      <c r="AW91" s="11" t="s">
        <v>33</v>
      </c>
      <c r="AX91" s="11" t="s">
        <v>80</v>
      </c>
      <c r="AY91" s="180" t="s">
        <v>158</v>
      </c>
    </row>
    <row r="92" s="1" customFormat="1" ht="22.5" customHeight="1">
      <c r="B92" s="165"/>
      <c r="C92" s="166" t="s">
        <v>82</v>
      </c>
      <c r="D92" s="166" t="s">
        <v>160</v>
      </c>
      <c r="E92" s="167" t="s">
        <v>676</v>
      </c>
      <c r="F92" s="168" t="s">
        <v>677</v>
      </c>
      <c r="G92" s="169" t="s">
        <v>101</v>
      </c>
      <c r="H92" s="170">
        <v>1</v>
      </c>
      <c r="I92" s="171"/>
      <c r="J92" s="172">
        <f>ROUND(I92*H92,2)</f>
        <v>0</v>
      </c>
      <c r="K92" s="168" t="s">
        <v>163</v>
      </c>
      <c r="L92" s="36"/>
      <c r="M92" s="173" t="s">
        <v>3</v>
      </c>
      <c r="N92" s="174" t="s">
        <v>43</v>
      </c>
      <c r="O92" s="66"/>
      <c r="P92" s="175">
        <f>O92*H92</f>
        <v>0</v>
      </c>
      <c r="Q92" s="175">
        <v>0</v>
      </c>
      <c r="R92" s="175">
        <f>Q92*H92</f>
        <v>0</v>
      </c>
      <c r="S92" s="175">
        <v>0.75</v>
      </c>
      <c r="T92" s="176">
        <f>S92*H92</f>
        <v>0.75</v>
      </c>
      <c r="AR92" s="18" t="s">
        <v>164</v>
      </c>
      <c r="AT92" s="18" t="s">
        <v>160</v>
      </c>
      <c r="AU92" s="18" t="s">
        <v>82</v>
      </c>
      <c r="AY92" s="18" t="s">
        <v>158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8" t="s">
        <v>80</v>
      </c>
      <c r="BK92" s="177">
        <f>ROUND(I92*H92,2)</f>
        <v>0</v>
      </c>
      <c r="BL92" s="18" t="s">
        <v>164</v>
      </c>
      <c r="BM92" s="18" t="s">
        <v>678</v>
      </c>
    </row>
    <row r="93" s="12" customFormat="1">
      <c r="B93" s="187"/>
      <c r="D93" s="179" t="s">
        <v>166</v>
      </c>
      <c r="E93" s="188" t="s">
        <v>3</v>
      </c>
      <c r="F93" s="189" t="s">
        <v>171</v>
      </c>
      <c r="H93" s="188" t="s">
        <v>3</v>
      </c>
      <c r="I93" s="190"/>
      <c r="L93" s="187"/>
      <c r="M93" s="191"/>
      <c r="N93" s="192"/>
      <c r="O93" s="192"/>
      <c r="P93" s="192"/>
      <c r="Q93" s="192"/>
      <c r="R93" s="192"/>
      <c r="S93" s="192"/>
      <c r="T93" s="193"/>
      <c r="AT93" s="188" t="s">
        <v>166</v>
      </c>
      <c r="AU93" s="188" t="s">
        <v>82</v>
      </c>
      <c r="AV93" s="12" t="s">
        <v>80</v>
      </c>
      <c r="AW93" s="12" t="s">
        <v>33</v>
      </c>
      <c r="AX93" s="12" t="s">
        <v>72</v>
      </c>
      <c r="AY93" s="188" t="s">
        <v>158</v>
      </c>
    </row>
    <row r="94" s="11" customFormat="1">
      <c r="B94" s="178"/>
      <c r="D94" s="179" t="s">
        <v>166</v>
      </c>
      <c r="E94" s="180" t="s">
        <v>3</v>
      </c>
      <c r="F94" s="181" t="s">
        <v>172</v>
      </c>
      <c r="H94" s="182">
        <v>1</v>
      </c>
      <c r="I94" s="183"/>
      <c r="L94" s="178"/>
      <c r="M94" s="184"/>
      <c r="N94" s="185"/>
      <c r="O94" s="185"/>
      <c r="P94" s="185"/>
      <c r="Q94" s="185"/>
      <c r="R94" s="185"/>
      <c r="S94" s="185"/>
      <c r="T94" s="186"/>
      <c r="AT94" s="180" t="s">
        <v>166</v>
      </c>
      <c r="AU94" s="180" t="s">
        <v>82</v>
      </c>
      <c r="AV94" s="11" t="s">
        <v>82</v>
      </c>
      <c r="AW94" s="11" t="s">
        <v>33</v>
      </c>
      <c r="AX94" s="11" t="s">
        <v>80</v>
      </c>
      <c r="AY94" s="180" t="s">
        <v>158</v>
      </c>
    </row>
    <row r="95" s="1" customFormat="1" ht="22.5" customHeight="1">
      <c r="B95" s="165"/>
      <c r="C95" s="166" t="s">
        <v>173</v>
      </c>
      <c r="D95" s="166" t="s">
        <v>160</v>
      </c>
      <c r="E95" s="167" t="s">
        <v>679</v>
      </c>
      <c r="F95" s="168" t="s">
        <v>680</v>
      </c>
      <c r="G95" s="169" t="s">
        <v>101</v>
      </c>
      <c r="H95" s="170">
        <v>1</v>
      </c>
      <c r="I95" s="171"/>
      <c r="J95" s="172">
        <f>ROUND(I95*H95,2)</f>
        <v>0</v>
      </c>
      <c r="K95" s="168" t="s">
        <v>163</v>
      </c>
      <c r="L95" s="36"/>
      <c r="M95" s="173" t="s">
        <v>3</v>
      </c>
      <c r="N95" s="174" t="s">
        <v>43</v>
      </c>
      <c r="O95" s="66"/>
      <c r="P95" s="175">
        <f>O95*H95</f>
        <v>0</v>
      </c>
      <c r="Q95" s="175">
        <v>0</v>
      </c>
      <c r="R95" s="175">
        <f>Q95*H95</f>
        <v>0</v>
      </c>
      <c r="S95" s="175">
        <v>0.098000000000000004</v>
      </c>
      <c r="T95" s="176">
        <f>S95*H95</f>
        <v>0.098000000000000004</v>
      </c>
      <c r="AR95" s="18" t="s">
        <v>164</v>
      </c>
      <c r="AT95" s="18" t="s">
        <v>160</v>
      </c>
      <c r="AU95" s="18" t="s">
        <v>82</v>
      </c>
      <c r="AY95" s="18" t="s">
        <v>158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8" t="s">
        <v>80</v>
      </c>
      <c r="BK95" s="177">
        <f>ROUND(I95*H95,2)</f>
        <v>0</v>
      </c>
      <c r="BL95" s="18" t="s">
        <v>164</v>
      </c>
      <c r="BM95" s="18" t="s">
        <v>681</v>
      </c>
    </row>
    <row r="96" s="11" customFormat="1">
      <c r="B96" s="178"/>
      <c r="D96" s="179" t="s">
        <v>166</v>
      </c>
      <c r="E96" s="180" t="s">
        <v>3</v>
      </c>
      <c r="F96" s="181" t="s">
        <v>172</v>
      </c>
      <c r="H96" s="182">
        <v>1</v>
      </c>
      <c r="I96" s="183"/>
      <c r="L96" s="178"/>
      <c r="M96" s="184"/>
      <c r="N96" s="185"/>
      <c r="O96" s="185"/>
      <c r="P96" s="185"/>
      <c r="Q96" s="185"/>
      <c r="R96" s="185"/>
      <c r="S96" s="185"/>
      <c r="T96" s="186"/>
      <c r="AT96" s="180" t="s">
        <v>166</v>
      </c>
      <c r="AU96" s="180" t="s">
        <v>82</v>
      </c>
      <c r="AV96" s="11" t="s">
        <v>82</v>
      </c>
      <c r="AW96" s="11" t="s">
        <v>33</v>
      </c>
      <c r="AX96" s="11" t="s">
        <v>80</v>
      </c>
      <c r="AY96" s="180" t="s">
        <v>158</v>
      </c>
    </row>
    <row r="97" s="1" customFormat="1" ht="22.5" customHeight="1">
      <c r="B97" s="165"/>
      <c r="C97" s="166" t="s">
        <v>164</v>
      </c>
      <c r="D97" s="166" t="s">
        <v>160</v>
      </c>
      <c r="E97" s="167" t="s">
        <v>682</v>
      </c>
      <c r="F97" s="168" t="s">
        <v>683</v>
      </c>
      <c r="G97" s="169" t="s">
        <v>101</v>
      </c>
      <c r="H97" s="170">
        <v>1.6000000000000001</v>
      </c>
      <c r="I97" s="171"/>
      <c r="J97" s="172">
        <f>ROUND(I97*H97,2)</f>
        <v>0</v>
      </c>
      <c r="K97" s="168" t="s">
        <v>163</v>
      </c>
      <c r="L97" s="36"/>
      <c r="M97" s="173" t="s">
        <v>3</v>
      </c>
      <c r="N97" s="174" t="s">
        <v>43</v>
      </c>
      <c r="O97" s="66"/>
      <c r="P97" s="175">
        <f>O97*H97</f>
        <v>0</v>
      </c>
      <c r="Q97" s="175">
        <v>5.0000000000000002E-05</v>
      </c>
      <c r="R97" s="175">
        <f>Q97*H97</f>
        <v>8.0000000000000007E-05</v>
      </c>
      <c r="S97" s="175">
        <v>0.128</v>
      </c>
      <c r="T97" s="176">
        <f>S97*H97</f>
        <v>0.20480000000000001</v>
      </c>
      <c r="AR97" s="18" t="s">
        <v>164</v>
      </c>
      <c r="AT97" s="18" t="s">
        <v>160</v>
      </c>
      <c r="AU97" s="18" t="s">
        <v>82</v>
      </c>
      <c r="AY97" s="18" t="s">
        <v>158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8" t="s">
        <v>80</v>
      </c>
      <c r="BK97" s="177">
        <f>ROUND(I97*H97,2)</f>
        <v>0</v>
      </c>
      <c r="BL97" s="18" t="s">
        <v>164</v>
      </c>
      <c r="BM97" s="18" t="s">
        <v>684</v>
      </c>
    </row>
    <row r="98" s="11" customFormat="1">
      <c r="B98" s="178"/>
      <c r="D98" s="179" t="s">
        <v>166</v>
      </c>
      <c r="E98" s="180" t="s">
        <v>3</v>
      </c>
      <c r="F98" s="181" t="s">
        <v>184</v>
      </c>
      <c r="H98" s="182">
        <v>1.6000000000000001</v>
      </c>
      <c r="I98" s="183"/>
      <c r="L98" s="178"/>
      <c r="M98" s="184"/>
      <c r="N98" s="185"/>
      <c r="O98" s="185"/>
      <c r="P98" s="185"/>
      <c r="Q98" s="185"/>
      <c r="R98" s="185"/>
      <c r="S98" s="185"/>
      <c r="T98" s="186"/>
      <c r="AT98" s="180" t="s">
        <v>166</v>
      </c>
      <c r="AU98" s="180" t="s">
        <v>82</v>
      </c>
      <c r="AV98" s="11" t="s">
        <v>82</v>
      </c>
      <c r="AW98" s="11" t="s">
        <v>33</v>
      </c>
      <c r="AX98" s="11" t="s">
        <v>80</v>
      </c>
      <c r="AY98" s="180" t="s">
        <v>158</v>
      </c>
    </row>
    <row r="99" s="1" customFormat="1" ht="33.75" customHeight="1">
      <c r="B99" s="165"/>
      <c r="C99" s="166" t="s">
        <v>180</v>
      </c>
      <c r="D99" s="166" t="s">
        <v>160</v>
      </c>
      <c r="E99" s="167" t="s">
        <v>186</v>
      </c>
      <c r="F99" s="168" t="s">
        <v>187</v>
      </c>
      <c r="G99" s="169" t="s">
        <v>105</v>
      </c>
      <c r="H99" s="170">
        <v>3</v>
      </c>
      <c r="I99" s="171"/>
      <c r="J99" s="172">
        <f>ROUND(I99*H99,2)</f>
        <v>0</v>
      </c>
      <c r="K99" s="168" t="s">
        <v>163</v>
      </c>
      <c r="L99" s="36"/>
      <c r="M99" s="173" t="s">
        <v>3</v>
      </c>
      <c r="N99" s="174" t="s">
        <v>43</v>
      </c>
      <c r="O99" s="66"/>
      <c r="P99" s="175">
        <f>O99*H99</f>
        <v>0</v>
      </c>
      <c r="Q99" s="175">
        <v>0.0086800000000000002</v>
      </c>
      <c r="R99" s="175">
        <f>Q99*H99</f>
        <v>0.026040000000000001</v>
      </c>
      <c r="S99" s="175">
        <v>0</v>
      </c>
      <c r="T99" s="176">
        <f>S99*H99</f>
        <v>0</v>
      </c>
      <c r="AR99" s="18" t="s">
        <v>164</v>
      </c>
      <c r="AT99" s="18" t="s">
        <v>160</v>
      </c>
      <c r="AU99" s="18" t="s">
        <v>82</v>
      </c>
      <c r="AY99" s="18" t="s">
        <v>158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8" t="s">
        <v>80</v>
      </c>
      <c r="BK99" s="177">
        <f>ROUND(I99*H99,2)</f>
        <v>0</v>
      </c>
      <c r="BL99" s="18" t="s">
        <v>164</v>
      </c>
      <c r="BM99" s="18" t="s">
        <v>685</v>
      </c>
    </row>
    <row r="100" s="1" customFormat="1" ht="33.75" customHeight="1">
      <c r="B100" s="165"/>
      <c r="C100" s="166" t="s">
        <v>185</v>
      </c>
      <c r="D100" s="166" t="s">
        <v>160</v>
      </c>
      <c r="E100" s="167" t="s">
        <v>190</v>
      </c>
      <c r="F100" s="168" t="s">
        <v>191</v>
      </c>
      <c r="G100" s="169" t="s">
        <v>105</v>
      </c>
      <c r="H100" s="170">
        <v>1</v>
      </c>
      <c r="I100" s="171"/>
      <c r="J100" s="172">
        <f>ROUND(I100*H100,2)</f>
        <v>0</v>
      </c>
      <c r="K100" s="168" t="s">
        <v>163</v>
      </c>
      <c r="L100" s="36"/>
      <c r="M100" s="173" t="s">
        <v>3</v>
      </c>
      <c r="N100" s="174" t="s">
        <v>43</v>
      </c>
      <c r="O100" s="66"/>
      <c r="P100" s="175">
        <f>O100*H100</f>
        <v>0</v>
      </c>
      <c r="Q100" s="175">
        <v>0.01068</v>
      </c>
      <c r="R100" s="175">
        <f>Q100*H100</f>
        <v>0.01068</v>
      </c>
      <c r="S100" s="175">
        <v>0</v>
      </c>
      <c r="T100" s="176">
        <f>S100*H100</f>
        <v>0</v>
      </c>
      <c r="AR100" s="18" t="s">
        <v>164</v>
      </c>
      <c r="AT100" s="18" t="s">
        <v>160</v>
      </c>
      <c r="AU100" s="18" t="s">
        <v>82</v>
      </c>
      <c r="AY100" s="18" t="s">
        <v>158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8" t="s">
        <v>80</v>
      </c>
      <c r="BK100" s="177">
        <f>ROUND(I100*H100,2)</f>
        <v>0</v>
      </c>
      <c r="BL100" s="18" t="s">
        <v>164</v>
      </c>
      <c r="BM100" s="18" t="s">
        <v>686</v>
      </c>
    </row>
    <row r="101" s="1" customFormat="1" ht="33.75" customHeight="1">
      <c r="B101" s="165"/>
      <c r="C101" s="166" t="s">
        <v>189</v>
      </c>
      <c r="D101" s="166" t="s">
        <v>160</v>
      </c>
      <c r="E101" s="167" t="s">
        <v>194</v>
      </c>
      <c r="F101" s="168" t="s">
        <v>195</v>
      </c>
      <c r="G101" s="169" t="s">
        <v>105</v>
      </c>
      <c r="H101" s="170">
        <v>1</v>
      </c>
      <c r="I101" s="171"/>
      <c r="J101" s="172">
        <f>ROUND(I101*H101,2)</f>
        <v>0</v>
      </c>
      <c r="K101" s="168" t="s">
        <v>163</v>
      </c>
      <c r="L101" s="36"/>
      <c r="M101" s="173" t="s">
        <v>3</v>
      </c>
      <c r="N101" s="174" t="s">
        <v>43</v>
      </c>
      <c r="O101" s="66"/>
      <c r="P101" s="175">
        <f>O101*H101</f>
        <v>0</v>
      </c>
      <c r="Q101" s="175">
        <v>0.036900000000000002</v>
      </c>
      <c r="R101" s="175">
        <f>Q101*H101</f>
        <v>0.036900000000000002</v>
      </c>
      <c r="S101" s="175">
        <v>0</v>
      </c>
      <c r="T101" s="176">
        <f>S101*H101</f>
        <v>0</v>
      </c>
      <c r="AR101" s="18" t="s">
        <v>164</v>
      </c>
      <c r="AT101" s="18" t="s">
        <v>160</v>
      </c>
      <c r="AU101" s="18" t="s">
        <v>82</v>
      </c>
      <c r="AY101" s="18" t="s">
        <v>158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8" t="s">
        <v>80</v>
      </c>
      <c r="BK101" s="177">
        <f>ROUND(I101*H101,2)</f>
        <v>0</v>
      </c>
      <c r="BL101" s="18" t="s">
        <v>164</v>
      </c>
      <c r="BM101" s="18" t="s">
        <v>687</v>
      </c>
    </row>
    <row r="102" s="1" customFormat="1" ht="33.75" customHeight="1">
      <c r="B102" s="165"/>
      <c r="C102" s="166" t="s">
        <v>193</v>
      </c>
      <c r="D102" s="166" t="s">
        <v>160</v>
      </c>
      <c r="E102" s="167" t="s">
        <v>688</v>
      </c>
      <c r="F102" s="168" t="s">
        <v>689</v>
      </c>
      <c r="G102" s="169" t="s">
        <v>105</v>
      </c>
      <c r="H102" s="170">
        <v>1</v>
      </c>
      <c r="I102" s="171"/>
      <c r="J102" s="172">
        <f>ROUND(I102*H102,2)</f>
        <v>0</v>
      </c>
      <c r="K102" s="168" t="s">
        <v>163</v>
      </c>
      <c r="L102" s="36"/>
      <c r="M102" s="173" t="s">
        <v>3</v>
      </c>
      <c r="N102" s="174" t="s">
        <v>43</v>
      </c>
      <c r="O102" s="66"/>
      <c r="P102" s="175">
        <f>O102*H102</f>
        <v>0</v>
      </c>
      <c r="Q102" s="175">
        <v>0.06053</v>
      </c>
      <c r="R102" s="175">
        <f>Q102*H102</f>
        <v>0.06053</v>
      </c>
      <c r="S102" s="175">
        <v>0</v>
      </c>
      <c r="T102" s="176">
        <f>S102*H102</f>
        <v>0</v>
      </c>
      <c r="AR102" s="18" t="s">
        <v>164</v>
      </c>
      <c r="AT102" s="18" t="s">
        <v>160</v>
      </c>
      <c r="AU102" s="18" t="s">
        <v>82</v>
      </c>
      <c r="AY102" s="18" t="s">
        <v>158</v>
      </c>
      <c r="BE102" s="177">
        <f>IF(N102="základní",J102,0)</f>
        <v>0</v>
      </c>
      <c r="BF102" s="177">
        <f>IF(N102="snížená",J102,0)</f>
        <v>0</v>
      </c>
      <c r="BG102" s="177">
        <f>IF(N102="zákl. přenesená",J102,0)</f>
        <v>0</v>
      </c>
      <c r="BH102" s="177">
        <f>IF(N102="sníž. přenesená",J102,0)</f>
        <v>0</v>
      </c>
      <c r="BI102" s="177">
        <f>IF(N102="nulová",J102,0)</f>
        <v>0</v>
      </c>
      <c r="BJ102" s="18" t="s">
        <v>80</v>
      </c>
      <c r="BK102" s="177">
        <f>ROUND(I102*H102,2)</f>
        <v>0</v>
      </c>
      <c r="BL102" s="18" t="s">
        <v>164</v>
      </c>
      <c r="BM102" s="18" t="s">
        <v>690</v>
      </c>
    </row>
    <row r="103" s="1" customFormat="1" ht="22.5" customHeight="1">
      <c r="B103" s="165"/>
      <c r="C103" s="166" t="s">
        <v>197</v>
      </c>
      <c r="D103" s="166" t="s">
        <v>160</v>
      </c>
      <c r="E103" s="167" t="s">
        <v>198</v>
      </c>
      <c r="F103" s="168" t="s">
        <v>199</v>
      </c>
      <c r="G103" s="169" t="s">
        <v>110</v>
      </c>
      <c r="H103" s="170">
        <v>9</v>
      </c>
      <c r="I103" s="171"/>
      <c r="J103" s="172">
        <f>ROUND(I103*H103,2)</f>
        <v>0</v>
      </c>
      <c r="K103" s="168" t="s">
        <v>163</v>
      </c>
      <c r="L103" s="36"/>
      <c r="M103" s="173" t="s">
        <v>3</v>
      </c>
      <c r="N103" s="174" t="s">
        <v>43</v>
      </c>
      <c r="O103" s="66"/>
      <c r="P103" s="175">
        <f>O103*H103</f>
        <v>0</v>
      </c>
      <c r="Q103" s="175">
        <v>0</v>
      </c>
      <c r="R103" s="175">
        <f>Q103*H103</f>
        <v>0</v>
      </c>
      <c r="S103" s="175">
        <v>0</v>
      </c>
      <c r="T103" s="176">
        <f>S103*H103</f>
        <v>0</v>
      </c>
      <c r="AR103" s="18" t="s">
        <v>164</v>
      </c>
      <c r="AT103" s="18" t="s">
        <v>160</v>
      </c>
      <c r="AU103" s="18" t="s">
        <v>82</v>
      </c>
      <c r="AY103" s="18" t="s">
        <v>158</v>
      </c>
      <c r="BE103" s="177">
        <f>IF(N103="základní",J103,0)</f>
        <v>0</v>
      </c>
      <c r="BF103" s="177">
        <f>IF(N103="snížená",J103,0)</f>
        <v>0</v>
      </c>
      <c r="BG103" s="177">
        <f>IF(N103="zákl. přenesená",J103,0)</f>
        <v>0</v>
      </c>
      <c r="BH103" s="177">
        <f>IF(N103="sníž. přenesená",J103,0)</f>
        <v>0</v>
      </c>
      <c r="BI103" s="177">
        <f>IF(N103="nulová",J103,0)</f>
        <v>0</v>
      </c>
      <c r="BJ103" s="18" t="s">
        <v>80</v>
      </c>
      <c r="BK103" s="177">
        <f>ROUND(I103*H103,2)</f>
        <v>0</v>
      </c>
      <c r="BL103" s="18" t="s">
        <v>164</v>
      </c>
      <c r="BM103" s="18" t="s">
        <v>691</v>
      </c>
    </row>
    <row r="104" s="11" customFormat="1">
      <c r="B104" s="178"/>
      <c r="D104" s="179" t="s">
        <v>166</v>
      </c>
      <c r="E104" s="180" t="s">
        <v>3</v>
      </c>
      <c r="F104" s="181" t="s">
        <v>692</v>
      </c>
      <c r="H104" s="182">
        <v>9</v>
      </c>
      <c r="I104" s="183"/>
      <c r="L104" s="178"/>
      <c r="M104" s="184"/>
      <c r="N104" s="185"/>
      <c r="O104" s="185"/>
      <c r="P104" s="185"/>
      <c r="Q104" s="185"/>
      <c r="R104" s="185"/>
      <c r="S104" s="185"/>
      <c r="T104" s="186"/>
      <c r="AT104" s="180" t="s">
        <v>166</v>
      </c>
      <c r="AU104" s="180" t="s">
        <v>82</v>
      </c>
      <c r="AV104" s="11" t="s">
        <v>82</v>
      </c>
      <c r="AW104" s="11" t="s">
        <v>33</v>
      </c>
      <c r="AX104" s="11" t="s">
        <v>80</v>
      </c>
      <c r="AY104" s="180" t="s">
        <v>158</v>
      </c>
    </row>
    <row r="105" s="1" customFormat="1" ht="22.5" customHeight="1">
      <c r="B105" s="165"/>
      <c r="C105" s="166" t="s">
        <v>202</v>
      </c>
      <c r="D105" s="166" t="s">
        <v>160</v>
      </c>
      <c r="E105" s="167" t="s">
        <v>203</v>
      </c>
      <c r="F105" s="168" t="s">
        <v>204</v>
      </c>
      <c r="G105" s="169" t="s">
        <v>110</v>
      </c>
      <c r="H105" s="170">
        <v>16.129999999999999</v>
      </c>
      <c r="I105" s="171"/>
      <c r="J105" s="172">
        <f>ROUND(I105*H105,2)</f>
        <v>0</v>
      </c>
      <c r="K105" s="168" t="s">
        <v>163</v>
      </c>
      <c r="L105" s="36"/>
      <c r="M105" s="173" t="s">
        <v>3</v>
      </c>
      <c r="N105" s="174" t="s">
        <v>43</v>
      </c>
      <c r="O105" s="66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AR105" s="18" t="s">
        <v>164</v>
      </c>
      <c r="AT105" s="18" t="s">
        <v>160</v>
      </c>
      <c r="AU105" s="18" t="s">
        <v>82</v>
      </c>
      <c r="AY105" s="18" t="s">
        <v>158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8" t="s">
        <v>80</v>
      </c>
      <c r="BK105" s="177">
        <f>ROUND(I105*H105,2)</f>
        <v>0</v>
      </c>
      <c r="BL105" s="18" t="s">
        <v>164</v>
      </c>
      <c r="BM105" s="18" t="s">
        <v>693</v>
      </c>
    </row>
    <row r="106" s="11" customFormat="1">
      <c r="B106" s="178"/>
      <c r="D106" s="179" t="s">
        <v>166</v>
      </c>
      <c r="E106" s="180" t="s">
        <v>3</v>
      </c>
      <c r="F106" s="181" t="s">
        <v>206</v>
      </c>
      <c r="H106" s="182">
        <v>16.129999999999999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0" t="s">
        <v>166</v>
      </c>
      <c r="AU106" s="180" t="s">
        <v>82</v>
      </c>
      <c r="AV106" s="11" t="s">
        <v>82</v>
      </c>
      <c r="AW106" s="11" t="s">
        <v>33</v>
      </c>
      <c r="AX106" s="11" t="s">
        <v>80</v>
      </c>
      <c r="AY106" s="180" t="s">
        <v>158</v>
      </c>
    </row>
    <row r="107" s="1" customFormat="1" ht="22.5" customHeight="1">
      <c r="B107" s="165"/>
      <c r="C107" s="166" t="s">
        <v>207</v>
      </c>
      <c r="D107" s="166" t="s">
        <v>160</v>
      </c>
      <c r="E107" s="167" t="s">
        <v>208</v>
      </c>
      <c r="F107" s="168" t="s">
        <v>209</v>
      </c>
      <c r="G107" s="169" t="s">
        <v>110</v>
      </c>
      <c r="H107" s="170">
        <v>40.325000000000003</v>
      </c>
      <c r="I107" s="171"/>
      <c r="J107" s="172">
        <f>ROUND(I107*H107,2)</f>
        <v>0</v>
      </c>
      <c r="K107" s="168" t="s">
        <v>163</v>
      </c>
      <c r="L107" s="36"/>
      <c r="M107" s="173" t="s">
        <v>3</v>
      </c>
      <c r="N107" s="174" t="s">
        <v>43</v>
      </c>
      <c r="O107" s="66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AR107" s="18" t="s">
        <v>164</v>
      </c>
      <c r="AT107" s="18" t="s">
        <v>160</v>
      </c>
      <c r="AU107" s="18" t="s">
        <v>82</v>
      </c>
      <c r="AY107" s="18" t="s">
        <v>158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8" t="s">
        <v>80</v>
      </c>
      <c r="BK107" s="177">
        <f>ROUND(I107*H107,2)</f>
        <v>0</v>
      </c>
      <c r="BL107" s="18" t="s">
        <v>164</v>
      </c>
      <c r="BM107" s="18" t="s">
        <v>694</v>
      </c>
    </row>
    <row r="108" s="11" customFormat="1">
      <c r="B108" s="178"/>
      <c r="D108" s="179" t="s">
        <v>166</v>
      </c>
      <c r="E108" s="180" t="s">
        <v>3</v>
      </c>
      <c r="F108" s="181" t="s">
        <v>695</v>
      </c>
      <c r="H108" s="182">
        <v>91.799999999999997</v>
      </c>
      <c r="I108" s="183"/>
      <c r="L108" s="178"/>
      <c r="M108" s="184"/>
      <c r="N108" s="185"/>
      <c r="O108" s="185"/>
      <c r="P108" s="185"/>
      <c r="Q108" s="185"/>
      <c r="R108" s="185"/>
      <c r="S108" s="185"/>
      <c r="T108" s="186"/>
      <c r="AT108" s="180" t="s">
        <v>166</v>
      </c>
      <c r="AU108" s="180" t="s">
        <v>82</v>
      </c>
      <c r="AV108" s="11" t="s">
        <v>82</v>
      </c>
      <c r="AW108" s="11" t="s">
        <v>33</v>
      </c>
      <c r="AX108" s="11" t="s">
        <v>72</v>
      </c>
      <c r="AY108" s="180" t="s">
        <v>158</v>
      </c>
    </row>
    <row r="109" s="11" customFormat="1">
      <c r="B109" s="178"/>
      <c r="D109" s="179" t="s">
        <v>166</v>
      </c>
      <c r="E109" s="180" t="s">
        <v>3</v>
      </c>
      <c r="F109" s="181" t="s">
        <v>213</v>
      </c>
      <c r="H109" s="182">
        <v>-0.55000000000000004</v>
      </c>
      <c r="I109" s="183"/>
      <c r="L109" s="178"/>
      <c r="M109" s="184"/>
      <c r="N109" s="185"/>
      <c r="O109" s="185"/>
      <c r="P109" s="185"/>
      <c r="Q109" s="185"/>
      <c r="R109" s="185"/>
      <c r="S109" s="185"/>
      <c r="T109" s="186"/>
      <c r="AT109" s="180" t="s">
        <v>166</v>
      </c>
      <c r="AU109" s="180" t="s">
        <v>82</v>
      </c>
      <c r="AV109" s="11" t="s">
        <v>82</v>
      </c>
      <c r="AW109" s="11" t="s">
        <v>33</v>
      </c>
      <c r="AX109" s="11" t="s">
        <v>72</v>
      </c>
      <c r="AY109" s="180" t="s">
        <v>158</v>
      </c>
    </row>
    <row r="110" s="11" customFormat="1">
      <c r="B110" s="178"/>
      <c r="D110" s="179" t="s">
        <v>166</v>
      </c>
      <c r="E110" s="180" t="s">
        <v>3</v>
      </c>
      <c r="F110" s="181" t="s">
        <v>696</v>
      </c>
      <c r="H110" s="182">
        <v>-10.6</v>
      </c>
      <c r="I110" s="183"/>
      <c r="L110" s="178"/>
      <c r="M110" s="184"/>
      <c r="N110" s="185"/>
      <c r="O110" s="185"/>
      <c r="P110" s="185"/>
      <c r="Q110" s="185"/>
      <c r="R110" s="185"/>
      <c r="S110" s="185"/>
      <c r="T110" s="186"/>
      <c r="AT110" s="180" t="s">
        <v>166</v>
      </c>
      <c r="AU110" s="180" t="s">
        <v>82</v>
      </c>
      <c r="AV110" s="11" t="s">
        <v>82</v>
      </c>
      <c r="AW110" s="11" t="s">
        <v>33</v>
      </c>
      <c r="AX110" s="11" t="s">
        <v>72</v>
      </c>
      <c r="AY110" s="180" t="s">
        <v>158</v>
      </c>
    </row>
    <row r="111" s="13" customFormat="1">
      <c r="B111" s="194"/>
      <c r="D111" s="179" t="s">
        <v>166</v>
      </c>
      <c r="E111" s="195" t="s">
        <v>49</v>
      </c>
      <c r="F111" s="196" t="s">
        <v>215</v>
      </c>
      <c r="H111" s="197">
        <v>80.650000000000006</v>
      </c>
      <c r="I111" s="198"/>
      <c r="L111" s="194"/>
      <c r="M111" s="199"/>
      <c r="N111" s="200"/>
      <c r="O111" s="200"/>
      <c r="P111" s="200"/>
      <c r="Q111" s="200"/>
      <c r="R111" s="200"/>
      <c r="S111" s="200"/>
      <c r="T111" s="201"/>
      <c r="AT111" s="195" t="s">
        <v>166</v>
      </c>
      <c r="AU111" s="195" t="s">
        <v>82</v>
      </c>
      <c r="AV111" s="13" t="s">
        <v>164</v>
      </c>
      <c r="AW111" s="13" t="s">
        <v>33</v>
      </c>
      <c r="AX111" s="13" t="s">
        <v>72</v>
      </c>
      <c r="AY111" s="195" t="s">
        <v>158</v>
      </c>
    </row>
    <row r="112" s="11" customFormat="1">
      <c r="B112" s="178"/>
      <c r="D112" s="179" t="s">
        <v>166</v>
      </c>
      <c r="E112" s="180" t="s">
        <v>3</v>
      </c>
      <c r="F112" s="181" t="s">
        <v>216</v>
      </c>
      <c r="H112" s="182">
        <v>40.325000000000003</v>
      </c>
      <c r="I112" s="183"/>
      <c r="L112" s="178"/>
      <c r="M112" s="184"/>
      <c r="N112" s="185"/>
      <c r="O112" s="185"/>
      <c r="P112" s="185"/>
      <c r="Q112" s="185"/>
      <c r="R112" s="185"/>
      <c r="S112" s="185"/>
      <c r="T112" s="186"/>
      <c r="AT112" s="180" t="s">
        <v>166</v>
      </c>
      <c r="AU112" s="180" t="s">
        <v>82</v>
      </c>
      <c r="AV112" s="11" t="s">
        <v>82</v>
      </c>
      <c r="AW112" s="11" t="s">
        <v>33</v>
      </c>
      <c r="AX112" s="11" t="s">
        <v>80</v>
      </c>
      <c r="AY112" s="180" t="s">
        <v>158</v>
      </c>
    </row>
    <row r="113" s="1" customFormat="1" ht="22.5" customHeight="1">
      <c r="B113" s="165"/>
      <c r="C113" s="166" t="s">
        <v>217</v>
      </c>
      <c r="D113" s="166" t="s">
        <v>160</v>
      </c>
      <c r="E113" s="167" t="s">
        <v>218</v>
      </c>
      <c r="F113" s="168" t="s">
        <v>219</v>
      </c>
      <c r="G113" s="169" t="s">
        <v>110</v>
      </c>
      <c r="H113" s="170">
        <v>12.098000000000001</v>
      </c>
      <c r="I113" s="171"/>
      <c r="J113" s="172">
        <f>ROUND(I113*H113,2)</f>
        <v>0</v>
      </c>
      <c r="K113" s="168" t="s">
        <v>163</v>
      </c>
      <c r="L113" s="36"/>
      <c r="M113" s="173" t="s">
        <v>3</v>
      </c>
      <c r="N113" s="174" t="s">
        <v>43</v>
      </c>
      <c r="O113" s="66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AR113" s="18" t="s">
        <v>164</v>
      </c>
      <c r="AT113" s="18" t="s">
        <v>160</v>
      </c>
      <c r="AU113" s="18" t="s">
        <v>82</v>
      </c>
      <c r="AY113" s="18" t="s">
        <v>158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8" t="s">
        <v>80</v>
      </c>
      <c r="BK113" s="177">
        <f>ROUND(I113*H113,2)</f>
        <v>0</v>
      </c>
      <c r="BL113" s="18" t="s">
        <v>164</v>
      </c>
      <c r="BM113" s="18" t="s">
        <v>697</v>
      </c>
    </row>
    <row r="114" s="11" customFormat="1">
      <c r="B114" s="178"/>
      <c r="D114" s="179" t="s">
        <v>166</v>
      </c>
      <c r="E114" s="180" t="s">
        <v>3</v>
      </c>
      <c r="F114" s="181" t="s">
        <v>221</v>
      </c>
      <c r="H114" s="182">
        <v>12.098000000000001</v>
      </c>
      <c r="I114" s="183"/>
      <c r="L114" s="178"/>
      <c r="M114" s="184"/>
      <c r="N114" s="185"/>
      <c r="O114" s="185"/>
      <c r="P114" s="185"/>
      <c r="Q114" s="185"/>
      <c r="R114" s="185"/>
      <c r="S114" s="185"/>
      <c r="T114" s="186"/>
      <c r="AT114" s="180" t="s">
        <v>166</v>
      </c>
      <c r="AU114" s="180" t="s">
        <v>82</v>
      </c>
      <c r="AV114" s="11" t="s">
        <v>82</v>
      </c>
      <c r="AW114" s="11" t="s">
        <v>33</v>
      </c>
      <c r="AX114" s="11" t="s">
        <v>80</v>
      </c>
      <c r="AY114" s="180" t="s">
        <v>158</v>
      </c>
    </row>
    <row r="115" s="1" customFormat="1" ht="22.5" customHeight="1">
      <c r="B115" s="165"/>
      <c r="C115" s="166" t="s">
        <v>222</v>
      </c>
      <c r="D115" s="166" t="s">
        <v>160</v>
      </c>
      <c r="E115" s="167" t="s">
        <v>223</v>
      </c>
      <c r="F115" s="168" t="s">
        <v>224</v>
      </c>
      <c r="G115" s="169" t="s">
        <v>110</v>
      </c>
      <c r="H115" s="170">
        <v>24.195</v>
      </c>
      <c r="I115" s="171"/>
      <c r="J115" s="172">
        <f>ROUND(I115*H115,2)</f>
        <v>0</v>
      </c>
      <c r="K115" s="168" t="s">
        <v>163</v>
      </c>
      <c r="L115" s="36"/>
      <c r="M115" s="173" t="s">
        <v>3</v>
      </c>
      <c r="N115" s="174" t="s">
        <v>43</v>
      </c>
      <c r="O115" s="66"/>
      <c r="P115" s="175">
        <f>O115*H115</f>
        <v>0</v>
      </c>
      <c r="Q115" s="175">
        <v>0</v>
      </c>
      <c r="R115" s="175">
        <f>Q115*H115</f>
        <v>0</v>
      </c>
      <c r="S115" s="175">
        <v>0</v>
      </c>
      <c r="T115" s="176">
        <f>S115*H115</f>
        <v>0</v>
      </c>
      <c r="AR115" s="18" t="s">
        <v>164</v>
      </c>
      <c r="AT115" s="18" t="s">
        <v>160</v>
      </c>
      <c r="AU115" s="18" t="s">
        <v>82</v>
      </c>
      <c r="AY115" s="18" t="s">
        <v>158</v>
      </c>
      <c r="BE115" s="177">
        <f>IF(N115="základní",J115,0)</f>
        <v>0</v>
      </c>
      <c r="BF115" s="177">
        <f>IF(N115="snížená",J115,0)</f>
        <v>0</v>
      </c>
      <c r="BG115" s="177">
        <f>IF(N115="zákl. přenesená",J115,0)</f>
        <v>0</v>
      </c>
      <c r="BH115" s="177">
        <f>IF(N115="sníž. přenesená",J115,0)</f>
        <v>0</v>
      </c>
      <c r="BI115" s="177">
        <f>IF(N115="nulová",J115,0)</f>
        <v>0</v>
      </c>
      <c r="BJ115" s="18" t="s">
        <v>80</v>
      </c>
      <c r="BK115" s="177">
        <f>ROUND(I115*H115,2)</f>
        <v>0</v>
      </c>
      <c r="BL115" s="18" t="s">
        <v>164</v>
      </c>
      <c r="BM115" s="18" t="s">
        <v>698</v>
      </c>
    </row>
    <row r="116" s="11" customFormat="1">
      <c r="B116" s="178"/>
      <c r="D116" s="179" t="s">
        <v>166</v>
      </c>
      <c r="E116" s="180" t="s">
        <v>3</v>
      </c>
      <c r="F116" s="181" t="s">
        <v>226</v>
      </c>
      <c r="H116" s="182">
        <v>24.195</v>
      </c>
      <c r="I116" s="183"/>
      <c r="L116" s="178"/>
      <c r="M116" s="184"/>
      <c r="N116" s="185"/>
      <c r="O116" s="185"/>
      <c r="P116" s="185"/>
      <c r="Q116" s="185"/>
      <c r="R116" s="185"/>
      <c r="S116" s="185"/>
      <c r="T116" s="186"/>
      <c r="AT116" s="180" t="s">
        <v>166</v>
      </c>
      <c r="AU116" s="180" t="s">
        <v>82</v>
      </c>
      <c r="AV116" s="11" t="s">
        <v>82</v>
      </c>
      <c r="AW116" s="11" t="s">
        <v>33</v>
      </c>
      <c r="AX116" s="11" t="s">
        <v>80</v>
      </c>
      <c r="AY116" s="180" t="s">
        <v>158</v>
      </c>
    </row>
    <row r="117" s="1" customFormat="1" ht="22.5" customHeight="1">
      <c r="B117" s="165"/>
      <c r="C117" s="166" t="s">
        <v>227</v>
      </c>
      <c r="D117" s="166" t="s">
        <v>160</v>
      </c>
      <c r="E117" s="167" t="s">
        <v>228</v>
      </c>
      <c r="F117" s="168" t="s">
        <v>229</v>
      </c>
      <c r="G117" s="169" t="s">
        <v>110</v>
      </c>
      <c r="H117" s="170">
        <v>7.2590000000000003</v>
      </c>
      <c r="I117" s="171"/>
      <c r="J117" s="172">
        <f>ROUND(I117*H117,2)</f>
        <v>0</v>
      </c>
      <c r="K117" s="168" t="s">
        <v>163</v>
      </c>
      <c r="L117" s="36"/>
      <c r="M117" s="173" t="s">
        <v>3</v>
      </c>
      <c r="N117" s="174" t="s">
        <v>43</v>
      </c>
      <c r="O117" s="66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AR117" s="18" t="s">
        <v>164</v>
      </c>
      <c r="AT117" s="18" t="s">
        <v>160</v>
      </c>
      <c r="AU117" s="18" t="s">
        <v>82</v>
      </c>
      <c r="AY117" s="18" t="s">
        <v>158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8" t="s">
        <v>80</v>
      </c>
      <c r="BK117" s="177">
        <f>ROUND(I117*H117,2)</f>
        <v>0</v>
      </c>
      <c r="BL117" s="18" t="s">
        <v>164</v>
      </c>
      <c r="BM117" s="18" t="s">
        <v>699</v>
      </c>
    </row>
    <row r="118" s="11" customFormat="1">
      <c r="B118" s="178"/>
      <c r="D118" s="179" t="s">
        <v>166</v>
      </c>
      <c r="E118" s="180" t="s">
        <v>3</v>
      </c>
      <c r="F118" s="181" t="s">
        <v>231</v>
      </c>
      <c r="H118" s="182">
        <v>7.2590000000000003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0" t="s">
        <v>166</v>
      </c>
      <c r="AU118" s="180" t="s">
        <v>82</v>
      </c>
      <c r="AV118" s="11" t="s">
        <v>82</v>
      </c>
      <c r="AW118" s="11" t="s">
        <v>33</v>
      </c>
      <c r="AX118" s="11" t="s">
        <v>80</v>
      </c>
      <c r="AY118" s="180" t="s">
        <v>158</v>
      </c>
    </row>
    <row r="119" s="1" customFormat="1" ht="22.5" customHeight="1">
      <c r="B119" s="165"/>
      <c r="C119" s="166" t="s">
        <v>9</v>
      </c>
      <c r="D119" s="166" t="s">
        <v>160</v>
      </c>
      <c r="E119" s="167" t="s">
        <v>232</v>
      </c>
      <c r="F119" s="168" t="s">
        <v>233</v>
      </c>
      <c r="G119" s="169" t="s">
        <v>101</v>
      </c>
      <c r="H119" s="170">
        <v>183.59999999999999</v>
      </c>
      <c r="I119" s="171"/>
      <c r="J119" s="172">
        <f>ROUND(I119*H119,2)</f>
        <v>0</v>
      </c>
      <c r="K119" s="168" t="s">
        <v>163</v>
      </c>
      <c r="L119" s="36"/>
      <c r="M119" s="173" t="s">
        <v>3</v>
      </c>
      <c r="N119" s="174" t="s">
        <v>43</v>
      </c>
      <c r="O119" s="66"/>
      <c r="P119" s="175">
        <f>O119*H119</f>
        <v>0</v>
      </c>
      <c r="Q119" s="175">
        <v>0.00084000000000000003</v>
      </c>
      <c r="R119" s="175">
        <f>Q119*H119</f>
        <v>0.154224</v>
      </c>
      <c r="S119" s="175">
        <v>0</v>
      </c>
      <c r="T119" s="176">
        <f>S119*H119</f>
        <v>0</v>
      </c>
      <c r="AR119" s="18" t="s">
        <v>164</v>
      </c>
      <c r="AT119" s="18" t="s">
        <v>160</v>
      </c>
      <c r="AU119" s="18" t="s">
        <v>82</v>
      </c>
      <c r="AY119" s="18" t="s">
        <v>158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8" t="s">
        <v>80</v>
      </c>
      <c r="BK119" s="177">
        <f>ROUND(I119*H119,2)</f>
        <v>0</v>
      </c>
      <c r="BL119" s="18" t="s">
        <v>164</v>
      </c>
      <c r="BM119" s="18" t="s">
        <v>700</v>
      </c>
    </row>
    <row r="120" s="11" customFormat="1">
      <c r="B120" s="178"/>
      <c r="D120" s="179" t="s">
        <v>166</v>
      </c>
      <c r="E120" s="180" t="s">
        <v>3</v>
      </c>
      <c r="F120" s="181" t="s">
        <v>701</v>
      </c>
      <c r="H120" s="182">
        <v>183.59999999999999</v>
      </c>
      <c r="I120" s="183"/>
      <c r="L120" s="178"/>
      <c r="M120" s="184"/>
      <c r="N120" s="185"/>
      <c r="O120" s="185"/>
      <c r="P120" s="185"/>
      <c r="Q120" s="185"/>
      <c r="R120" s="185"/>
      <c r="S120" s="185"/>
      <c r="T120" s="186"/>
      <c r="AT120" s="180" t="s">
        <v>166</v>
      </c>
      <c r="AU120" s="180" t="s">
        <v>82</v>
      </c>
      <c r="AV120" s="11" t="s">
        <v>82</v>
      </c>
      <c r="AW120" s="11" t="s">
        <v>33</v>
      </c>
      <c r="AX120" s="11" t="s">
        <v>80</v>
      </c>
      <c r="AY120" s="180" t="s">
        <v>158</v>
      </c>
    </row>
    <row r="121" s="1" customFormat="1" ht="22.5" customHeight="1">
      <c r="B121" s="165"/>
      <c r="C121" s="166" t="s">
        <v>237</v>
      </c>
      <c r="D121" s="166" t="s">
        <v>160</v>
      </c>
      <c r="E121" s="167" t="s">
        <v>238</v>
      </c>
      <c r="F121" s="168" t="s">
        <v>239</v>
      </c>
      <c r="G121" s="169" t="s">
        <v>101</v>
      </c>
      <c r="H121" s="170">
        <v>183.59999999999999</v>
      </c>
      <c r="I121" s="171"/>
      <c r="J121" s="172">
        <f>ROUND(I121*H121,2)</f>
        <v>0</v>
      </c>
      <c r="K121" s="168" t="s">
        <v>163</v>
      </c>
      <c r="L121" s="36"/>
      <c r="M121" s="173" t="s">
        <v>3</v>
      </c>
      <c r="N121" s="174" t="s">
        <v>43</v>
      </c>
      <c r="O121" s="66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AR121" s="18" t="s">
        <v>164</v>
      </c>
      <c r="AT121" s="18" t="s">
        <v>160</v>
      </c>
      <c r="AU121" s="18" t="s">
        <v>82</v>
      </c>
      <c r="AY121" s="18" t="s">
        <v>158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8" t="s">
        <v>80</v>
      </c>
      <c r="BK121" s="177">
        <f>ROUND(I121*H121,2)</f>
        <v>0</v>
      </c>
      <c r="BL121" s="18" t="s">
        <v>164</v>
      </c>
      <c r="BM121" s="18" t="s">
        <v>702</v>
      </c>
    </row>
    <row r="122" s="1" customFormat="1" ht="22.5" customHeight="1">
      <c r="B122" s="165"/>
      <c r="C122" s="166" t="s">
        <v>241</v>
      </c>
      <c r="D122" s="166" t="s">
        <v>160</v>
      </c>
      <c r="E122" s="167" t="s">
        <v>242</v>
      </c>
      <c r="F122" s="168" t="s">
        <v>243</v>
      </c>
      <c r="G122" s="169" t="s">
        <v>110</v>
      </c>
      <c r="H122" s="170">
        <v>80.650000000000006</v>
      </c>
      <c r="I122" s="171"/>
      <c r="J122" s="172">
        <f>ROUND(I122*H122,2)</f>
        <v>0</v>
      </c>
      <c r="K122" s="168" t="s">
        <v>163</v>
      </c>
      <c r="L122" s="36"/>
      <c r="M122" s="173" t="s">
        <v>3</v>
      </c>
      <c r="N122" s="174" t="s">
        <v>43</v>
      </c>
      <c r="O122" s="66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AR122" s="18" t="s">
        <v>164</v>
      </c>
      <c r="AT122" s="18" t="s">
        <v>160</v>
      </c>
      <c r="AU122" s="18" t="s">
        <v>82</v>
      </c>
      <c r="AY122" s="18" t="s">
        <v>158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8" t="s">
        <v>80</v>
      </c>
      <c r="BK122" s="177">
        <f>ROUND(I122*H122,2)</f>
        <v>0</v>
      </c>
      <c r="BL122" s="18" t="s">
        <v>164</v>
      </c>
      <c r="BM122" s="18" t="s">
        <v>703</v>
      </c>
    </row>
    <row r="123" s="11" customFormat="1">
      <c r="B123" s="178"/>
      <c r="D123" s="179" t="s">
        <v>166</v>
      </c>
      <c r="E123" s="180" t="s">
        <v>3</v>
      </c>
      <c r="F123" s="181" t="s">
        <v>49</v>
      </c>
      <c r="H123" s="182">
        <v>80.650000000000006</v>
      </c>
      <c r="I123" s="183"/>
      <c r="L123" s="178"/>
      <c r="M123" s="184"/>
      <c r="N123" s="185"/>
      <c r="O123" s="185"/>
      <c r="P123" s="185"/>
      <c r="Q123" s="185"/>
      <c r="R123" s="185"/>
      <c r="S123" s="185"/>
      <c r="T123" s="186"/>
      <c r="AT123" s="180" t="s">
        <v>166</v>
      </c>
      <c r="AU123" s="180" t="s">
        <v>82</v>
      </c>
      <c r="AV123" s="11" t="s">
        <v>82</v>
      </c>
      <c r="AW123" s="11" t="s">
        <v>33</v>
      </c>
      <c r="AX123" s="11" t="s">
        <v>80</v>
      </c>
      <c r="AY123" s="180" t="s">
        <v>158</v>
      </c>
    </row>
    <row r="124" s="1" customFormat="1" ht="22.5" customHeight="1">
      <c r="B124" s="165"/>
      <c r="C124" s="166" t="s">
        <v>245</v>
      </c>
      <c r="D124" s="166" t="s">
        <v>160</v>
      </c>
      <c r="E124" s="167" t="s">
        <v>246</v>
      </c>
      <c r="F124" s="168" t="s">
        <v>247</v>
      </c>
      <c r="G124" s="169" t="s">
        <v>110</v>
      </c>
      <c r="H124" s="170">
        <v>134.30000000000001</v>
      </c>
      <c r="I124" s="171"/>
      <c r="J124" s="172">
        <f>ROUND(I124*H124,2)</f>
        <v>0</v>
      </c>
      <c r="K124" s="168" t="s">
        <v>3</v>
      </c>
      <c r="L124" s="36"/>
      <c r="M124" s="173" t="s">
        <v>3</v>
      </c>
      <c r="N124" s="174" t="s">
        <v>43</v>
      </c>
      <c r="O124" s="66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AR124" s="18" t="s">
        <v>164</v>
      </c>
      <c r="AT124" s="18" t="s">
        <v>160</v>
      </c>
      <c r="AU124" s="18" t="s">
        <v>82</v>
      </c>
      <c r="AY124" s="18" t="s">
        <v>158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80</v>
      </c>
      <c r="BK124" s="177">
        <f>ROUND(I124*H124,2)</f>
        <v>0</v>
      </c>
      <c r="BL124" s="18" t="s">
        <v>164</v>
      </c>
      <c r="BM124" s="18" t="s">
        <v>704</v>
      </c>
    </row>
    <row r="125" s="11" customFormat="1">
      <c r="B125" s="178"/>
      <c r="D125" s="179" t="s">
        <v>166</v>
      </c>
      <c r="E125" s="180" t="s">
        <v>3</v>
      </c>
      <c r="F125" s="181" t="s">
        <v>249</v>
      </c>
      <c r="H125" s="182">
        <v>80.650000000000006</v>
      </c>
      <c r="I125" s="183"/>
      <c r="L125" s="178"/>
      <c r="M125" s="184"/>
      <c r="N125" s="185"/>
      <c r="O125" s="185"/>
      <c r="P125" s="185"/>
      <c r="Q125" s="185"/>
      <c r="R125" s="185"/>
      <c r="S125" s="185"/>
      <c r="T125" s="186"/>
      <c r="AT125" s="180" t="s">
        <v>166</v>
      </c>
      <c r="AU125" s="180" t="s">
        <v>82</v>
      </c>
      <c r="AV125" s="11" t="s">
        <v>82</v>
      </c>
      <c r="AW125" s="11" t="s">
        <v>33</v>
      </c>
      <c r="AX125" s="11" t="s">
        <v>72</v>
      </c>
      <c r="AY125" s="180" t="s">
        <v>158</v>
      </c>
    </row>
    <row r="126" s="11" customFormat="1">
      <c r="B126" s="178"/>
      <c r="D126" s="179" t="s">
        <v>166</v>
      </c>
      <c r="E126" s="180" t="s">
        <v>3</v>
      </c>
      <c r="F126" s="181" t="s">
        <v>250</v>
      </c>
      <c r="H126" s="182">
        <v>53.649999999999999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0" t="s">
        <v>166</v>
      </c>
      <c r="AU126" s="180" t="s">
        <v>82</v>
      </c>
      <c r="AV126" s="11" t="s">
        <v>82</v>
      </c>
      <c r="AW126" s="11" t="s">
        <v>33</v>
      </c>
      <c r="AX126" s="11" t="s">
        <v>72</v>
      </c>
      <c r="AY126" s="180" t="s">
        <v>158</v>
      </c>
    </row>
    <row r="127" s="13" customFormat="1">
      <c r="B127" s="194"/>
      <c r="D127" s="179" t="s">
        <v>166</v>
      </c>
      <c r="E127" s="195" t="s">
        <v>3</v>
      </c>
      <c r="F127" s="196" t="s">
        <v>215</v>
      </c>
      <c r="H127" s="197">
        <v>134.30000000000001</v>
      </c>
      <c r="I127" s="198"/>
      <c r="L127" s="194"/>
      <c r="M127" s="199"/>
      <c r="N127" s="200"/>
      <c r="O127" s="200"/>
      <c r="P127" s="200"/>
      <c r="Q127" s="200"/>
      <c r="R127" s="200"/>
      <c r="S127" s="200"/>
      <c r="T127" s="201"/>
      <c r="AT127" s="195" t="s">
        <v>166</v>
      </c>
      <c r="AU127" s="195" t="s">
        <v>82</v>
      </c>
      <c r="AV127" s="13" t="s">
        <v>164</v>
      </c>
      <c r="AW127" s="13" t="s">
        <v>33</v>
      </c>
      <c r="AX127" s="13" t="s">
        <v>80</v>
      </c>
      <c r="AY127" s="195" t="s">
        <v>158</v>
      </c>
    </row>
    <row r="128" s="1" customFormat="1" ht="22.5" customHeight="1">
      <c r="B128" s="165"/>
      <c r="C128" s="166" t="s">
        <v>251</v>
      </c>
      <c r="D128" s="166" t="s">
        <v>160</v>
      </c>
      <c r="E128" s="167" t="s">
        <v>252</v>
      </c>
      <c r="F128" s="168" t="s">
        <v>253</v>
      </c>
      <c r="G128" s="169" t="s">
        <v>110</v>
      </c>
      <c r="H128" s="170">
        <v>27</v>
      </c>
      <c r="I128" s="171"/>
      <c r="J128" s="172">
        <f>ROUND(I128*H128,2)</f>
        <v>0</v>
      </c>
      <c r="K128" s="168" t="s">
        <v>3</v>
      </c>
      <c r="L128" s="36"/>
      <c r="M128" s="173" t="s">
        <v>3</v>
      </c>
      <c r="N128" s="174" t="s">
        <v>43</v>
      </c>
      <c r="O128" s="66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AR128" s="18" t="s">
        <v>164</v>
      </c>
      <c r="AT128" s="18" t="s">
        <v>160</v>
      </c>
      <c r="AU128" s="18" t="s">
        <v>82</v>
      </c>
      <c r="AY128" s="18" t="s">
        <v>158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80</v>
      </c>
      <c r="BK128" s="177">
        <f>ROUND(I128*H128,2)</f>
        <v>0</v>
      </c>
      <c r="BL128" s="18" t="s">
        <v>164</v>
      </c>
      <c r="BM128" s="18" t="s">
        <v>705</v>
      </c>
    </row>
    <row r="129" s="11" customFormat="1">
      <c r="B129" s="178"/>
      <c r="D129" s="179" t="s">
        <v>166</v>
      </c>
      <c r="E129" s="180" t="s">
        <v>3</v>
      </c>
      <c r="F129" s="181" t="s">
        <v>112</v>
      </c>
      <c r="H129" s="182">
        <v>27</v>
      </c>
      <c r="I129" s="183"/>
      <c r="L129" s="178"/>
      <c r="M129" s="184"/>
      <c r="N129" s="185"/>
      <c r="O129" s="185"/>
      <c r="P129" s="185"/>
      <c r="Q129" s="185"/>
      <c r="R129" s="185"/>
      <c r="S129" s="185"/>
      <c r="T129" s="186"/>
      <c r="AT129" s="180" t="s">
        <v>166</v>
      </c>
      <c r="AU129" s="180" t="s">
        <v>82</v>
      </c>
      <c r="AV129" s="11" t="s">
        <v>82</v>
      </c>
      <c r="AW129" s="11" t="s">
        <v>33</v>
      </c>
      <c r="AX129" s="11" t="s">
        <v>80</v>
      </c>
      <c r="AY129" s="180" t="s">
        <v>158</v>
      </c>
    </row>
    <row r="130" s="1" customFormat="1" ht="16.5" customHeight="1">
      <c r="B130" s="165"/>
      <c r="C130" s="166" t="s">
        <v>255</v>
      </c>
      <c r="D130" s="166" t="s">
        <v>160</v>
      </c>
      <c r="E130" s="167" t="s">
        <v>256</v>
      </c>
      <c r="F130" s="168" t="s">
        <v>257</v>
      </c>
      <c r="G130" s="169" t="s">
        <v>110</v>
      </c>
      <c r="H130" s="170">
        <v>53.649999999999999</v>
      </c>
      <c r="I130" s="171"/>
      <c r="J130" s="172">
        <f>ROUND(I130*H130,2)</f>
        <v>0</v>
      </c>
      <c r="K130" s="168" t="s">
        <v>163</v>
      </c>
      <c r="L130" s="36"/>
      <c r="M130" s="173" t="s">
        <v>3</v>
      </c>
      <c r="N130" s="174" t="s">
        <v>43</v>
      </c>
      <c r="O130" s="66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AR130" s="18" t="s">
        <v>164</v>
      </c>
      <c r="AT130" s="18" t="s">
        <v>160</v>
      </c>
      <c r="AU130" s="18" t="s">
        <v>82</v>
      </c>
      <c r="AY130" s="18" t="s">
        <v>158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80</v>
      </c>
      <c r="BK130" s="177">
        <f>ROUND(I130*H130,2)</f>
        <v>0</v>
      </c>
      <c r="BL130" s="18" t="s">
        <v>164</v>
      </c>
      <c r="BM130" s="18" t="s">
        <v>706</v>
      </c>
    </row>
    <row r="131" s="11" customFormat="1">
      <c r="B131" s="178"/>
      <c r="D131" s="179" t="s">
        <v>166</v>
      </c>
      <c r="E131" s="180" t="s">
        <v>3</v>
      </c>
      <c r="F131" s="181" t="s">
        <v>259</v>
      </c>
      <c r="H131" s="182">
        <v>53.649999999999999</v>
      </c>
      <c r="I131" s="183"/>
      <c r="L131" s="178"/>
      <c r="M131" s="184"/>
      <c r="N131" s="185"/>
      <c r="O131" s="185"/>
      <c r="P131" s="185"/>
      <c r="Q131" s="185"/>
      <c r="R131" s="185"/>
      <c r="S131" s="185"/>
      <c r="T131" s="186"/>
      <c r="AT131" s="180" t="s">
        <v>166</v>
      </c>
      <c r="AU131" s="180" t="s">
        <v>82</v>
      </c>
      <c r="AV131" s="11" t="s">
        <v>82</v>
      </c>
      <c r="AW131" s="11" t="s">
        <v>33</v>
      </c>
      <c r="AX131" s="11" t="s">
        <v>80</v>
      </c>
      <c r="AY131" s="180" t="s">
        <v>158</v>
      </c>
    </row>
    <row r="132" s="1" customFormat="1" ht="16.5" customHeight="1">
      <c r="B132" s="165"/>
      <c r="C132" s="166" t="s">
        <v>8</v>
      </c>
      <c r="D132" s="166" t="s">
        <v>160</v>
      </c>
      <c r="E132" s="167" t="s">
        <v>260</v>
      </c>
      <c r="F132" s="168" t="s">
        <v>261</v>
      </c>
      <c r="G132" s="169" t="s">
        <v>110</v>
      </c>
      <c r="H132" s="170">
        <v>27</v>
      </c>
      <c r="I132" s="171"/>
      <c r="J132" s="172">
        <f>ROUND(I132*H132,2)</f>
        <v>0</v>
      </c>
      <c r="K132" s="168" t="s">
        <v>163</v>
      </c>
      <c r="L132" s="36"/>
      <c r="M132" s="173" t="s">
        <v>3</v>
      </c>
      <c r="N132" s="174" t="s">
        <v>43</v>
      </c>
      <c r="O132" s="66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AR132" s="18" t="s">
        <v>164</v>
      </c>
      <c r="AT132" s="18" t="s">
        <v>160</v>
      </c>
      <c r="AU132" s="18" t="s">
        <v>82</v>
      </c>
      <c r="AY132" s="18" t="s">
        <v>158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8" t="s">
        <v>80</v>
      </c>
      <c r="BK132" s="177">
        <f>ROUND(I132*H132,2)</f>
        <v>0</v>
      </c>
      <c r="BL132" s="18" t="s">
        <v>164</v>
      </c>
      <c r="BM132" s="18" t="s">
        <v>707</v>
      </c>
    </row>
    <row r="133" s="11" customFormat="1">
      <c r="B133" s="178"/>
      <c r="D133" s="179" t="s">
        <v>166</v>
      </c>
      <c r="E133" s="180" t="s">
        <v>3</v>
      </c>
      <c r="F133" s="181" t="s">
        <v>263</v>
      </c>
      <c r="H133" s="182">
        <v>5.4000000000000004</v>
      </c>
      <c r="I133" s="183"/>
      <c r="L133" s="178"/>
      <c r="M133" s="184"/>
      <c r="N133" s="185"/>
      <c r="O133" s="185"/>
      <c r="P133" s="185"/>
      <c r="Q133" s="185"/>
      <c r="R133" s="185"/>
      <c r="S133" s="185"/>
      <c r="T133" s="186"/>
      <c r="AT133" s="180" t="s">
        <v>166</v>
      </c>
      <c r="AU133" s="180" t="s">
        <v>82</v>
      </c>
      <c r="AV133" s="11" t="s">
        <v>82</v>
      </c>
      <c r="AW133" s="11" t="s">
        <v>33</v>
      </c>
      <c r="AX133" s="11" t="s">
        <v>72</v>
      </c>
      <c r="AY133" s="180" t="s">
        <v>158</v>
      </c>
    </row>
    <row r="134" s="11" customFormat="1">
      <c r="B134" s="178"/>
      <c r="D134" s="179" t="s">
        <v>166</v>
      </c>
      <c r="E134" s="180" t="s">
        <v>3</v>
      </c>
      <c r="F134" s="181" t="s">
        <v>264</v>
      </c>
      <c r="H134" s="182">
        <v>21.600000000000001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0" t="s">
        <v>166</v>
      </c>
      <c r="AU134" s="180" t="s">
        <v>82</v>
      </c>
      <c r="AV134" s="11" t="s">
        <v>82</v>
      </c>
      <c r="AW134" s="11" t="s">
        <v>33</v>
      </c>
      <c r="AX134" s="11" t="s">
        <v>72</v>
      </c>
      <c r="AY134" s="180" t="s">
        <v>158</v>
      </c>
    </row>
    <row r="135" s="13" customFormat="1">
      <c r="B135" s="194"/>
      <c r="D135" s="179" t="s">
        <v>166</v>
      </c>
      <c r="E135" s="195" t="s">
        <v>112</v>
      </c>
      <c r="F135" s="196" t="s">
        <v>215</v>
      </c>
      <c r="H135" s="197">
        <v>27</v>
      </c>
      <c r="I135" s="198"/>
      <c r="L135" s="194"/>
      <c r="M135" s="199"/>
      <c r="N135" s="200"/>
      <c r="O135" s="200"/>
      <c r="P135" s="200"/>
      <c r="Q135" s="200"/>
      <c r="R135" s="200"/>
      <c r="S135" s="200"/>
      <c r="T135" s="201"/>
      <c r="AT135" s="195" t="s">
        <v>166</v>
      </c>
      <c r="AU135" s="195" t="s">
        <v>82</v>
      </c>
      <c r="AV135" s="13" t="s">
        <v>164</v>
      </c>
      <c r="AW135" s="13" t="s">
        <v>33</v>
      </c>
      <c r="AX135" s="13" t="s">
        <v>80</v>
      </c>
      <c r="AY135" s="195" t="s">
        <v>158</v>
      </c>
    </row>
    <row r="136" s="1" customFormat="1" ht="22.5" customHeight="1">
      <c r="B136" s="165"/>
      <c r="C136" s="166" t="s">
        <v>265</v>
      </c>
      <c r="D136" s="166" t="s">
        <v>160</v>
      </c>
      <c r="E136" s="167" t="s">
        <v>266</v>
      </c>
      <c r="F136" s="168" t="s">
        <v>267</v>
      </c>
      <c r="G136" s="169" t="s">
        <v>268</v>
      </c>
      <c r="H136" s="170">
        <v>43.200000000000003</v>
      </c>
      <c r="I136" s="171"/>
      <c r="J136" s="172">
        <f>ROUND(I136*H136,2)</f>
        <v>0</v>
      </c>
      <c r="K136" s="168" t="s">
        <v>163</v>
      </c>
      <c r="L136" s="36"/>
      <c r="M136" s="173" t="s">
        <v>3</v>
      </c>
      <c r="N136" s="174" t="s">
        <v>43</v>
      </c>
      <c r="O136" s="66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AR136" s="18" t="s">
        <v>164</v>
      </c>
      <c r="AT136" s="18" t="s">
        <v>160</v>
      </c>
      <c r="AU136" s="18" t="s">
        <v>82</v>
      </c>
      <c r="AY136" s="18" t="s">
        <v>158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8" t="s">
        <v>80</v>
      </c>
      <c r="BK136" s="177">
        <f>ROUND(I136*H136,2)</f>
        <v>0</v>
      </c>
      <c r="BL136" s="18" t="s">
        <v>164</v>
      </c>
      <c r="BM136" s="18" t="s">
        <v>708</v>
      </c>
    </row>
    <row r="137" s="11" customFormat="1">
      <c r="B137" s="178"/>
      <c r="D137" s="179" t="s">
        <v>166</v>
      </c>
      <c r="F137" s="181" t="s">
        <v>709</v>
      </c>
      <c r="H137" s="182">
        <v>43.200000000000003</v>
      </c>
      <c r="I137" s="183"/>
      <c r="L137" s="178"/>
      <c r="M137" s="184"/>
      <c r="N137" s="185"/>
      <c r="O137" s="185"/>
      <c r="P137" s="185"/>
      <c r="Q137" s="185"/>
      <c r="R137" s="185"/>
      <c r="S137" s="185"/>
      <c r="T137" s="186"/>
      <c r="AT137" s="180" t="s">
        <v>166</v>
      </c>
      <c r="AU137" s="180" t="s">
        <v>82</v>
      </c>
      <c r="AV137" s="11" t="s">
        <v>82</v>
      </c>
      <c r="AW137" s="11" t="s">
        <v>4</v>
      </c>
      <c r="AX137" s="11" t="s">
        <v>80</v>
      </c>
      <c r="AY137" s="180" t="s">
        <v>158</v>
      </c>
    </row>
    <row r="138" s="1" customFormat="1" ht="22.5" customHeight="1">
      <c r="B138" s="165"/>
      <c r="C138" s="166" t="s">
        <v>271</v>
      </c>
      <c r="D138" s="166" t="s">
        <v>160</v>
      </c>
      <c r="E138" s="167" t="s">
        <v>272</v>
      </c>
      <c r="F138" s="168" t="s">
        <v>273</v>
      </c>
      <c r="G138" s="169" t="s">
        <v>110</v>
      </c>
      <c r="H138" s="170">
        <v>53.649999999999999</v>
      </c>
      <c r="I138" s="171"/>
      <c r="J138" s="172">
        <f>ROUND(I138*H138,2)</f>
        <v>0</v>
      </c>
      <c r="K138" s="168" t="s">
        <v>163</v>
      </c>
      <c r="L138" s="36"/>
      <c r="M138" s="173" t="s">
        <v>3</v>
      </c>
      <c r="N138" s="174" t="s">
        <v>43</v>
      </c>
      <c r="O138" s="66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AR138" s="18" t="s">
        <v>164</v>
      </c>
      <c r="AT138" s="18" t="s">
        <v>160</v>
      </c>
      <c r="AU138" s="18" t="s">
        <v>82</v>
      </c>
      <c r="AY138" s="18" t="s">
        <v>158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8" t="s">
        <v>80</v>
      </c>
      <c r="BK138" s="177">
        <f>ROUND(I138*H138,2)</f>
        <v>0</v>
      </c>
      <c r="BL138" s="18" t="s">
        <v>164</v>
      </c>
      <c r="BM138" s="18" t="s">
        <v>710</v>
      </c>
    </row>
    <row r="139" s="11" customFormat="1">
      <c r="B139" s="178"/>
      <c r="D139" s="179" t="s">
        <v>166</v>
      </c>
      <c r="E139" s="180" t="s">
        <v>3</v>
      </c>
      <c r="F139" s="181" t="s">
        <v>275</v>
      </c>
      <c r="H139" s="182">
        <v>53.649999999999999</v>
      </c>
      <c r="I139" s="183"/>
      <c r="L139" s="178"/>
      <c r="M139" s="184"/>
      <c r="N139" s="185"/>
      <c r="O139" s="185"/>
      <c r="P139" s="185"/>
      <c r="Q139" s="185"/>
      <c r="R139" s="185"/>
      <c r="S139" s="185"/>
      <c r="T139" s="186"/>
      <c r="AT139" s="180" t="s">
        <v>166</v>
      </c>
      <c r="AU139" s="180" t="s">
        <v>82</v>
      </c>
      <c r="AV139" s="11" t="s">
        <v>82</v>
      </c>
      <c r="AW139" s="11" t="s">
        <v>33</v>
      </c>
      <c r="AX139" s="11" t="s">
        <v>72</v>
      </c>
      <c r="AY139" s="180" t="s">
        <v>158</v>
      </c>
    </row>
    <row r="140" s="13" customFormat="1">
      <c r="B140" s="194"/>
      <c r="D140" s="179" t="s">
        <v>166</v>
      </c>
      <c r="E140" s="195" t="s">
        <v>108</v>
      </c>
      <c r="F140" s="196" t="s">
        <v>215</v>
      </c>
      <c r="H140" s="197">
        <v>53.649999999999999</v>
      </c>
      <c r="I140" s="198"/>
      <c r="L140" s="194"/>
      <c r="M140" s="199"/>
      <c r="N140" s="200"/>
      <c r="O140" s="200"/>
      <c r="P140" s="200"/>
      <c r="Q140" s="200"/>
      <c r="R140" s="200"/>
      <c r="S140" s="200"/>
      <c r="T140" s="201"/>
      <c r="AT140" s="195" t="s">
        <v>166</v>
      </c>
      <c r="AU140" s="195" t="s">
        <v>82</v>
      </c>
      <c r="AV140" s="13" t="s">
        <v>164</v>
      </c>
      <c r="AW140" s="13" t="s">
        <v>33</v>
      </c>
      <c r="AX140" s="13" t="s">
        <v>80</v>
      </c>
      <c r="AY140" s="195" t="s">
        <v>158</v>
      </c>
    </row>
    <row r="141" s="1" customFormat="1" ht="22.5" customHeight="1">
      <c r="B141" s="165"/>
      <c r="C141" s="166" t="s">
        <v>276</v>
      </c>
      <c r="D141" s="166" t="s">
        <v>160</v>
      </c>
      <c r="E141" s="167" t="s">
        <v>277</v>
      </c>
      <c r="F141" s="168" t="s">
        <v>278</v>
      </c>
      <c r="G141" s="169" t="s">
        <v>110</v>
      </c>
      <c r="H141" s="170">
        <v>21.600000000000001</v>
      </c>
      <c r="I141" s="171"/>
      <c r="J141" s="172">
        <f>ROUND(I141*H141,2)</f>
        <v>0</v>
      </c>
      <c r="K141" s="168" t="s">
        <v>163</v>
      </c>
      <c r="L141" s="36"/>
      <c r="M141" s="173" t="s">
        <v>3</v>
      </c>
      <c r="N141" s="174" t="s">
        <v>43</v>
      </c>
      <c r="O141" s="66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AR141" s="18" t="s">
        <v>164</v>
      </c>
      <c r="AT141" s="18" t="s">
        <v>160</v>
      </c>
      <c r="AU141" s="18" t="s">
        <v>82</v>
      </c>
      <c r="AY141" s="18" t="s">
        <v>158</v>
      </c>
      <c r="BE141" s="177">
        <f>IF(N141="základní",J141,0)</f>
        <v>0</v>
      </c>
      <c r="BF141" s="177">
        <f>IF(N141="snížená",J141,0)</f>
        <v>0</v>
      </c>
      <c r="BG141" s="177">
        <f>IF(N141="zákl. přenesená",J141,0)</f>
        <v>0</v>
      </c>
      <c r="BH141" s="177">
        <f>IF(N141="sníž. přenesená",J141,0)</f>
        <v>0</v>
      </c>
      <c r="BI141" s="177">
        <f>IF(N141="nulová",J141,0)</f>
        <v>0</v>
      </c>
      <c r="BJ141" s="18" t="s">
        <v>80</v>
      </c>
      <c r="BK141" s="177">
        <f>ROUND(I141*H141,2)</f>
        <v>0</v>
      </c>
      <c r="BL141" s="18" t="s">
        <v>164</v>
      </c>
      <c r="BM141" s="18" t="s">
        <v>711</v>
      </c>
    </row>
    <row r="142" s="11" customFormat="1">
      <c r="B142" s="178"/>
      <c r="D142" s="179" t="s">
        <v>166</v>
      </c>
      <c r="E142" s="180" t="s">
        <v>3</v>
      </c>
      <c r="F142" s="181" t="s">
        <v>712</v>
      </c>
      <c r="H142" s="182">
        <v>21.600000000000001</v>
      </c>
      <c r="I142" s="183"/>
      <c r="L142" s="178"/>
      <c r="M142" s="184"/>
      <c r="N142" s="185"/>
      <c r="O142" s="185"/>
      <c r="P142" s="185"/>
      <c r="Q142" s="185"/>
      <c r="R142" s="185"/>
      <c r="S142" s="185"/>
      <c r="T142" s="186"/>
      <c r="AT142" s="180" t="s">
        <v>166</v>
      </c>
      <c r="AU142" s="180" t="s">
        <v>82</v>
      </c>
      <c r="AV142" s="11" t="s">
        <v>82</v>
      </c>
      <c r="AW142" s="11" t="s">
        <v>33</v>
      </c>
      <c r="AX142" s="11" t="s">
        <v>72</v>
      </c>
      <c r="AY142" s="180" t="s">
        <v>158</v>
      </c>
    </row>
    <row r="143" s="13" customFormat="1">
      <c r="B143" s="194"/>
      <c r="D143" s="179" t="s">
        <v>166</v>
      </c>
      <c r="E143" s="195" t="s">
        <v>115</v>
      </c>
      <c r="F143" s="196" t="s">
        <v>215</v>
      </c>
      <c r="H143" s="197">
        <v>21.600000000000001</v>
      </c>
      <c r="I143" s="198"/>
      <c r="L143" s="194"/>
      <c r="M143" s="199"/>
      <c r="N143" s="200"/>
      <c r="O143" s="200"/>
      <c r="P143" s="200"/>
      <c r="Q143" s="200"/>
      <c r="R143" s="200"/>
      <c r="S143" s="200"/>
      <c r="T143" s="201"/>
      <c r="AT143" s="195" t="s">
        <v>166</v>
      </c>
      <c r="AU143" s="195" t="s">
        <v>82</v>
      </c>
      <c r="AV143" s="13" t="s">
        <v>164</v>
      </c>
      <c r="AW143" s="13" t="s">
        <v>33</v>
      </c>
      <c r="AX143" s="13" t="s">
        <v>80</v>
      </c>
      <c r="AY143" s="195" t="s">
        <v>158</v>
      </c>
    </row>
    <row r="144" s="1" customFormat="1" ht="16.5" customHeight="1">
      <c r="B144" s="165"/>
      <c r="C144" s="202" t="s">
        <v>282</v>
      </c>
      <c r="D144" s="202" t="s">
        <v>283</v>
      </c>
      <c r="E144" s="203" t="s">
        <v>284</v>
      </c>
      <c r="F144" s="204" t="s">
        <v>285</v>
      </c>
      <c r="G144" s="205" t="s">
        <v>268</v>
      </c>
      <c r="H144" s="206">
        <v>38.880000000000003</v>
      </c>
      <c r="I144" s="207"/>
      <c r="J144" s="208">
        <f>ROUND(I144*H144,2)</f>
        <v>0</v>
      </c>
      <c r="K144" s="204" t="s">
        <v>163</v>
      </c>
      <c r="L144" s="209"/>
      <c r="M144" s="210" t="s">
        <v>3</v>
      </c>
      <c r="N144" s="211" t="s">
        <v>43</v>
      </c>
      <c r="O144" s="66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AR144" s="18" t="s">
        <v>193</v>
      </c>
      <c r="AT144" s="18" t="s">
        <v>283</v>
      </c>
      <c r="AU144" s="18" t="s">
        <v>82</v>
      </c>
      <c r="AY144" s="18" t="s">
        <v>158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8" t="s">
        <v>80</v>
      </c>
      <c r="BK144" s="177">
        <f>ROUND(I144*H144,2)</f>
        <v>0</v>
      </c>
      <c r="BL144" s="18" t="s">
        <v>164</v>
      </c>
      <c r="BM144" s="18" t="s">
        <v>713</v>
      </c>
    </row>
    <row r="145" s="11" customFormat="1">
      <c r="B145" s="178"/>
      <c r="D145" s="179" t="s">
        <v>166</v>
      </c>
      <c r="F145" s="181" t="s">
        <v>714</v>
      </c>
      <c r="H145" s="182">
        <v>38.880000000000003</v>
      </c>
      <c r="I145" s="183"/>
      <c r="L145" s="178"/>
      <c r="M145" s="184"/>
      <c r="N145" s="185"/>
      <c r="O145" s="185"/>
      <c r="P145" s="185"/>
      <c r="Q145" s="185"/>
      <c r="R145" s="185"/>
      <c r="S145" s="185"/>
      <c r="T145" s="186"/>
      <c r="AT145" s="180" t="s">
        <v>166</v>
      </c>
      <c r="AU145" s="180" t="s">
        <v>82</v>
      </c>
      <c r="AV145" s="11" t="s">
        <v>82</v>
      </c>
      <c r="AW145" s="11" t="s">
        <v>4</v>
      </c>
      <c r="AX145" s="11" t="s">
        <v>80</v>
      </c>
      <c r="AY145" s="180" t="s">
        <v>158</v>
      </c>
    </row>
    <row r="146" s="10" customFormat="1" ht="22.8" customHeight="1">
      <c r="B146" s="152"/>
      <c r="D146" s="153" t="s">
        <v>71</v>
      </c>
      <c r="E146" s="163" t="s">
        <v>164</v>
      </c>
      <c r="F146" s="163" t="s">
        <v>288</v>
      </c>
      <c r="I146" s="155"/>
      <c r="J146" s="164">
        <f>BK146</f>
        <v>0</v>
      </c>
      <c r="L146" s="152"/>
      <c r="M146" s="157"/>
      <c r="N146" s="158"/>
      <c r="O146" s="158"/>
      <c r="P146" s="159">
        <f>SUM(P147:P149)</f>
        <v>0</v>
      </c>
      <c r="Q146" s="158"/>
      <c r="R146" s="159">
        <f>SUM(R147:R149)</f>
        <v>0</v>
      </c>
      <c r="S146" s="158"/>
      <c r="T146" s="160">
        <f>SUM(T147:T149)</f>
        <v>0</v>
      </c>
      <c r="AR146" s="153" t="s">
        <v>80</v>
      </c>
      <c r="AT146" s="161" t="s">
        <v>71</v>
      </c>
      <c r="AU146" s="161" t="s">
        <v>80</v>
      </c>
      <c r="AY146" s="153" t="s">
        <v>158</v>
      </c>
      <c r="BK146" s="162">
        <f>SUM(BK147:BK149)</f>
        <v>0</v>
      </c>
    </row>
    <row r="147" s="1" customFormat="1" ht="16.5" customHeight="1">
      <c r="B147" s="165"/>
      <c r="C147" s="166" t="s">
        <v>289</v>
      </c>
      <c r="D147" s="166" t="s">
        <v>160</v>
      </c>
      <c r="E147" s="167" t="s">
        <v>290</v>
      </c>
      <c r="F147" s="168" t="s">
        <v>291</v>
      </c>
      <c r="G147" s="169" t="s">
        <v>110</v>
      </c>
      <c r="H147" s="170">
        <v>5.4000000000000004</v>
      </c>
      <c r="I147" s="171"/>
      <c r="J147" s="172">
        <f>ROUND(I147*H147,2)</f>
        <v>0</v>
      </c>
      <c r="K147" s="168" t="s">
        <v>163</v>
      </c>
      <c r="L147" s="36"/>
      <c r="M147" s="173" t="s">
        <v>3</v>
      </c>
      <c r="N147" s="174" t="s">
        <v>43</v>
      </c>
      <c r="O147" s="66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AR147" s="18" t="s">
        <v>164</v>
      </c>
      <c r="AT147" s="18" t="s">
        <v>160</v>
      </c>
      <c r="AU147" s="18" t="s">
        <v>82</v>
      </c>
      <c r="AY147" s="18" t="s">
        <v>158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8" t="s">
        <v>80</v>
      </c>
      <c r="BK147" s="177">
        <f>ROUND(I147*H147,2)</f>
        <v>0</v>
      </c>
      <c r="BL147" s="18" t="s">
        <v>164</v>
      </c>
      <c r="BM147" s="18" t="s">
        <v>715</v>
      </c>
    </row>
    <row r="148" s="11" customFormat="1">
      <c r="B148" s="178"/>
      <c r="D148" s="179" t="s">
        <v>166</v>
      </c>
      <c r="E148" s="180" t="s">
        <v>3</v>
      </c>
      <c r="F148" s="181" t="s">
        <v>716</v>
      </c>
      <c r="H148" s="182">
        <v>5.4000000000000004</v>
      </c>
      <c r="I148" s="183"/>
      <c r="L148" s="178"/>
      <c r="M148" s="184"/>
      <c r="N148" s="185"/>
      <c r="O148" s="185"/>
      <c r="P148" s="185"/>
      <c r="Q148" s="185"/>
      <c r="R148" s="185"/>
      <c r="S148" s="185"/>
      <c r="T148" s="186"/>
      <c r="AT148" s="180" t="s">
        <v>166</v>
      </c>
      <c r="AU148" s="180" t="s">
        <v>82</v>
      </c>
      <c r="AV148" s="11" t="s">
        <v>82</v>
      </c>
      <c r="AW148" s="11" t="s">
        <v>33</v>
      </c>
      <c r="AX148" s="11" t="s">
        <v>72</v>
      </c>
      <c r="AY148" s="180" t="s">
        <v>158</v>
      </c>
    </row>
    <row r="149" s="13" customFormat="1">
      <c r="B149" s="194"/>
      <c r="D149" s="179" t="s">
        <v>166</v>
      </c>
      <c r="E149" s="195" t="s">
        <v>125</v>
      </c>
      <c r="F149" s="196" t="s">
        <v>215</v>
      </c>
      <c r="H149" s="197">
        <v>5.4000000000000004</v>
      </c>
      <c r="I149" s="198"/>
      <c r="L149" s="194"/>
      <c r="M149" s="199"/>
      <c r="N149" s="200"/>
      <c r="O149" s="200"/>
      <c r="P149" s="200"/>
      <c r="Q149" s="200"/>
      <c r="R149" s="200"/>
      <c r="S149" s="200"/>
      <c r="T149" s="201"/>
      <c r="AT149" s="195" t="s">
        <v>166</v>
      </c>
      <c r="AU149" s="195" t="s">
        <v>82</v>
      </c>
      <c r="AV149" s="13" t="s">
        <v>164</v>
      </c>
      <c r="AW149" s="13" t="s">
        <v>33</v>
      </c>
      <c r="AX149" s="13" t="s">
        <v>80</v>
      </c>
      <c r="AY149" s="195" t="s">
        <v>158</v>
      </c>
    </row>
    <row r="150" s="10" customFormat="1" ht="22.8" customHeight="1">
      <c r="B150" s="152"/>
      <c r="D150" s="153" t="s">
        <v>71</v>
      </c>
      <c r="E150" s="163" t="s">
        <v>180</v>
      </c>
      <c r="F150" s="163" t="s">
        <v>295</v>
      </c>
      <c r="I150" s="155"/>
      <c r="J150" s="164">
        <f>BK150</f>
        <v>0</v>
      </c>
      <c r="L150" s="152"/>
      <c r="M150" s="157"/>
      <c r="N150" s="158"/>
      <c r="O150" s="158"/>
      <c r="P150" s="159">
        <f>SUM(P151:P163)</f>
        <v>0</v>
      </c>
      <c r="Q150" s="158"/>
      <c r="R150" s="159">
        <f>SUM(R151:R163)</f>
        <v>0</v>
      </c>
      <c r="S150" s="158"/>
      <c r="T150" s="160">
        <f>SUM(T151:T163)</f>
        <v>0</v>
      </c>
      <c r="AR150" s="153" t="s">
        <v>80</v>
      </c>
      <c r="AT150" s="161" t="s">
        <v>71</v>
      </c>
      <c r="AU150" s="161" t="s">
        <v>80</v>
      </c>
      <c r="AY150" s="153" t="s">
        <v>158</v>
      </c>
      <c r="BK150" s="162">
        <f>SUM(BK151:BK163)</f>
        <v>0</v>
      </c>
    </row>
    <row r="151" s="1" customFormat="1" ht="16.5" customHeight="1">
      <c r="B151" s="165"/>
      <c r="C151" s="166" t="s">
        <v>296</v>
      </c>
      <c r="D151" s="166" t="s">
        <v>160</v>
      </c>
      <c r="E151" s="167" t="s">
        <v>301</v>
      </c>
      <c r="F151" s="168" t="s">
        <v>302</v>
      </c>
      <c r="G151" s="169" t="s">
        <v>101</v>
      </c>
      <c r="H151" s="170">
        <v>1</v>
      </c>
      <c r="I151" s="171"/>
      <c r="J151" s="172">
        <f>ROUND(I151*H151,2)</f>
        <v>0</v>
      </c>
      <c r="K151" s="168" t="s">
        <v>163</v>
      </c>
      <c r="L151" s="36"/>
      <c r="M151" s="173" t="s">
        <v>3</v>
      </c>
      <c r="N151" s="174" t="s">
        <v>43</v>
      </c>
      <c r="O151" s="66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AR151" s="18" t="s">
        <v>164</v>
      </c>
      <c r="AT151" s="18" t="s">
        <v>160</v>
      </c>
      <c r="AU151" s="18" t="s">
        <v>82</v>
      </c>
      <c r="AY151" s="18" t="s">
        <v>158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8" t="s">
        <v>80</v>
      </c>
      <c r="BK151" s="177">
        <f>ROUND(I151*H151,2)</f>
        <v>0</v>
      </c>
      <c r="BL151" s="18" t="s">
        <v>164</v>
      </c>
      <c r="BM151" s="18" t="s">
        <v>717</v>
      </c>
    </row>
    <row r="152" s="11" customFormat="1">
      <c r="B152" s="178"/>
      <c r="D152" s="179" t="s">
        <v>166</v>
      </c>
      <c r="E152" s="180" t="s">
        <v>3</v>
      </c>
      <c r="F152" s="181" t="s">
        <v>172</v>
      </c>
      <c r="H152" s="182">
        <v>1</v>
      </c>
      <c r="I152" s="183"/>
      <c r="L152" s="178"/>
      <c r="M152" s="184"/>
      <c r="N152" s="185"/>
      <c r="O152" s="185"/>
      <c r="P152" s="185"/>
      <c r="Q152" s="185"/>
      <c r="R152" s="185"/>
      <c r="S152" s="185"/>
      <c r="T152" s="186"/>
      <c r="AT152" s="180" t="s">
        <v>166</v>
      </c>
      <c r="AU152" s="180" t="s">
        <v>82</v>
      </c>
      <c r="AV152" s="11" t="s">
        <v>82</v>
      </c>
      <c r="AW152" s="11" t="s">
        <v>33</v>
      </c>
      <c r="AX152" s="11" t="s">
        <v>80</v>
      </c>
      <c r="AY152" s="180" t="s">
        <v>158</v>
      </c>
    </row>
    <row r="153" s="1" customFormat="1" ht="16.5" customHeight="1">
      <c r="B153" s="165"/>
      <c r="C153" s="166" t="s">
        <v>300</v>
      </c>
      <c r="D153" s="166" t="s">
        <v>160</v>
      </c>
      <c r="E153" s="167" t="s">
        <v>305</v>
      </c>
      <c r="F153" s="168" t="s">
        <v>306</v>
      </c>
      <c r="G153" s="169" t="s">
        <v>101</v>
      </c>
      <c r="H153" s="170">
        <v>1</v>
      </c>
      <c r="I153" s="171"/>
      <c r="J153" s="172">
        <f>ROUND(I153*H153,2)</f>
        <v>0</v>
      </c>
      <c r="K153" s="168" t="s">
        <v>163</v>
      </c>
      <c r="L153" s="36"/>
      <c r="M153" s="173" t="s">
        <v>3</v>
      </c>
      <c r="N153" s="174" t="s">
        <v>43</v>
      </c>
      <c r="O153" s="66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AR153" s="18" t="s">
        <v>164</v>
      </c>
      <c r="AT153" s="18" t="s">
        <v>160</v>
      </c>
      <c r="AU153" s="18" t="s">
        <v>82</v>
      </c>
      <c r="AY153" s="18" t="s">
        <v>158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8" t="s">
        <v>80</v>
      </c>
      <c r="BK153" s="177">
        <f>ROUND(I153*H153,2)</f>
        <v>0</v>
      </c>
      <c r="BL153" s="18" t="s">
        <v>164</v>
      </c>
      <c r="BM153" s="18" t="s">
        <v>718</v>
      </c>
    </row>
    <row r="154" s="11" customFormat="1">
      <c r="B154" s="178"/>
      <c r="D154" s="179" t="s">
        <v>166</v>
      </c>
      <c r="E154" s="180" t="s">
        <v>3</v>
      </c>
      <c r="F154" s="181" t="s">
        <v>172</v>
      </c>
      <c r="H154" s="182">
        <v>1</v>
      </c>
      <c r="I154" s="183"/>
      <c r="L154" s="178"/>
      <c r="M154" s="184"/>
      <c r="N154" s="185"/>
      <c r="O154" s="185"/>
      <c r="P154" s="185"/>
      <c r="Q154" s="185"/>
      <c r="R154" s="185"/>
      <c r="S154" s="185"/>
      <c r="T154" s="186"/>
      <c r="AT154" s="180" t="s">
        <v>166</v>
      </c>
      <c r="AU154" s="180" t="s">
        <v>82</v>
      </c>
      <c r="AV154" s="11" t="s">
        <v>82</v>
      </c>
      <c r="AW154" s="11" t="s">
        <v>33</v>
      </c>
      <c r="AX154" s="11" t="s">
        <v>80</v>
      </c>
      <c r="AY154" s="180" t="s">
        <v>158</v>
      </c>
    </row>
    <row r="155" s="1" customFormat="1" ht="16.5" customHeight="1">
      <c r="B155" s="165"/>
      <c r="C155" s="166" t="s">
        <v>304</v>
      </c>
      <c r="D155" s="166" t="s">
        <v>160</v>
      </c>
      <c r="E155" s="167" t="s">
        <v>719</v>
      </c>
      <c r="F155" s="168" t="s">
        <v>720</v>
      </c>
      <c r="G155" s="169" t="s">
        <v>101</v>
      </c>
      <c r="H155" s="170">
        <v>53</v>
      </c>
      <c r="I155" s="171"/>
      <c r="J155" s="172">
        <f>ROUND(I155*H155,2)</f>
        <v>0</v>
      </c>
      <c r="K155" s="168" t="s">
        <v>163</v>
      </c>
      <c r="L155" s="36"/>
      <c r="M155" s="173" t="s">
        <v>3</v>
      </c>
      <c r="N155" s="174" t="s">
        <v>43</v>
      </c>
      <c r="O155" s="66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AR155" s="18" t="s">
        <v>164</v>
      </c>
      <c r="AT155" s="18" t="s">
        <v>160</v>
      </c>
      <c r="AU155" s="18" t="s">
        <v>82</v>
      </c>
      <c r="AY155" s="18" t="s">
        <v>158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8" t="s">
        <v>80</v>
      </c>
      <c r="BK155" s="177">
        <f>ROUND(I155*H155,2)</f>
        <v>0</v>
      </c>
      <c r="BL155" s="18" t="s">
        <v>164</v>
      </c>
      <c r="BM155" s="18" t="s">
        <v>721</v>
      </c>
    </row>
    <row r="156" s="11" customFormat="1">
      <c r="B156" s="178"/>
      <c r="D156" s="179" t="s">
        <v>166</v>
      </c>
      <c r="E156" s="180" t="s">
        <v>3</v>
      </c>
      <c r="F156" s="181" t="s">
        <v>722</v>
      </c>
      <c r="H156" s="182">
        <v>53</v>
      </c>
      <c r="I156" s="183"/>
      <c r="L156" s="178"/>
      <c r="M156" s="184"/>
      <c r="N156" s="185"/>
      <c r="O156" s="185"/>
      <c r="P156" s="185"/>
      <c r="Q156" s="185"/>
      <c r="R156" s="185"/>
      <c r="S156" s="185"/>
      <c r="T156" s="186"/>
      <c r="AT156" s="180" t="s">
        <v>166</v>
      </c>
      <c r="AU156" s="180" t="s">
        <v>82</v>
      </c>
      <c r="AV156" s="11" t="s">
        <v>82</v>
      </c>
      <c r="AW156" s="11" t="s">
        <v>33</v>
      </c>
      <c r="AX156" s="11" t="s">
        <v>72</v>
      </c>
      <c r="AY156" s="180" t="s">
        <v>158</v>
      </c>
    </row>
    <row r="157" s="13" customFormat="1">
      <c r="B157" s="194"/>
      <c r="D157" s="179" t="s">
        <v>166</v>
      </c>
      <c r="E157" s="195" t="s">
        <v>671</v>
      </c>
      <c r="F157" s="196" t="s">
        <v>215</v>
      </c>
      <c r="H157" s="197">
        <v>53</v>
      </c>
      <c r="I157" s="198"/>
      <c r="L157" s="194"/>
      <c r="M157" s="199"/>
      <c r="N157" s="200"/>
      <c r="O157" s="200"/>
      <c r="P157" s="200"/>
      <c r="Q157" s="200"/>
      <c r="R157" s="200"/>
      <c r="S157" s="200"/>
      <c r="T157" s="201"/>
      <c r="AT157" s="195" t="s">
        <v>166</v>
      </c>
      <c r="AU157" s="195" t="s">
        <v>82</v>
      </c>
      <c r="AV157" s="13" t="s">
        <v>164</v>
      </c>
      <c r="AW157" s="13" t="s">
        <v>33</v>
      </c>
      <c r="AX157" s="13" t="s">
        <v>80</v>
      </c>
      <c r="AY157" s="195" t="s">
        <v>158</v>
      </c>
    </row>
    <row r="158" s="1" customFormat="1" ht="16.5" customHeight="1">
      <c r="B158" s="165"/>
      <c r="C158" s="166" t="s">
        <v>308</v>
      </c>
      <c r="D158" s="166" t="s">
        <v>160</v>
      </c>
      <c r="E158" s="167" t="s">
        <v>309</v>
      </c>
      <c r="F158" s="168" t="s">
        <v>310</v>
      </c>
      <c r="G158" s="169" t="s">
        <v>101</v>
      </c>
      <c r="H158" s="170">
        <v>1.6000000000000001</v>
      </c>
      <c r="I158" s="171"/>
      <c r="J158" s="172">
        <f>ROUND(I158*H158,2)</f>
        <v>0</v>
      </c>
      <c r="K158" s="168" t="s">
        <v>163</v>
      </c>
      <c r="L158" s="36"/>
      <c r="M158" s="173" t="s">
        <v>3</v>
      </c>
      <c r="N158" s="174" t="s">
        <v>43</v>
      </c>
      <c r="O158" s="66"/>
      <c r="P158" s="175">
        <f>O158*H158</f>
        <v>0</v>
      </c>
      <c r="Q158" s="175">
        <v>0</v>
      </c>
      <c r="R158" s="175">
        <f>Q158*H158</f>
        <v>0</v>
      </c>
      <c r="S158" s="175">
        <v>0</v>
      </c>
      <c r="T158" s="176">
        <f>S158*H158</f>
        <v>0</v>
      </c>
      <c r="AR158" s="18" t="s">
        <v>164</v>
      </c>
      <c r="AT158" s="18" t="s">
        <v>160</v>
      </c>
      <c r="AU158" s="18" t="s">
        <v>82</v>
      </c>
      <c r="AY158" s="18" t="s">
        <v>158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8" t="s">
        <v>80</v>
      </c>
      <c r="BK158" s="177">
        <f>ROUND(I158*H158,2)</f>
        <v>0</v>
      </c>
      <c r="BL158" s="18" t="s">
        <v>164</v>
      </c>
      <c r="BM158" s="18" t="s">
        <v>723</v>
      </c>
    </row>
    <row r="159" s="11" customFormat="1">
      <c r="B159" s="178"/>
      <c r="D159" s="179" t="s">
        <v>166</v>
      </c>
      <c r="E159" s="180" t="s">
        <v>3</v>
      </c>
      <c r="F159" s="181" t="s">
        <v>184</v>
      </c>
      <c r="H159" s="182">
        <v>1.6000000000000001</v>
      </c>
      <c r="I159" s="183"/>
      <c r="L159" s="178"/>
      <c r="M159" s="184"/>
      <c r="N159" s="185"/>
      <c r="O159" s="185"/>
      <c r="P159" s="185"/>
      <c r="Q159" s="185"/>
      <c r="R159" s="185"/>
      <c r="S159" s="185"/>
      <c r="T159" s="186"/>
      <c r="AT159" s="180" t="s">
        <v>166</v>
      </c>
      <c r="AU159" s="180" t="s">
        <v>82</v>
      </c>
      <c r="AV159" s="11" t="s">
        <v>82</v>
      </c>
      <c r="AW159" s="11" t="s">
        <v>33</v>
      </c>
      <c r="AX159" s="11" t="s">
        <v>80</v>
      </c>
      <c r="AY159" s="180" t="s">
        <v>158</v>
      </c>
    </row>
    <row r="160" s="1" customFormat="1" ht="22.5" customHeight="1">
      <c r="B160" s="165"/>
      <c r="C160" s="166" t="s">
        <v>312</v>
      </c>
      <c r="D160" s="166" t="s">
        <v>160</v>
      </c>
      <c r="E160" s="167" t="s">
        <v>313</v>
      </c>
      <c r="F160" s="168" t="s">
        <v>314</v>
      </c>
      <c r="G160" s="169" t="s">
        <v>101</v>
      </c>
      <c r="H160" s="170">
        <v>1.6000000000000001</v>
      </c>
      <c r="I160" s="171"/>
      <c r="J160" s="172">
        <f>ROUND(I160*H160,2)</f>
        <v>0</v>
      </c>
      <c r="K160" s="168" t="s">
        <v>163</v>
      </c>
      <c r="L160" s="36"/>
      <c r="M160" s="173" t="s">
        <v>3</v>
      </c>
      <c r="N160" s="174" t="s">
        <v>43</v>
      </c>
      <c r="O160" s="66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AR160" s="18" t="s">
        <v>164</v>
      </c>
      <c r="AT160" s="18" t="s">
        <v>160</v>
      </c>
      <c r="AU160" s="18" t="s">
        <v>82</v>
      </c>
      <c r="AY160" s="18" t="s">
        <v>158</v>
      </c>
      <c r="BE160" s="177">
        <f>IF(N160="základní",J160,0)</f>
        <v>0</v>
      </c>
      <c r="BF160" s="177">
        <f>IF(N160="snížená",J160,0)</f>
        <v>0</v>
      </c>
      <c r="BG160" s="177">
        <f>IF(N160="zákl. přenesená",J160,0)</f>
        <v>0</v>
      </c>
      <c r="BH160" s="177">
        <f>IF(N160="sníž. přenesená",J160,0)</f>
        <v>0</v>
      </c>
      <c r="BI160" s="177">
        <f>IF(N160="nulová",J160,0)</f>
        <v>0</v>
      </c>
      <c r="BJ160" s="18" t="s">
        <v>80</v>
      </c>
      <c r="BK160" s="177">
        <f>ROUND(I160*H160,2)</f>
        <v>0</v>
      </c>
      <c r="BL160" s="18" t="s">
        <v>164</v>
      </c>
      <c r="BM160" s="18" t="s">
        <v>724</v>
      </c>
    </row>
    <row r="161" s="11" customFormat="1">
      <c r="B161" s="178"/>
      <c r="D161" s="179" t="s">
        <v>166</v>
      </c>
      <c r="E161" s="180" t="s">
        <v>3</v>
      </c>
      <c r="F161" s="181" t="s">
        <v>184</v>
      </c>
      <c r="H161" s="182">
        <v>1.6000000000000001</v>
      </c>
      <c r="I161" s="183"/>
      <c r="L161" s="178"/>
      <c r="M161" s="184"/>
      <c r="N161" s="185"/>
      <c r="O161" s="185"/>
      <c r="P161" s="185"/>
      <c r="Q161" s="185"/>
      <c r="R161" s="185"/>
      <c r="S161" s="185"/>
      <c r="T161" s="186"/>
      <c r="AT161" s="180" t="s">
        <v>166</v>
      </c>
      <c r="AU161" s="180" t="s">
        <v>82</v>
      </c>
      <c r="AV161" s="11" t="s">
        <v>82</v>
      </c>
      <c r="AW161" s="11" t="s">
        <v>33</v>
      </c>
      <c r="AX161" s="11" t="s">
        <v>80</v>
      </c>
      <c r="AY161" s="180" t="s">
        <v>158</v>
      </c>
    </row>
    <row r="162" s="1" customFormat="1" ht="22.5" customHeight="1">
      <c r="B162" s="165"/>
      <c r="C162" s="166" t="s">
        <v>316</v>
      </c>
      <c r="D162" s="166" t="s">
        <v>160</v>
      </c>
      <c r="E162" s="167" t="s">
        <v>317</v>
      </c>
      <c r="F162" s="168" t="s">
        <v>318</v>
      </c>
      <c r="G162" s="169" t="s">
        <v>101</v>
      </c>
      <c r="H162" s="170">
        <v>1</v>
      </c>
      <c r="I162" s="171"/>
      <c r="J162" s="172">
        <f>ROUND(I162*H162,2)</f>
        <v>0</v>
      </c>
      <c r="K162" s="168" t="s">
        <v>163</v>
      </c>
      <c r="L162" s="36"/>
      <c r="M162" s="173" t="s">
        <v>3</v>
      </c>
      <c r="N162" s="174" t="s">
        <v>43</v>
      </c>
      <c r="O162" s="66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AR162" s="18" t="s">
        <v>164</v>
      </c>
      <c r="AT162" s="18" t="s">
        <v>160</v>
      </c>
      <c r="AU162" s="18" t="s">
        <v>82</v>
      </c>
      <c r="AY162" s="18" t="s">
        <v>158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80</v>
      </c>
      <c r="BK162" s="177">
        <f>ROUND(I162*H162,2)</f>
        <v>0</v>
      </c>
      <c r="BL162" s="18" t="s">
        <v>164</v>
      </c>
      <c r="BM162" s="18" t="s">
        <v>725</v>
      </c>
    </row>
    <row r="163" s="11" customFormat="1">
      <c r="B163" s="178"/>
      <c r="D163" s="179" t="s">
        <v>166</v>
      </c>
      <c r="E163" s="180" t="s">
        <v>3</v>
      </c>
      <c r="F163" s="181" t="s">
        <v>172</v>
      </c>
      <c r="H163" s="182">
        <v>1</v>
      </c>
      <c r="I163" s="183"/>
      <c r="L163" s="178"/>
      <c r="M163" s="184"/>
      <c r="N163" s="185"/>
      <c r="O163" s="185"/>
      <c r="P163" s="185"/>
      <c r="Q163" s="185"/>
      <c r="R163" s="185"/>
      <c r="S163" s="185"/>
      <c r="T163" s="186"/>
      <c r="AT163" s="180" t="s">
        <v>166</v>
      </c>
      <c r="AU163" s="180" t="s">
        <v>82</v>
      </c>
      <c r="AV163" s="11" t="s">
        <v>82</v>
      </c>
      <c r="AW163" s="11" t="s">
        <v>33</v>
      </c>
      <c r="AX163" s="11" t="s">
        <v>80</v>
      </c>
      <c r="AY163" s="180" t="s">
        <v>158</v>
      </c>
    </row>
    <row r="164" s="10" customFormat="1" ht="22.8" customHeight="1">
      <c r="B164" s="152"/>
      <c r="D164" s="153" t="s">
        <v>71</v>
      </c>
      <c r="E164" s="163" t="s">
        <v>193</v>
      </c>
      <c r="F164" s="163" t="s">
        <v>332</v>
      </c>
      <c r="I164" s="155"/>
      <c r="J164" s="164">
        <f>BK164</f>
        <v>0</v>
      </c>
      <c r="L164" s="152"/>
      <c r="M164" s="157"/>
      <c r="N164" s="158"/>
      <c r="O164" s="158"/>
      <c r="P164" s="159">
        <f>SUM(P165:P215)</f>
        <v>0</v>
      </c>
      <c r="Q164" s="158"/>
      <c r="R164" s="159">
        <f>SUM(R165:R215)</f>
        <v>1.9453309499999996</v>
      </c>
      <c r="S164" s="158"/>
      <c r="T164" s="160">
        <f>SUM(T165:T215)</f>
        <v>0</v>
      </c>
      <c r="AR164" s="153" t="s">
        <v>80</v>
      </c>
      <c r="AT164" s="161" t="s">
        <v>71</v>
      </c>
      <c r="AU164" s="161" t="s">
        <v>80</v>
      </c>
      <c r="AY164" s="153" t="s">
        <v>158</v>
      </c>
      <c r="BK164" s="162">
        <f>SUM(BK165:BK215)</f>
        <v>0</v>
      </c>
    </row>
    <row r="165" s="1" customFormat="1" ht="16.5" customHeight="1">
      <c r="B165" s="165"/>
      <c r="C165" s="166" t="s">
        <v>320</v>
      </c>
      <c r="D165" s="166" t="s">
        <v>160</v>
      </c>
      <c r="E165" s="167" t="s">
        <v>726</v>
      </c>
      <c r="F165" s="168" t="s">
        <v>727</v>
      </c>
      <c r="G165" s="169" t="s">
        <v>336</v>
      </c>
      <c r="H165" s="170">
        <v>1</v>
      </c>
      <c r="I165" s="171"/>
      <c r="J165" s="172">
        <f>ROUND(I165*H165,2)</f>
        <v>0</v>
      </c>
      <c r="K165" s="168" t="s">
        <v>163</v>
      </c>
      <c r="L165" s="36"/>
      <c r="M165" s="173" t="s">
        <v>3</v>
      </c>
      <c r="N165" s="174" t="s">
        <v>43</v>
      </c>
      <c r="O165" s="66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AR165" s="18" t="s">
        <v>164</v>
      </c>
      <c r="AT165" s="18" t="s">
        <v>160</v>
      </c>
      <c r="AU165" s="18" t="s">
        <v>82</v>
      </c>
      <c r="AY165" s="18" t="s">
        <v>158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80</v>
      </c>
      <c r="BK165" s="177">
        <f>ROUND(I165*H165,2)</f>
        <v>0</v>
      </c>
      <c r="BL165" s="18" t="s">
        <v>164</v>
      </c>
      <c r="BM165" s="18" t="s">
        <v>728</v>
      </c>
    </row>
    <row r="166" s="1" customFormat="1" ht="22.5" customHeight="1">
      <c r="B166" s="165"/>
      <c r="C166" s="166" t="s">
        <v>325</v>
      </c>
      <c r="D166" s="166" t="s">
        <v>160</v>
      </c>
      <c r="E166" s="167" t="s">
        <v>729</v>
      </c>
      <c r="F166" s="168" t="s">
        <v>730</v>
      </c>
      <c r="G166" s="169" t="s">
        <v>336</v>
      </c>
      <c r="H166" s="170">
        <v>1</v>
      </c>
      <c r="I166" s="171"/>
      <c r="J166" s="172">
        <f>ROUND(I166*H166,2)</f>
        <v>0</v>
      </c>
      <c r="K166" s="168" t="s">
        <v>163</v>
      </c>
      <c r="L166" s="36"/>
      <c r="M166" s="173" t="s">
        <v>3</v>
      </c>
      <c r="N166" s="174" t="s">
        <v>43</v>
      </c>
      <c r="O166" s="66"/>
      <c r="P166" s="175">
        <f>O166*H166</f>
        <v>0</v>
      </c>
      <c r="Q166" s="175">
        <v>0.00167</v>
      </c>
      <c r="R166" s="175">
        <f>Q166*H166</f>
        <v>0.00167</v>
      </c>
      <c r="S166" s="175">
        <v>0</v>
      </c>
      <c r="T166" s="176">
        <f>S166*H166</f>
        <v>0</v>
      </c>
      <c r="AR166" s="18" t="s">
        <v>164</v>
      </c>
      <c r="AT166" s="18" t="s">
        <v>160</v>
      </c>
      <c r="AU166" s="18" t="s">
        <v>82</v>
      </c>
      <c r="AY166" s="18" t="s">
        <v>158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8" t="s">
        <v>80</v>
      </c>
      <c r="BK166" s="177">
        <f>ROUND(I166*H166,2)</f>
        <v>0</v>
      </c>
      <c r="BL166" s="18" t="s">
        <v>164</v>
      </c>
      <c r="BM166" s="18" t="s">
        <v>731</v>
      </c>
    </row>
    <row r="167" s="1" customFormat="1" ht="16.5" customHeight="1">
      <c r="B167" s="165"/>
      <c r="C167" s="202" t="s">
        <v>333</v>
      </c>
      <c r="D167" s="202" t="s">
        <v>283</v>
      </c>
      <c r="E167" s="203" t="s">
        <v>732</v>
      </c>
      <c r="F167" s="204" t="s">
        <v>733</v>
      </c>
      <c r="G167" s="205" t="s">
        <v>336</v>
      </c>
      <c r="H167" s="206">
        <v>1</v>
      </c>
      <c r="I167" s="207"/>
      <c r="J167" s="208">
        <f>ROUND(I167*H167,2)</f>
        <v>0</v>
      </c>
      <c r="K167" s="204" t="s">
        <v>3</v>
      </c>
      <c r="L167" s="209"/>
      <c r="M167" s="210" t="s">
        <v>3</v>
      </c>
      <c r="N167" s="211" t="s">
        <v>43</v>
      </c>
      <c r="O167" s="66"/>
      <c r="P167" s="175">
        <f>O167*H167</f>
        <v>0</v>
      </c>
      <c r="Q167" s="175">
        <v>0.0091999999999999998</v>
      </c>
      <c r="R167" s="175">
        <f>Q167*H167</f>
        <v>0.0091999999999999998</v>
      </c>
      <c r="S167" s="175">
        <v>0</v>
      </c>
      <c r="T167" s="176">
        <f>S167*H167</f>
        <v>0</v>
      </c>
      <c r="AR167" s="18" t="s">
        <v>193</v>
      </c>
      <c r="AT167" s="18" t="s">
        <v>283</v>
      </c>
      <c r="AU167" s="18" t="s">
        <v>82</v>
      </c>
      <c r="AY167" s="18" t="s">
        <v>158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80</v>
      </c>
      <c r="BK167" s="177">
        <f>ROUND(I167*H167,2)</f>
        <v>0</v>
      </c>
      <c r="BL167" s="18" t="s">
        <v>164</v>
      </c>
      <c r="BM167" s="18" t="s">
        <v>734</v>
      </c>
    </row>
    <row r="168" s="1" customFormat="1" ht="22.5" customHeight="1">
      <c r="B168" s="165"/>
      <c r="C168" s="166" t="s">
        <v>338</v>
      </c>
      <c r="D168" s="166" t="s">
        <v>160</v>
      </c>
      <c r="E168" s="167" t="s">
        <v>735</v>
      </c>
      <c r="F168" s="168" t="s">
        <v>736</v>
      </c>
      <c r="G168" s="169" t="s">
        <v>336</v>
      </c>
      <c r="H168" s="170">
        <v>3</v>
      </c>
      <c r="I168" s="171"/>
      <c r="J168" s="172">
        <f>ROUND(I168*H168,2)</f>
        <v>0</v>
      </c>
      <c r="K168" s="168" t="s">
        <v>163</v>
      </c>
      <c r="L168" s="36"/>
      <c r="M168" s="173" t="s">
        <v>3</v>
      </c>
      <c r="N168" s="174" t="s">
        <v>43</v>
      </c>
      <c r="O168" s="66"/>
      <c r="P168" s="175">
        <f>O168*H168</f>
        <v>0</v>
      </c>
      <c r="Q168" s="175">
        <v>0.00167</v>
      </c>
      <c r="R168" s="175">
        <f>Q168*H168</f>
        <v>0.0050100000000000006</v>
      </c>
      <c r="S168" s="175">
        <v>0</v>
      </c>
      <c r="T168" s="176">
        <f>S168*H168</f>
        <v>0</v>
      </c>
      <c r="AR168" s="18" t="s">
        <v>164</v>
      </c>
      <c r="AT168" s="18" t="s">
        <v>160</v>
      </c>
      <c r="AU168" s="18" t="s">
        <v>82</v>
      </c>
      <c r="AY168" s="18" t="s">
        <v>158</v>
      </c>
      <c r="BE168" s="177">
        <f>IF(N168="základní",J168,0)</f>
        <v>0</v>
      </c>
      <c r="BF168" s="177">
        <f>IF(N168="snížená",J168,0)</f>
        <v>0</v>
      </c>
      <c r="BG168" s="177">
        <f>IF(N168="zákl. přenesená",J168,0)</f>
        <v>0</v>
      </c>
      <c r="BH168" s="177">
        <f>IF(N168="sníž. přenesená",J168,0)</f>
        <v>0</v>
      </c>
      <c r="BI168" s="177">
        <f>IF(N168="nulová",J168,0)</f>
        <v>0</v>
      </c>
      <c r="BJ168" s="18" t="s">
        <v>80</v>
      </c>
      <c r="BK168" s="177">
        <f>ROUND(I168*H168,2)</f>
        <v>0</v>
      </c>
      <c r="BL168" s="18" t="s">
        <v>164</v>
      </c>
      <c r="BM168" s="18" t="s">
        <v>737</v>
      </c>
    </row>
    <row r="169" s="1" customFormat="1" ht="16.5" customHeight="1">
      <c r="B169" s="165"/>
      <c r="C169" s="202" t="s">
        <v>342</v>
      </c>
      <c r="D169" s="202" t="s">
        <v>283</v>
      </c>
      <c r="E169" s="203" t="s">
        <v>738</v>
      </c>
      <c r="F169" s="204" t="s">
        <v>739</v>
      </c>
      <c r="G169" s="205" t="s">
        <v>740</v>
      </c>
      <c r="H169" s="206">
        <v>3</v>
      </c>
      <c r="I169" s="207"/>
      <c r="J169" s="208">
        <f>ROUND(I169*H169,2)</f>
        <v>0</v>
      </c>
      <c r="K169" s="204" t="s">
        <v>3</v>
      </c>
      <c r="L169" s="209"/>
      <c r="M169" s="210" t="s">
        <v>3</v>
      </c>
      <c r="N169" s="211" t="s">
        <v>43</v>
      </c>
      <c r="O169" s="66"/>
      <c r="P169" s="175">
        <f>O169*H169</f>
        <v>0</v>
      </c>
      <c r="Q169" s="175">
        <v>0.013400000000000001</v>
      </c>
      <c r="R169" s="175">
        <f>Q169*H169</f>
        <v>0.0402</v>
      </c>
      <c r="S169" s="175">
        <v>0</v>
      </c>
      <c r="T169" s="176">
        <f>S169*H169</f>
        <v>0</v>
      </c>
      <c r="AR169" s="18" t="s">
        <v>193</v>
      </c>
      <c r="AT169" s="18" t="s">
        <v>283</v>
      </c>
      <c r="AU169" s="18" t="s">
        <v>82</v>
      </c>
      <c r="AY169" s="18" t="s">
        <v>158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8" t="s">
        <v>80</v>
      </c>
      <c r="BK169" s="177">
        <f>ROUND(I169*H169,2)</f>
        <v>0</v>
      </c>
      <c r="BL169" s="18" t="s">
        <v>164</v>
      </c>
      <c r="BM169" s="18" t="s">
        <v>741</v>
      </c>
    </row>
    <row r="170" s="1" customFormat="1" ht="22.5" customHeight="1">
      <c r="B170" s="165"/>
      <c r="C170" s="166" t="s">
        <v>347</v>
      </c>
      <c r="D170" s="166" t="s">
        <v>160</v>
      </c>
      <c r="E170" s="167" t="s">
        <v>742</v>
      </c>
      <c r="F170" s="168" t="s">
        <v>743</v>
      </c>
      <c r="G170" s="169" t="s">
        <v>336</v>
      </c>
      <c r="H170" s="170">
        <v>1</v>
      </c>
      <c r="I170" s="171"/>
      <c r="J170" s="172">
        <f>ROUND(I170*H170,2)</f>
        <v>0</v>
      </c>
      <c r="K170" s="168" t="s">
        <v>163</v>
      </c>
      <c r="L170" s="36"/>
      <c r="M170" s="173" t="s">
        <v>3</v>
      </c>
      <c r="N170" s="174" t="s">
        <v>43</v>
      </c>
      <c r="O170" s="66"/>
      <c r="P170" s="175">
        <f>O170*H170</f>
        <v>0</v>
      </c>
      <c r="Q170" s="175">
        <v>0.0017099999999999999</v>
      </c>
      <c r="R170" s="175">
        <f>Q170*H170</f>
        <v>0.0017099999999999999</v>
      </c>
      <c r="S170" s="175">
        <v>0</v>
      </c>
      <c r="T170" s="176">
        <f>S170*H170</f>
        <v>0</v>
      </c>
      <c r="AR170" s="18" t="s">
        <v>164</v>
      </c>
      <c r="AT170" s="18" t="s">
        <v>160</v>
      </c>
      <c r="AU170" s="18" t="s">
        <v>82</v>
      </c>
      <c r="AY170" s="18" t="s">
        <v>158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8" t="s">
        <v>80</v>
      </c>
      <c r="BK170" s="177">
        <f>ROUND(I170*H170,2)</f>
        <v>0</v>
      </c>
      <c r="BL170" s="18" t="s">
        <v>164</v>
      </c>
      <c r="BM170" s="18" t="s">
        <v>744</v>
      </c>
    </row>
    <row r="171" s="1" customFormat="1" ht="16.5" customHeight="1">
      <c r="B171" s="165"/>
      <c r="C171" s="202" t="s">
        <v>351</v>
      </c>
      <c r="D171" s="202" t="s">
        <v>283</v>
      </c>
      <c r="E171" s="203" t="s">
        <v>745</v>
      </c>
      <c r="F171" s="204" t="s">
        <v>746</v>
      </c>
      <c r="G171" s="205" t="s">
        <v>336</v>
      </c>
      <c r="H171" s="206">
        <v>1</v>
      </c>
      <c r="I171" s="207"/>
      <c r="J171" s="208">
        <f>ROUND(I171*H171,2)</f>
        <v>0</v>
      </c>
      <c r="K171" s="204" t="s">
        <v>3</v>
      </c>
      <c r="L171" s="209"/>
      <c r="M171" s="210" t="s">
        <v>3</v>
      </c>
      <c r="N171" s="211" t="s">
        <v>43</v>
      </c>
      <c r="O171" s="66"/>
      <c r="P171" s="175">
        <f>O171*H171</f>
        <v>0</v>
      </c>
      <c r="Q171" s="175">
        <v>0.016</v>
      </c>
      <c r="R171" s="175">
        <f>Q171*H171</f>
        <v>0.016</v>
      </c>
      <c r="S171" s="175">
        <v>0</v>
      </c>
      <c r="T171" s="176">
        <f>S171*H171</f>
        <v>0</v>
      </c>
      <c r="AR171" s="18" t="s">
        <v>193</v>
      </c>
      <c r="AT171" s="18" t="s">
        <v>283</v>
      </c>
      <c r="AU171" s="18" t="s">
        <v>82</v>
      </c>
      <c r="AY171" s="18" t="s">
        <v>158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8" t="s">
        <v>80</v>
      </c>
      <c r="BK171" s="177">
        <f>ROUND(I171*H171,2)</f>
        <v>0</v>
      </c>
      <c r="BL171" s="18" t="s">
        <v>164</v>
      </c>
      <c r="BM171" s="18" t="s">
        <v>747</v>
      </c>
    </row>
    <row r="172" s="1" customFormat="1" ht="22.5" customHeight="1">
      <c r="B172" s="165"/>
      <c r="C172" s="166" t="s">
        <v>356</v>
      </c>
      <c r="D172" s="166" t="s">
        <v>160</v>
      </c>
      <c r="E172" s="167" t="s">
        <v>748</v>
      </c>
      <c r="F172" s="168" t="s">
        <v>749</v>
      </c>
      <c r="G172" s="169" t="s">
        <v>105</v>
      </c>
      <c r="H172" s="170">
        <v>3</v>
      </c>
      <c r="I172" s="171"/>
      <c r="J172" s="172">
        <f>ROUND(I172*H172,2)</f>
        <v>0</v>
      </c>
      <c r="K172" s="168" t="s">
        <v>163</v>
      </c>
      <c r="L172" s="36"/>
      <c r="M172" s="173" t="s">
        <v>3</v>
      </c>
      <c r="N172" s="174" t="s">
        <v>43</v>
      </c>
      <c r="O172" s="66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AR172" s="18" t="s">
        <v>164</v>
      </c>
      <c r="AT172" s="18" t="s">
        <v>160</v>
      </c>
      <c r="AU172" s="18" t="s">
        <v>82</v>
      </c>
      <c r="AY172" s="18" t="s">
        <v>158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80</v>
      </c>
      <c r="BK172" s="177">
        <f>ROUND(I172*H172,2)</f>
        <v>0</v>
      </c>
      <c r="BL172" s="18" t="s">
        <v>164</v>
      </c>
      <c r="BM172" s="18" t="s">
        <v>750</v>
      </c>
    </row>
    <row r="173" s="11" customFormat="1">
      <c r="B173" s="178"/>
      <c r="D173" s="179" t="s">
        <v>166</v>
      </c>
      <c r="E173" s="180" t="s">
        <v>3</v>
      </c>
      <c r="F173" s="181" t="s">
        <v>751</v>
      </c>
      <c r="H173" s="182">
        <v>3</v>
      </c>
      <c r="I173" s="183"/>
      <c r="L173" s="178"/>
      <c r="M173" s="184"/>
      <c r="N173" s="185"/>
      <c r="O173" s="185"/>
      <c r="P173" s="185"/>
      <c r="Q173" s="185"/>
      <c r="R173" s="185"/>
      <c r="S173" s="185"/>
      <c r="T173" s="186"/>
      <c r="AT173" s="180" t="s">
        <v>166</v>
      </c>
      <c r="AU173" s="180" t="s">
        <v>82</v>
      </c>
      <c r="AV173" s="11" t="s">
        <v>82</v>
      </c>
      <c r="AW173" s="11" t="s">
        <v>33</v>
      </c>
      <c r="AX173" s="11" t="s">
        <v>72</v>
      </c>
      <c r="AY173" s="180" t="s">
        <v>158</v>
      </c>
    </row>
    <row r="174" s="13" customFormat="1">
      <c r="B174" s="194"/>
      <c r="D174" s="179" t="s">
        <v>166</v>
      </c>
      <c r="E174" s="195" t="s">
        <v>752</v>
      </c>
      <c r="F174" s="196" t="s">
        <v>215</v>
      </c>
      <c r="H174" s="197">
        <v>3</v>
      </c>
      <c r="I174" s="198"/>
      <c r="L174" s="194"/>
      <c r="M174" s="199"/>
      <c r="N174" s="200"/>
      <c r="O174" s="200"/>
      <c r="P174" s="200"/>
      <c r="Q174" s="200"/>
      <c r="R174" s="200"/>
      <c r="S174" s="200"/>
      <c r="T174" s="201"/>
      <c r="AT174" s="195" t="s">
        <v>166</v>
      </c>
      <c r="AU174" s="195" t="s">
        <v>82</v>
      </c>
      <c r="AV174" s="13" t="s">
        <v>164</v>
      </c>
      <c r="AW174" s="13" t="s">
        <v>33</v>
      </c>
      <c r="AX174" s="13" t="s">
        <v>80</v>
      </c>
      <c r="AY174" s="195" t="s">
        <v>158</v>
      </c>
    </row>
    <row r="175" s="1" customFormat="1" ht="16.5" customHeight="1">
      <c r="B175" s="165"/>
      <c r="C175" s="202" t="s">
        <v>360</v>
      </c>
      <c r="D175" s="202" t="s">
        <v>283</v>
      </c>
      <c r="E175" s="203" t="s">
        <v>753</v>
      </c>
      <c r="F175" s="204" t="s">
        <v>754</v>
      </c>
      <c r="G175" s="205" t="s">
        <v>105</v>
      </c>
      <c r="H175" s="206">
        <v>3.0449999999999999</v>
      </c>
      <c r="I175" s="207"/>
      <c r="J175" s="208">
        <f>ROUND(I175*H175,2)</f>
        <v>0</v>
      </c>
      <c r="K175" s="204" t="s">
        <v>163</v>
      </c>
      <c r="L175" s="209"/>
      <c r="M175" s="210" t="s">
        <v>3</v>
      </c>
      <c r="N175" s="211" t="s">
        <v>43</v>
      </c>
      <c r="O175" s="66"/>
      <c r="P175" s="175">
        <f>O175*H175</f>
        <v>0</v>
      </c>
      <c r="Q175" s="175">
        <v>0.00027</v>
      </c>
      <c r="R175" s="175">
        <f>Q175*H175</f>
        <v>0.00082215000000000001</v>
      </c>
      <c r="S175" s="175">
        <v>0</v>
      </c>
      <c r="T175" s="176">
        <f>S175*H175</f>
        <v>0</v>
      </c>
      <c r="AR175" s="18" t="s">
        <v>193</v>
      </c>
      <c r="AT175" s="18" t="s">
        <v>283</v>
      </c>
      <c r="AU175" s="18" t="s">
        <v>82</v>
      </c>
      <c r="AY175" s="18" t="s">
        <v>158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8" t="s">
        <v>80</v>
      </c>
      <c r="BK175" s="177">
        <f>ROUND(I175*H175,2)</f>
        <v>0</v>
      </c>
      <c r="BL175" s="18" t="s">
        <v>164</v>
      </c>
      <c r="BM175" s="18" t="s">
        <v>755</v>
      </c>
    </row>
    <row r="176" s="11" customFormat="1">
      <c r="B176" s="178"/>
      <c r="D176" s="179" t="s">
        <v>166</v>
      </c>
      <c r="F176" s="181" t="s">
        <v>756</v>
      </c>
      <c r="H176" s="182">
        <v>3.0449999999999999</v>
      </c>
      <c r="I176" s="183"/>
      <c r="L176" s="178"/>
      <c r="M176" s="184"/>
      <c r="N176" s="185"/>
      <c r="O176" s="185"/>
      <c r="P176" s="185"/>
      <c r="Q176" s="185"/>
      <c r="R176" s="185"/>
      <c r="S176" s="185"/>
      <c r="T176" s="186"/>
      <c r="AT176" s="180" t="s">
        <v>166</v>
      </c>
      <c r="AU176" s="180" t="s">
        <v>82</v>
      </c>
      <c r="AV176" s="11" t="s">
        <v>82</v>
      </c>
      <c r="AW176" s="11" t="s">
        <v>4</v>
      </c>
      <c r="AX176" s="11" t="s">
        <v>80</v>
      </c>
      <c r="AY176" s="180" t="s">
        <v>158</v>
      </c>
    </row>
    <row r="177" s="1" customFormat="1" ht="22.5" customHeight="1">
      <c r="B177" s="165"/>
      <c r="C177" s="166" t="s">
        <v>364</v>
      </c>
      <c r="D177" s="166" t="s">
        <v>160</v>
      </c>
      <c r="E177" s="167" t="s">
        <v>757</v>
      </c>
      <c r="F177" s="168" t="s">
        <v>758</v>
      </c>
      <c r="G177" s="169" t="s">
        <v>105</v>
      </c>
      <c r="H177" s="170">
        <v>54</v>
      </c>
      <c r="I177" s="171"/>
      <c r="J177" s="172">
        <f>ROUND(I177*H177,2)</f>
        <v>0</v>
      </c>
      <c r="K177" s="168" t="s">
        <v>163</v>
      </c>
      <c r="L177" s="36"/>
      <c r="M177" s="173" t="s">
        <v>3</v>
      </c>
      <c r="N177" s="174" t="s">
        <v>43</v>
      </c>
      <c r="O177" s="66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AR177" s="18" t="s">
        <v>164</v>
      </c>
      <c r="AT177" s="18" t="s">
        <v>160</v>
      </c>
      <c r="AU177" s="18" t="s">
        <v>82</v>
      </c>
      <c r="AY177" s="18" t="s">
        <v>158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80</v>
      </c>
      <c r="BK177" s="177">
        <f>ROUND(I177*H177,2)</f>
        <v>0</v>
      </c>
      <c r="BL177" s="18" t="s">
        <v>164</v>
      </c>
      <c r="BM177" s="18" t="s">
        <v>759</v>
      </c>
    </row>
    <row r="178" s="11" customFormat="1">
      <c r="B178" s="178"/>
      <c r="D178" s="179" t="s">
        <v>166</v>
      </c>
      <c r="E178" s="180" t="s">
        <v>3</v>
      </c>
      <c r="F178" s="181" t="s">
        <v>412</v>
      </c>
      <c r="H178" s="182">
        <v>54</v>
      </c>
      <c r="I178" s="183"/>
      <c r="L178" s="178"/>
      <c r="M178" s="184"/>
      <c r="N178" s="185"/>
      <c r="O178" s="185"/>
      <c r="P178" s="185"/>
      <c r="Q178" s="185"/>
      <c r="R178" s="185"/>
      <c r="S178" s="185"/>
      <c r="T178" s="186"/>
      <c r="AT178" s="180" t="s">
        <v>166</v>
      </c>
      <c r="AU178" s="180" t="s">
        <v>82</v>
      </c>
      <c r="AV178" s="11" t="s">
        <v>82</v>
      </c>
      <c r="AW178" s="11" t="s">
        <v>33</v>
      </c>
      <c r="AX178" s="11" t="s">
        <v>72</v>
      </c>
      <c r="AY178" s="180" t="s">
        <v>158</v>
      </c>
    </row>
    <row r="179" s="13" customFormat="1">
      <c r="B179" s="194"/>
      <c r="D179" s="179" t="s">
        <v>166</v>
      </c>
      <c r="E179" s="195" t="s">
        <v>668</v>
      </c>
      <c r="F179" s="196" t="s">
        <v>215</v>
      </c>
      <c r="H179" s="197">
        <v>54</v>
      </c>
      <c r="I179" s="198"/>
      <c r="L179" s="194"/>
      <c r="M179" s="199"/>
      <c r="N179" s="200"/>
      <c r="O179" s="200"/>
      <c r="P179" s="200"/>
      <c r="Q179" s="200"/>
      <c r="R179" s="200"/>
      <c r="S179" s="200"/>
      <c r="T179" s="201"/>
      <c r="AT179" s="195" t="s">
        <v>166</v>
      </c>
      <c r="AU179" s="195" t="s">
        <v>82</v>
      </c>
      <c r="AV179" s="13" t="s">
        <v>164</v>
      </c>
      <c r="AW179" s="13" t="s">
        <v>33</v>
      </c>
      <c r="AX179" s="13" t="s">
        <v>80</v>
      </c>
      <c r="AY179" s="195" t="s">
        <v>158</v>
      </c>
    </row>
    <row r="180" s="1" customFormat="1" ht="16.5" customHeight="1">
      <c r="B180" s="165"/>
      <c r="C180" s="202" t="s">
        <v>368</v>
      </c>
      <c r="D180" s="202" t="s">
        <v>283</v>
      </c>
      <c r="E180" s="203" t="s">
        <v>760</v>
      </c>
      <c r="F180" s="204" t="s">
        <v>761</v>
      </c>
      <c r="G180" s="205" t="s">
        <v>105</v>
      </c>
      <c r="H180" s="206">
        <v>54.810000000000002</v>
      </c>
      <c r="I180" s="207"/>
      <c r="J180" s="208">
        <f>ROUND(I180*H180,2)</f>
        <v>0</v>
      </c>
      <c r="K180" s="204" t="s">
        <v>3</v>
      </c>
      <c r="L180" s="209"/>
      <c r="M180" s="210" t="s">
        <v>3</v>
      </c>
      <c r="N180" s="211" t="s">
        <v>43</v>
      </c>
      <c r="O180" s="66"/>
      <c r="P180" s="175">
        <f>O180*H180</f>
        <v>0</v>
      </c>
      <c r="Q180" s="175">
        <v>0.00248</v>
      </c>
      <c r="R180" s="175">
        <f>Q180*H180</f>
        <v>0.13592880000000002</v>
      </c>
      <c r="S180" s="175">
        <v>0</v>
      </c>
      <c r="T180" s="176">
        <f>S180*H180</f>
        <v>0</v>
      </c>
      <c r="AR180" s="18" t="s">
        <v>193</v>
      </c>
      <c r="AT180" s="18" t="s">
        <v>283</v>
      </c>
      <c r="AU180" s="18" t="s">
        <v>82</v>
      </c>
      <c r="AY180" s="18" t="s">
        <v>158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8" t="s">
        <v>80</v>
      </c>
      <c r="BK180" s="177">
        <f>ROUND(I180*H180,2)</f>
        <v>0</v>
      </c>
      <c r="BL180" s="18" t="s">
        <v>164</v>
      </c>
      <c r="BM180" s="18" t="s">
        <v>762</v>
      </c>
    </row>
    <row r="181" s="11" customFormat="1">
      <c r="B181" s="178"/>
      <c r="D181" s="179" t="s">
        <v>166</v>
      </c>
      <c r="F181" s="181" t="s">
        <v>763</v>
      </c>
      <c r="H181" s="182">
        <v>54.810000000000002</v>
      </c>
      <c r="I181" s="183"/>
      <c r="L181" s="178"/>
      <c r="M181" s="184"/>
      <c r="N181" s="185"/>
      <c r="O181" s="185"/>
      <c r="P181" s="185"/>
      <c r="Q181" s="185"/>
      <c r="R181" s="185"/>
      <c r="S181" s="185"/>
      <c r="T181" s="186"/>
      <c r="AT181" s="180" t="s">
        <v>166</v>
      </c>
      <c r="AU181" s="180" t="s">
        <v>82</v>
      </c>
      <c r="AV181" s="11" t="s">
        <v>82</v>
      </c>
      <c r="AW181" s="11" t="s">
        <v>4</v>
      </c>
      <c r="AX181" s="11" t="s">
        <v>80</v>
      </c>
      <c r="AY181" s="180" t="s">
        <v>158</v>
      </c>
    </row>
    <row r="182" s="1" customFormat="1" ht="22.5" customHeight="1">
      <c r="B182" s="165"/>
      <c r="C182" s="166" t="s">
        <v>372</v>
      </c>
      <c r="D182" s="166" t="s">
        <v>160</v>
      </c>
      <c r="E182" s="167" t="s">
        <v>764</v>
      </c>
      <c r="F182" s="168" t="s">
        <v>765</v>
      </c>
      <c r="G182" s="169" t="s">
        <v>336</v>
      </c>
      <c r="H182" s="170">
        <v>6</v>
      </c>
      <c r="I182" s="171"/>
      <c r="J182" s="172">
        <f>ROUND(I182*H182,2)</f>
        <v>0</v>
      </c>
      <c r="K182" s="168" t="s">
        <v>163</v>
      </c>
      <c r="L182" s="36"/>
      <c r="M182" s="173" t="s">
        <v>3</v>
      </c>
      <c r="N182" s="174" t="s">
        <v>43</v>
      </c>
      <c r="O182" s="66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AR182" s="18" t="s">
        <v>164</v>
      </c>
      <c r="AT182" s="18" t="s">
        <v>160</v>
      </c>
      <c r="AU182" s="18" t="s">
        <v>82</v>
      </c>
      <c r="AY182" s="18" t="s">
        <v>158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8" t="s">
        <v>80</v>
      </c>
      <c r="BK182" s="177">
        <f>ROUND(I182*H182,2)</f>
        <v>0</v>
      </c>
      <c r="BL182" s="18" t="s">
        <v>164</v>
      </c>
      <c r="BM182" s="18" t="s">
        <v>766</v>
      </c>
    </row>
    <row r="183" s="1" customFormat="1" ht="16.5" customHeight="1">
      <c r="B183" s="165"/>
      <c r="C183" s="202" t="s">
        <v>376</v>
      </c>
      <c r="D183" s="202" t="s">
        <v>283</v>
      </c>
      <c r="E183" s="203" t="s">
        <v>767</v>
      </c>
      <c r="F183" s="204" t="s">
        <v>768</v>
      </c>
      <c r="G183" s="205" t="s">
        <v>336</v>
      </c>
      <c r="H183" s="206">
        <v>2</v>
      </c>
      <c r="I183" s="207"/>
      <c r="J183" s="208">
        <f>ROUND(I183*H183,2)</f>
        <v>0</v>
      </c>
      <c r="K183" s="204" t="s">
        <v>163</v>
      </c>
      <c r="L183" s="209"/>
      <c r="M183" s="210" t="s">
        <v>3</v>
      </c>
      <c r="N183" s="211" t="s">
        <v>43</v>
      </c>
      <c r="O183" s="66"/>
      <c r="P183" s="175">
        <f>O183*H183</f>
        <v>0</v>
      </c>
      <c r="Q183" s="175">
        <v>0.00038999999999999999</v>
      </c>
      <c r="R183" s="175">
        <f>Q183*H183</f>
        <v>0.00077999999999999999</v>
      </c>
      <c r="S183" s="175">
        <v>0</v>
      </c>
      <c r="T183" s="176">
        <f>S183*H183</f>
        <v>0</v>
      </c>
      <c r="AR183" s="18" t="s">
        <v>193</v>
      </c>
      <c r="AT183" s="18" t="s">
        <v>283</v>
      </c>
      <c r="AU183" s="18" t="s">
        <v>82</v>
      </c>
      <c r="AY183" s="18" t="s">
        <v>158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80</v>
      </c>
      <c r="BK183" s="177">
        <f>ROUND(I183*H183,2)</f>
        <v>0</v>
      </c>
      <c r="BL183" s="18" t="s">
        <v>164</v>
      </c>
      <c r="BM183" s="18" t="s">
        <v>769</v>
      </c>
    </row>
    <row r="184" s="1" customFormat="1" ht="16.5" customHeight="1">
      <c r="B184" s="165"/>
      <c r="C184" s="202" t="s">
        <v>380</v>
      </c>
      <c r="D184" s="202" t="s">
        <v>283</v>
      </c>
      <c r="E184" s="203" t="s">
        <v>770</v>
      </c>
      <c r="F184" s="204" t="s">
        <v>771</v>
      </c>
      <c r="G184" s="205" t="s">
        <v>336</v>
      </c>
      <c r="H184" s="206">
        <v>2</v>
      </c>
      <c r="I184" s="207"/>
      <c r="J184" s="208">
        <f>ROUND(I184*H184,2)</f>
        <v>0</v>
      </c>
      <c r="K184" s="204" t="s">
        <v>163</v>
      </c>
      <c r="L184" s="209"/>
      <c r="M184" s="210" t="s">
        <v>3</v>
      </c>
      <c r="N184" s="211" t="s">
        <v>43</v>
      </c>
      <c r="O184" s="66"/>
      <c r="P184" s="175">
        <f>O184*H184</f>
        <v>0</v>
      </c>
      <c r="Q184" s="175">
        <v>0.0035999999999999999</v>
      </c>
      <c r="R184" s="175">
        <f>Q184*H184</f>
        <v>0.0071999999999999998</v>
      </c>
      <c r="S184" s="175">
        <v>0</v>
      </c>
      <c r="T184" s="176">
        <f>S184*H184</f>
        <v>0</v>
      </c>
      <c r="AR184" s="18" t="s">
        <v>193</v>
      </c>
      <c r="AT184" s="18" t="s">
        <v>283</v>
      </c>
      <c r="AU184" s="18" t="s">
        <v>82</v>
      </c>
      <c r="AY184" s="18" t="s">
        <v>158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8" t="s">
        <v>80</v>
      </c>
      <c r="BK184" s="177">
        <f>ROUND(I184*H184,2)</f>
        <v>0</v>
      </c>
      <c r="BL184" s="18" t="s">
        <v>164</v>
      </c>
      <c r="BM184" s="18" t="s">
        <v>772</v>
      </c>
    </row>
    <row r="185" s="1" customFormat="1" ht="16.5" customHeight="1">
      <c r="B185" s="165"/>
      <c r="C185" s="202" t="s">
        <v>384</v>
      </c>
      <c r="D185" s="202" t="s">
        <v>283</v>
      </c>
      <c r="E185" s="203" t="s">
        <v>773</v>
      </c>
      <c r="F185" s="204" t="s">
        <v>774</v>
      </c>
      <c r="G185" s="205" t="s">
        <v>336</v>
      </c>
      <c r="H185" s="206">
        <v>2</v>
      </c>
      <c r="I185" s="207"/>
      <c r="J185" s="208">
        <f>ROUND(I185*H185,2)</f>
        <v>0</v>
      </c>
      <c r="K185" s="204" t="s">
        <v>163</v>
      </c>
      <c r="L185" s="209"/>
      <c r="M185" s="210" t="s">
        <v>3</v>
      </c>
      <c r="N185" s="211" t="s">
        <v>43</v>
      </c>
      <c r="O185" s="66"/>
      <c r="P185" s="175">
        <f>O185*H185</f>
        <v>0</v>
      </c>
      <c r="Q185" s="175">
        <v>0.00048000000000000001</v>
      </c>
      <c r="R185" s="175">
        <f>Q185*H185</f>
        <v>0.00096000000000000002</v>
      </c>
      <c r="S185" s="175">
        <v>0</v>
      </c>
      <c r="T185" s="176">
        <f>S185*H185</f>
        <v>0</v>
      </c>
      <c r="AR185" s="18" t="s">
        <v>193</v>
      </c>
      <c r="AT185" s="18" t="s">
        <v>283</v>
      </c>
      <c r="AU185" s="18" t="s">
        <v>82</v>
      </c>
      <c r="AY185" s="18" t="s">
        <v>158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80</v>
      </c>
      <c r="BK185" s="177">
        <f>ROUND(I185*H185,2)</f>
        <v>0</v>
      </c>
      <c r="BL185" s="18" t="s">
        <v>164</v>
      </c>
      <c r="BM185" s="18" t="s">
        <v>775</v>
      </c>
    </row>
    <row r="186" s="1" customFormat="1" ht="16.5" customHeight="1">
      <c r="B186" s="165"/>
      <c r="C186" s="166" t="s">
        <v>388</v>
      </c>
      <c r="D186" s="166" t="s">
        <v>160</v>
      </c>
      <c r="E186" s="167" t="s">
        <v>776</v>
      </c>
      <c r="F186" s="168" t="s">
        <v>777</v>
      </c>
      <c r="G186" s="169" t="s">
        <v>336</v>
      </c>
      <c r="H186" s="170">
        <v>3</v>
      </c>
      <c r="I186" s="171"/>
      <c r="J186" s="172">
        <f>ROUND(I186*H186,2)</f>
        <v>0</v>
      </c>
      <c r="K186" s="168" t="s">
        <v>163</v>
      </c>
      <c r="L186" s="36"/>
      <c r="M186" s="173" t="s">
        <v>3</v>
      </c>
      <c r="N186" s="174" t="s">
        <v>43</v>
      </c>
      <c r="O186" s="66"/>
      <c r="P186" s="175">
        <f>O186*H186</f>
        <v>0</v>
      </c>
      <c r="Q186" s="175">
        <v>2.0000000000000002E-05</v>
      </c>
      <c r="R186" s="175">
        <f>Q186*H186</f>
        <v>6.0000000000000008E-05</v>
      </c>
      <c r="S186" s="175">
        <v>0</v>
      </c>
      <c r="T186" s="176">
        <f>S186*H186</f>
        <v>0</v>
      </c>
      <c r="AR186" s="18" t="s">
        <v>164</v>
      </c>
      <c r="AT186" s="18" t="s">
        <v>160</v>
      </c>
      <c r="AU186" s="18" t="s">
        <v>82</v>
      </c>
      <c r="AY186" s="18" t="s">
        <v>158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8" t="s">
        <v>80</v>
      </c>
      <c r="BK186" s="177">
        <f>ROUND(I186*H186,2)</f>
        <v>0</v>
      </c>
      <c r="BL186" s="18" t="s">
        <v>164</v>
      </c>
      <c r="BM186" s="18" t="s">
        <v>778</v>
      </c>
    </row>
    <row r="187" s="1" customFormat="1" ht="16.5" customHeight="1">
      <c r="B187" s="165"/>
      <c r="C187" s="202" t="s">
        <v>392</v>
      </c>
      <c r="D187" s="202" t="s">
        <v>283</v>
      </c>
      <c r="E187" s="203" t="s">
        <v>779</v>
      </c>
      <c r="F187" s="204" t="s">
        <v>780</v>
      </c>
      <c r="G187" s="205" t="s">
        <v>336</v>
      </c>
      <c r="H187" s="206">
        <v>3</v>
      </c>
      <c r="I187" s="207"/>
      <c r="J187" s="208">
        <f>ROUND(I187*H187,2)</f>
        <v>0</v>
      </c>
      <c r="K187" s="204" t="s">
        <v>3</v>
      </c>
      <c r="L187" s="209"/>
      <c r="M187" s="210" t="s">
        <v>3</v>
      </c>
      <c r="N187" s="211" t="s">
        <v>43</v>
      </c>
      <c r="O187" s="66"/>
      <c r="P187" s="175">
        <f>O187*H187</f>
        <v>0</v>
      </c>
      <c r="Q187" s="175">
        <v>0.0028</v>
      </c>
      <c r="R187" s="175">
        <f>Q187*H187</f>
        <v>0.0083999999999999995</v>
      </c>
      <c r="S187" s="175">
        <v>0</v>
      </c>
      <c r="T187" s="176">
        <f>S187*H187</f>
        <v>0</v>
      </c>
      <c r="AR187" s="18" t="s">
        <v>193</v>
      </c>
      <c r="AT187" s="18" t="s">
        <v>283</v>
      </c>
      <c r="AU187" s="18" t="s">
        <v>82</v>
      </c>
      <c r="AY187" s="18" t="s">
        <v>158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80</v>
      </c>
      <c r="BK187" s="177">
        <f>ROUND(I187*H187,2)</f>
        <v>0</v>
      </c>
      <c r="BL187" s="18" t="s">
        <v>164</v>
      </c>
      <c r="BM187" s="18" t="s">
        <v>781</v>
      </c>
    </row>
    <row r="188" s="1" customFormat="1" ht="16.5" customHeight="1">
      <c r="B188" s="165"/>
      <c r="C188" s="202" t="s">
        <v>396</v>
      </c>
      <c r="D188" s="202" t="s">
        <v>283</v>
      </c>
      <c r="E188" s="203" t="s">
        <v>782</v>
      </c>
      <c r="F188" s="204" t="s">
        <v>783</v>
      </c>
      <c r="G188" s="205" t="s">
        <v>336</v>
      </c>
      <c r="H188" s="206">
        <v>3</v>
      </c>
      <c r="I188" s="207"/>
      <c r="J188" s="208">
        <f>ROUND(I188*H188,2)</f>
        <v>0</v>
      </c>
      <c r="K188" s="204" t="s">
        <v>3</v>
      </c>
      <c r="L188" s="209"/>
      <c r="M188" s="210" t="s">
        <v>3</v>
      </c>
      <c r="N188" s="211" t="s">
        <v>43</v>
      </c>
      <c r="O188" s="66"/>
      <c r="P188" s="175">
        <f>O188*H188</f>
        <v>0</v>
      </c>
      <c r="Q188" s="175">
        <v>0.0030000000000000001</v>
      </c>
      <c r="R188" s="175">
        <f>Q188*H188</f>
        <v>0.0090000000000000011</v>
      </c>
      <c r="S188" s="175">
        <v>0</v>
      </c>
      <c r="T188" s="176">
        <f>S188*H188</f>
        <v>0</v>
      </c>
      <c r="AR188" s="18" t="s">
        <v>193</v>
      </c>
      <c r="AT188" s="18" t="s">
        <v>283</v>
      </c>
      <c r="AU188" s="18" t="s">
        <v>82</v>
      </c>
      <c r="AY188" s="18" t="s">
        <v>158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8" t="s">
        <v>80</v>
      </c>
      <c r="BK188" s="177">
        <f>ROUND(I188*H188,2)</f>
        <v>0</v>
      </c>
      <c r="BL188" s="18" t="s">
        <v>164</v>
      </c>
      <c r="BM188" s="18" t="s">
        <v>784</v>
      </c>
    </row>
    <row r="189" s="1" customFormat="1" ht="22.5" customHeight="1">
      <c r="B189" s="165"/>
      <c r="C189" s="166" t="s">
        <v>400</v>
      </c>
      <c r="D189" s="166" t="s">
        <v>160</v>
      </c>
      <c r="E189" s="167" t="s">
        <v>785</v>
      </c>
      <c r="F189" s="168" t="s">
        <v>786</v>
      </c>
      <c r="G189" s="169" t="s">
        <v>336</v>
      </c>
      <c r="H189" s="170">
        <v>1</v>
      </c>
      <c r="I189" s="171"/>
      <c r="J189" s="172">
        <f>ROUND(I189*H189,2)</f>
        <v>0</v>
      </c>
      <c r="K189" s="168" t="s">
        <v>163</v>
      </c>
      <c r="L189" s="36"/>
      <c r="M189" s="173" t="s">
        <v>3</v>
      </c>
      <c r="N189" s="174" t="s">
        <v>43</v>
      </c>
      <c r="O189" s="66"/>
      <c r="P189" s="175">
        <f>O189*H189</f>
        <v>0</v>
      </c>
      <c r="Q189" s="175">
        <v>0.0016199999999999999</v>
      </c>
      <c r="R189" s="175">
        <f>Q189*H189</f>
        <v>0.0016199999999999999</v>
      </c>
      <c r="S189" s="175">
        <v>0</v>
      </c>
      <c r="T189" s="176">
        <f>S189*H189</f>
        <v>0</v>
      </c>
      <c r="AR189" s="18" t="s">
        <v>164</v>
      </c>
      <c r="AT189" s="18" t="s">
        <v>160</v>
      </c>
      <c r="AU189" s="18" t="s">
        <v>82</v>
      </c>
      <c r="AY189" s="18" t="s">
        <v>158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80</v>
      </c>
      <c r="BK189" s="177">
        <f>ROUND(I189*H189,2)</f>
        <v>0</v>
      </c>
      <c r="BL189" s="18" t="s">
        <v>164</v>
      </c>
      <c r="BM189" s="18" t="s">
        <v>787</v>
      </c>
    </row>
    <row r="190" s="1" customFormat="1" ht="16.5" customHeight="1">
      <c r="B190" s="165"/>
      <c r="C190" s="202" t="s">
        <v>404</v>
      </c>
      <c r="D190" s="202" t="s">
        <v>283</v>
      </c>
      <c r="E190" s="203" t="s">
        <v>788</v>
      </c>
      <c r="F190" s="204" t="s">
        <v>789</v>
      </c>
      <c r="G190" s="205" t="s">
        <v>740</v>
      </c>
      <c r="H190" s="206">
        <v>1</v>
      </c>
      <c r="I190" s="207"/>
      <c r="J190" s="208">
        <f>ROUND(I190*H190,2)</f>
        <v>0</v>
      </c>
      <c r="K190" s="204" t="s">
        <v>3</v>
      </c>
      <c r="L190" s="209"/>
      <c r="M190" s="210" t="s">
        <v>3</v>
      </c>
      <c r="N190" s="211" t="s">
        <v>43</v>
      </c>
      <c r="O190" s="66"/>
      <c r="P190" s="175">
        <f>O190*H190</f>
        <v>0</v>
      </c>
      <c r="Q190" s="175">
        <v>0.01847</v>
      </c>
      <c r="R190" s="175">
        <f>Q190*H190</f>
        <v>0.01847</v>
      </c>
      <c r="S190" s="175">
        <v>0</v>
      </c>
      <c r="T190" s="176">
        <f>S190*H190</f>
        <v>0</v>
      </c>
      <c r="AR190" s="18" t="s">
        <v>193</v>
      </c>
      <c r="AT190" s="18" t="s">
        <v>283</v>
      </c>
      <c r="AU190" s="18" t="s">
        <v>82</v>
      </c>
      <c r="AY190" s="18" t="s">
        <v>158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80</v>
      </c>
      <c r="BK190" s="177">
        <f>ROUND(I190*H190,2)</f>
        <v>0</v>
      </c>
      <c r="BL190" s="18" t="s">
        <v>164</v>
      </c>
      <c r="BM190" s="18" t="s">
        <v>790</v>
      </c>
    </row>
    <row r="191" s="1" customFormat="1" ht="16.5" customHeight="1">
      <c r="B191" s="165"/>
      <c r="C191" s="202" t="s">
        <v>408</v>
      </c>
      <c r="D191" s="202" t="s">
        <v>283</v>
      </c>
      <c r="E191" s="203" t="s">
        <v>791</v>
      </c>
      <c r="F191" s="204" t="s">
        <v>430</v>
      </c>
      <c r="G191" s="205" t="s">
        <v>336</v>
      </c>
      <c r="H191" s="206">
        <v>1</v>
      </c>
      <c r="I191" s="207"/>
      <c r="J191" s="208">
        <f>ROUND(I191*H191,2)</f>
        <v>0</v>
      </c>
      <c r="K191" s="204" t="s">
        <v>3</v>
      </c>
      <c r="L191" s="209"/>
      <c r="M191" s="210" t="s">
        <v>3</v>
      </c>
      <c r="N191" s="211" t="s">
        <v>43</v>
      </c>
      <c r="O191" s="66"/>
      <c r="P191" s="175">
        <f>O191*H191</f>
        <v>0</v>
      </c>
      <c r="Q191" s="175">
        <v>0.0073000000000000001</v>
      </c>
      <c r="R191" s="175">
        <f>Q191*H191</f>
        <v>0.0073000000000000001</v>
      </c>
      <c r="S191" s="175">
        <v>0</v>
      </c>
      <c r="T191" s="176">
        <f>S191*H191</f>
        <v>0</v>
      </c>
      <c r="AR191" s="18" t="s">
        <v>193</v>
      </c>
      <c r="AT191" s="18" t="s">
        <v>283</v>
      </c>
      <c r="AU191" s="18" t="s">
        <v>82</v>
      </c>
      <c r="AY191" s="18" t="s">
        <v>158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80</v>
      </c>
      <c r="BK191" s="177">
        <f>ROUND(I191*H191,2)</f>
        <v>0</v>
      </c>
      <c r="BL191" s="18" t="s">
        <v>164</v>
      </c>
      <c r="BM191" s="18" t="s">
        <v>792</v>
      </c>
    </row>
    <row r="192" s="1" customFormat="1" ht="16.5" customHeight="1">
      <c r="B192" s="165"/>
      <c r="C192" s="166" t="s">
        <v>412</v>
      </c>
      <c r="D192" s="166" t="s">
        <v>160</v>
      </c>
      <c r="E192" s="167" t="s">
        <v>793</v>
      </c>
      <c r="F192" s="168" t="s">
        <v>794</v>
      </c>
      <c r="G192" s="169" t="s">
        <v>336</v>
      </c>
      <c r="H192" s="170">
        <v>1</v>
      </c>
      <c r="I192" s="171"/>
      <c r="J192" s="172">
        <f>ROUND(I192*H192,2)</f>
        <v>0</v>
      </c>
      <c r="K192" s="168" t="s">
        <v>163</v>
      </c>
      <c r="L192" s="36"/>
      <c r="M192" s="173" t="s">
        <v>3</v>
      </c>
      <c r="N192" s="174" t="s">
        <v>43</v>
      </c>
      <c r="O192" s="66"/>
      <c r="P192" s="175">
        <f>O192*H192</f>
        <v>0</v>
      </c>
      <c r="Q192" s="175">
        <v>0.00034000000000000002</v>
      </c>
      <c r="R192" s="175">
        <f>Q192*H192</f>
        <v>0.00034000000000000002</v>
      </c>
      <c r="S192" s="175">
        <v>0</v>
      </c>
      <c r="T192" s="176">
        <f>S192*H192</f>
        <v>0</v>
      </c>
      <c r="AR192" s="18" t="s">
        <v>164</v>
      </c>
      <c r="AT192" s="18" t="s">
        <v>160</v>
      </c>
      <c r="AU192" s="18" t="s">
        <v>82</v>
      </c>
      <c r="AY192" s="18" t="s">
        <v>158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8" t="s">
        <v>80</v>
      </c>
      <c r="BK192" s="177">
        <f>ROUND(I192*H192,2)</f>
        <v>0</v>
      </c>
      <c r="BL192" s="18" t="s">
        <v>164</v>
      </c>
      <c r="BM192" s="18" t="s">
        <v>795</v>
      </c>
    </row>
    <row r="193" s="1" customFormat="1" ht="16.5" customHeight="1">
      <c r="B193" s="165"/>
      <c r="C193" s="202" t="s">
        <v>416</v>
      </c>
      <c r="D193" s="202" t="s">
        <v>283</v>
      </c>
      <c r="E193" s="203" t="s">
        <v>796</v>
      </c>
      <c r="F193" s="204" t="s">
        <v>797</v>
      </c>
      <c r="G193" s="205" t="s">
        <v>336</v>
      </c>
      <c r="H193" s="206">
        <v>1</v>
      </c>
      <c r="I193" s="207"/>
      <c r="J193" s="208">
        <f>ROUND(I193*H193,2)</f>
        <v>0</v>
      </c>
      <c r="K193" s="204" t="s">
        <v>3</v>
      </c>
      <c r="L193" s="209"/>
      <c r="M193" s="210" t="s">
        <v>3</v>
      </c>
      <c r="N193" s="211" t="s">
        <v>43</v>
      </c>
      <c r="O193" s="66"/>
      <c r="P193" s="175">
        <f>O193*H193</f>
        <v>0</v>
      </c>
      <c r="Q193" s="175">
        <v>0.037999999999999999</v>
      </c>
      <c r="R193" s="175">
        <f>Q193*H193</f>
        <v>0.037999999999999999</v>
      </c>
      <c r="S193" s="175">
        <v>0</v>
      </c>
      <c r="T193" s="176">
        <f>S193*H193</f>
        <v>0</v>
      </c>
      <c r="AR193" s="18" t="s">
        <v>193</v>
      </c>
      <c r="AT193" s="18" t="s">
        <v>283</v>
      </c>
      <c r="AU193" s="18" t="s">
        <v>82</v>
      </c>
      <c r="AY193" s="18" t="s">
        <v>158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80</v>
      </c>
      <c r="BK193" s="177">
        <f>ROUND(I193*H193,2)</f>
        <v>0</v>
      </c>
      <c r="BL193" s="18" t="s">
        <v>164</v>
      </c>
      <c r="BM193" s="18" t="s">
        <v>798</v>
      </c>
    </row>
    <row r="194" s="1" customFormat="1" ht="22.5" customHeight="1">
      <c r="B194" s="165"/>
      <c r="C194" s="166" t="s">
        <v>420</v>
      </c>
      <c r="D194" s="166" t="s">
        <v>160</v>
      </c>
      <c r="E194" s="167" t="s">
        <v>799</v>
      </c>
      <c r="F194" s="168" t="s">
        <v>800</v>
      </c>
      <c r="G194" s="169" t="s">
        <v>336</v>
      </c>
      <c r="H194" s="170">
        <v>3</v>
      </c>
      <c r="I194" s="171"/>
      <c r="J194" s="172">
        <f>ROUND(I194*H194,2)</f>
        <v>0</v>
      </c>
      <c r="K194" s="168" t="s">
        <v>163</v>
      </c>
      <c r="L194" s="36"/>
      <c r="M194" s="173" t="s">
        <v>3</v>
      </c>
      <c r="N194" s="174" t="s">
        <v>43</v>
      </c>
      <c r="O194" s="66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AR194" s="18" t="s">
        <v>164</v>
      </c>
      <c r="AT194" s="18" t="s">
        <v>160</v>
      </c>
      <c r="AU194" s="18" t="s">
        <v>82</v>
      </c>
      <c r="AY194" s="18" t="s">
        <v>158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80</v>
      </c>
      <c r="BK194" s="177">
        <f>ROUND(I194*H194,2)</f>
        <v>0</v>
      </c>
      <c r="BL194" s="18" t="s">
        <v>164</v>
      </c>
      <c r="BM194" s="18" t="s">
        <v>801</v>
      </c>
    </row>
    <row r="195" s="1" customFormat="1" ht="16.5" customHeight="1">
      <c r="B195" s="165"/>
      <c r="C195" s="202" t="s">
        <v>424</v>
      </c>
      <c r="D195" s="202" t="s">
        <v>283</v>
      </c>
      <c r="E195" s="203" t="s">
        <v>802</v>
      </c>
      <c r="F195" s="204" t="s">
        <v>803</v>
      </c>
      <c r="G195" s="205" t="s">
        <v>336</v>
      </c>
      <c r="H195" s="206">
        <v>3</v>
      </c>
      <c r="I195" s="207"/>
      <c r="J195" s="208">
        <f>ROUND(I195*H195,2)</f>
        <v>0</v>
      </c>
      <c r="K195" s="204" t="s">
        <v>163</v>
      </c>
      <c r="L195" s="209"/>
      <c r="M195" s="210" t="s">
        <v>3</v>
      </c>
      <c r="N195" s="211" t="s">
        <v>43</v>
      </c>
      <c r="O195" s="66"/>
      <c r="P195" s="175">
        <f>O195*H195</f>
        <v>0</v>
      </c>
      <c r="Q195" s="175">
        <v>0.0027000000000000001</v>
      </c>
      <c r="R195" s="175">
        <f>Q195*H195</f>
        <v>0.0080999999999999996</v>
      </c>
      <c r="S195" s="175">
        <v>0</v>
      </c>
      <c r="T195" s="176">
        <f>S195*H195</f>
        <v>0</v>
      </c>
      <c r="AR195" s="18" t="s">
        <v>193</v>
      </c>
      <c r="AT195" s="18" t="s">
        <v>283</v>
      </c>
      <c r="AU195" s="18" t="s">
        <v>82</v>
      </c>
      <c r="AY195" s="18" t="s">
        <v>158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8" t="s">
        <v>80</v>
      </c>
      <c r="BK195" s="177">
        <f>ROUND(I195*H195,2)</f>
        <v>0</v>
      </c>
      <c r="BL195" s="18" t="s">
        <v>164</v>
      </c>
      <c r="BM195" s="18" t="s">
        <v>804</v>
      </c>
    </row>
    <row r="196" s="1" customFormat="1" ht="16.5" customHeight="1">
      <c r="B196" s="165"/>
      <c r="C196" s="166" t="s">
        <v>428</v>
      </c>
      <c r="D196" s="166" t="s">
        <v>160</v>
      </c>
      <c r="E196" s="167" t="s">
        <v>805</v>
      </c>
      <c r="F196" s="168" t="s">
        <v>806</v>
      </c>
      <c r="G196" s="169" t="s">
        <v>105</v>
      </c>
      <c r="H196" s="170">
        <v>54</v>
      </c>
      <c r="I196" s="171"/>
      <c r="J196" s="172">
        <f>ROUND(I196*H196,2)</f>
        <v>0</v>
      </c>
      <c r="K196" s="168" t="s">
        <v>163</v>
      </c>
      <c r="L196" s="36"/>
      <c r="M196" s="173" t="s">
        <v>3</v>
      </c>
      <c r="N196" s="174" t="s">
        <v>43</v>
      </c>
      <c r="O196" s="66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AR196" s="18" t="s">
        <v>164</v>
      </c>
      <c r="AT196" s="18" t="s">
        <v>160</v>
      </c>
      <c r="AU196" s="18" t="s">
        <v>82</v>
      </c>
      <c r="AY196" s="18" t="s">
        <v>158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80</v>
      </c>
      <c r="BK196" s="177">
        <f>ROUND(I196*H196,2)</f>
        <v>0</v>
      </c>
      <c r="BL196" s="18" t="s">
        <v>164</v>
      </c>
      <c r="BM196" s="18" t="s">
        <v>807</v>
      </c>
    </row>
    <row r="197" s="11" customFormat="1">
      <c r="B197" s="178"/>
      <c r="D197" s="179" t="s">
        <v>166</v>
      </c>
      <c r="E197" s="180" t="s">
        <v>3</v>
      </c>
      <c r="F197" s="181" t="s">
        <v>668</v>
      </c>
      <c r="H197" s="182">
        <v>54</v>
      </c>
      <c r="I197" s="183"/>
      <c r="L197" s="178"/>
      <c r="M197" s="184"/>
      <c r="N197" s="185"/>
      <c r="O197" s="185"/>
      <c r="P197" s="185"/>
      <c r="Q197" s="185"/>
      <c r="R197" s="185"/>
      <c r="S197" s="185"/>
      <c r="T197" s="186"/>
      <c r="AT197" s="180" t="s">
        <v>166</v>
      </c>
      <c r="AU197" s="180" t="s">
        <v>82</v>
      </c>
      <c r="AV197" s="11" t="s">
        <v>82</v>
      </c>
      <c r="AW197" s="11" t="s">
        <v>33</v>
      </c>
      <c r="AX197" s="11" t="s">
        <v>80</v>
      </c>
      <c r="AY197" s="180" t="s">
        <v>158</v>
      </c>
    </row>
    <row r="198" s="1" customFormat="1" ht="16.5" customHeight="1">
      <c r="B198" s="165"/>
      <c r="C198" s="166" t="s">
        <v>432</v>
      </c>
      <c r="D198" s="166" t="s">
        <v>160</v>
      </c>
      <c r="E198" s="167" t="s">
        <v>437</v>
      </c>
      <c r="F198" s="168" t="s">
        <v>438</v>
      </c>
      <c r="G198" s="169" t="s">
        <v>105</v>
      </c>
      <c r="H198" s="170">
        <v>54</v>
      </c>
      <c r="I198" s="171"/>
      <c r="J198" s="172">
        <f>ROUND(I198*H198,2)</f>
        <v>0</v>
      </c>
      <c r="K198" s="168" t="s">
        <v>163</v>
      </c>
      <c r="L198" s="36"/>
      <c r="M198" s="173" t="s">
        <v>3</v>
      </c>
      <c r="N198" s="174" t="s">
        <v>43</v>
      </c>
      <c r="O198" s="66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AR198" s="18" t="s">
        <v>164</v>
      </c>
      <c r="AT198" s="18" t="s">
        <v>160</v>
      </c>
      <c r="AU198" s="18" t="s">
        <v>82</v>
      </c>
      <c r="AY198" s="18" t="s">
        <v>158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8" t="s">
        <v>80</v>
      </c>
      <c r="BK198" s="177">
        <f>ROUND(I198*H198,2)</f>
        <v>0</v>
      </c>
      <c r="BL198" s="18" t="s">
        <v>164</v>
      </c>
      <c r="BM198" s="18" t="s">
        <v>808</v>
      </c>
    </row>
    <row r="199" s="11" customFormat="1">
      <c r="B199" s="178"/>
      <c r="D199" s="179" t="s">
        <v>166</v>
      </c>
      <c r="E199" s="180" t="s">
        <v>3</v>
      </c>
      <c r="F199" s="181" t="s">
        <v>668</v>
      </c>
      <c r="H199" s="182">
        <v>54</v>
      </c>
      <c r="I199" s="183"/>
      <c r="L199" s="178"/>
      <c r="M199" s="184"/>
      <c r="N199" s="185"/>
      <c r="O199" s="185"/>
      <c r="P199" s="185"/>
      <c r="Q199" s="185"/>
      <c r="R199" s="185"/>
      <c r="S199" s="185"/>
      <c r="T199" s="186"/>
      <c r="AT199" s="180" t="s">
        <v>166</v>
      </c>
      <c r="AU199" s="180" t="s">
        <v>82</v>
      </c>
      <c r="AV199" s="11" t="s">
        <v>82</v>
      </c>
      <c r="AW199" s="11" t="s">
        <v>33</v>
      </c>
      <c r="AX199" s="11" t="s">
        <v>80</v>
      </c>
      <c r="AY199" s="180" t="s">
        <v>158</v>
      </c>
    </row>
    <row r="200" s="1" customFormat="1" ht="16.5" customHeight="1">
      <c r="B200" s="165"/>
      <c r="C200" s="166" t="s">
        <v>436</v>
      </c>
      <c r="D200" s="166" t="s">
        <v>160</v>
      </c>
      <c r="E200" s="167" t="s">
        <v>449</v>
      </c>
      <c r="F200" s="168" t="s">
        <v>450</v>
      </c>
      <c r="G200" s="169" t="s">
        <v>336</v>
      </c>
      <c r="H200" s="170">
        <v>2</v>
      </c>
      <c r="I200" s="171"/>
      <c r="J200" s="172">
        <f>ROUND(I200*H200,2)</f>
        <v>0</v>
      </c>
      <c r="K200" s="168" t="s">
        <v>163</v>
      </c>
      <c r="L200" s="36"/>
      <c r="M200" s="173" t="s">
        <v>3</v>
      </c>
      <c r="N200" s="174" t="s">
        <v>43</v>
      </c>
      <c r="O200" s="66"/>
      <c r="P200" s="175">
        <f>O200*H200</f>
        <v>0</v>
      </c>
      <c r="Q200" s="175">
        <v>0.46009</v>
      </c>
      <c r="R200" s="175">
        <f>Q200*H200</f>
        <v>0.92018</v>
      </c>
      <c r="S200" s="175">
        <v>0</v>
      </c>
      <c r="T200" s="176">
        <f>S200*H200</f>
        <v>0</v>
      </c>
      <c r="AR200" s="18" t="s">
        <v>164</v>
      </c>
      <c r="AT200" s="18" t="s">
        <v>160</v>
      </c>
      <c r="AU200" s="18" t="s">
        <v>82</v>
      </c>
      <c r="AY200" s="18" t="s">
        <v>158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8" t="s">
        <v>80</v>
      </c>
      <c r="BK200" s="177">
        <f>ROUND(I200*H200,2)</f>
        <v>0</v>
      </c>
      <c r="BL200" s="18" t="s">
        <v>164</v>
      </c>
      <c r="BM200" s="18" t="s">
        <v>809</v>
      </c>
    </row>
    <row r="201" s="1" customFormat="1" ht="16.5" customHeight="1">
      <c r="B201" s="165"/>
      <c r="C201" s="166" t="s">
        <v>440</v>
      </c>
      <c r="D201" s="166" t="s">
        <v>160</v>
      </c>
      <c r="E201" s="167" t="s">
        <v>810</v>
      </c>
      <c r="F201" s="168" t="s">
        <v>811</v>
      </c>
      <c r="G201" s="169" t="s">
        <v>336</v>
      </c>
      <c r="H201" s="170">
        <v>3</v>
      </c>
      <c r="I201" s="171"/>
      <c r="J201" s="172">
        <f>ROUND(I201*H201,2)</f>
        <v>0</v>
      </c>
      <c r="K201" s="168" t="s">
        <v>163</v>
      </c>
      <c r="L201" s="36"/>
      <c r="M201" s="173" t="s">
        <v>3</v>
      </c>
      <c r="N201" s="174" t="s">
        <v>43</v>
      </c>
      <c r="O201" s="66"/>
      <c r="P201" s="175">
        <f>O201*H201</f>
        <v>0</v>
      </c>
      <c r="Q201" s="175">
        <v>0.063829999999999998</v>
      </c>
      <c r="R201" s="175">
        <f>Q201*H201</f>
        <v>0.19148999999999999</v>
      </c>
      <c r="S201" s="175">
        <v>0</v>
      </c>
      <c r="T201" s="176">
        <f>S201*H201</f>
        <v>0</v>
      </c>
      <c r="AR201" s="18" t="s">
        <v>164</v>
      </c>
      <c r="AT201" s="18" t="s">
        <v>160</v>
      </c>
      <c r="AU201" s="18" t="s">
        <v>82</v>
      </c>
      <c r="AY201" s="18" t="s">
        <v>158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8" t="s">
        <v>80</v>
      </c>
      <c r="BK201" s="177">
        <f>ROUND(I201*H201,2)</f>
        <v>0</v>
      </c>
      <c r="BL201" s="18" t="s">
        <v>164</v>
      </c>
      <c r="BM201" s="18" t="s">
        <v>812</v>
      </c>
    </row>
    <row r="202" s="1" customFormat="1" ht="16.5" customHeight="1">
      <c r="B202" s="165"/>
      <c r="C202" s="202" t="s">
        <v>444</v>
      </c>
      <c r="D202" s="202" t="s">
        <v>283</v>
      </c>
      <c r="E202" s="203" t="s">
        <v>813</v>
      </c>
      <c r="F202" s="204" t="s">
        <v>814</v>
      </c>
      <c r="G202" s="205" t="s">
        <v>740</v>
      </c>
      <c r="H202" s="206">
        <v>3</v>
      </c>
      <c r="I202" s="207"/>
      <c r="J202" s="208">
        <f>ROUND(I202*H202,2)</f>
        <v>0</v>
      </c>
      <c r="K202" s="204" t="s">
        <v>3</v>
      </c>
      <c r="L202" s="209"/>
      <c r="M202" s="210" t="s">
        <v>3</v>
      </c>
      <c r="N202" s="211" t="s">
        <v>43</v>
      </c>
      <c r="O202" s="66"/>
      <c r="P202" s="175">
        <f>O202*H202</f>
        <v>0</v>
      </c>
      <c r="Q202" s="175">
        <v>0.0071000000000000004</v>
      </c>
      <c r="R202" s="175">
        <f>Q202*H202</f>
        <v>0.021299999999999999</v>
      </c>
      <c r="S202" s="175">
        <v>0</v>
      </c>
      <c r="T202" s="176">
        <f>S202*H202</f>
        <v>0</v>
      </c>
      <c r="AR202" s="18" t="s">
        <v>193</v>
      </c>
      <c r="AT202" s="18" t="s">
        <v>283</v>
      </c>
      <c r="AU202" s="18" t="s">
        <v>82</v>
      </c>
      <c r="AY202" s="18" t="s">
        <v>158</v>
      </c>
      <c r="BE202" s="177">
        <f>IF(N202="základní",J202,0)</f>
        <v>0</v>
      </c>
      <c r="BF202" s="177">
        <f>IF(N202="snížená",J202,0)</f>
        <v>0</v>
      </c>
      <c r="BG202" s="177">
        <f>IF(N202="zákl. přenesená",J202,0)</f>
        <v>0</v>
      </c>
      <c r="BH202" s="177">
        <f>IF(N202="sníž. přenesená",J202,0)</f>
        <v>0</v>
      </c>
      <c r="BI202" s="177">
        <f>IF(N202="nulová",J202,0)</f>
        <v>0</v>
      </c>
      <c r="BJ202" s="18" t="s">
        <v>80</v>
      </c>
      <c r="BK202" s="177">
        <f>ROUND(I202*H202,2)</f>
        <v>0</v>
      </c>
      <c r="BL202" s="18" t="s">
        <v>164</v>
      </c>
      <c r="BM202" s="18" t="s">
        <v>815</v>
      </c>
    </row>
    <row r="203" s="1" customFormat="1" ht="16.5" customHeight="1">
      <c r="B203" s="165"/>
      <c r="C203" s="202" t="s">
        <v>448</v>
      </c>
      <c r="D203" s="202" t="s">
        <v>283</v>
      </c>
      <c r="E203" s="203" t="s">
        <v>462</v>
      </c>
      <c r="F203" s="204" t="s">
        <v>463</v>
      </c>
      <c r="G203" s="205" t="s">
        <v>336</v>
      </c>
      <c r="H203" s="206">
        <v>3</v>
      </c>
      <c r="I203" s="207"/>
      <c r="J203" s="208">
        <f>ROUND(I203*H203,2)</f>
        <v>0</v>
      </c>
      <c r="K203" s="204" t="s">
        <v>3</v>
      </c>
      <c r="L203" s="209"/>
      <c r="M203" s="210" t="s">
        <v>3</v>
      </c>
      <c r="N203" s="211" t="s">
        <v>43</v>
      </c>
      <c r="O203" s="66"/>
      <c r="P203" s="175">
        <f>O203*H203</f>
        <v>0</v>
      </c>
      <c r="Q203" s="175">
        <v>0.001</v>
      </c>
      <c r="R203" s="175">
        <f>Q203*H203</f>
        <v>0.0030000000000000001</v>
      </c>
      <c r="S203" s="175">
        <v>0</v>
      </c>
      <c r="T203" s="176">
        <f>S203*H203</f>
        <v>0</v>
      </c>
      <c r="AR203" s="18" t="s">
        <v>193</v>
      </c>
      <c r="AT203" s="18" t="s">
        <v>283</v>
      </c>
      <c r="AU203" s="18" t="s">
        <v>82</v>
      </c>
      <c r="AY203" s="18" t="s">
        <v>158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8" t="s">
        <v>80</v>
      </c>
      <c r="BK203" s="177">
        <f>ROUND(I203*H203,2)</f>
        <v>0</v>
      </c>
      <c r="BL203" s="18" t="s">
        <v>164</v>
      </c>
      <c r="BM203" s="18" t="s">
        <v>816</v>
      </c>
    </row>
    <row r="204" s="1" customFormat="1" ht="16.5" customHeight="1">
      <c r="B204" s="165"/>
      <c r="C204" s="166" t="s">
        <v>452</v>
      </c>
      <c r="D204" s="166" t="s">
        <v>160</v>
      </c>
      <c r="E204" s="167" t="s">
        <v>453</v>
      </c>
      <c r="F204" s="168" t="s">
        <v>454</v>
      </c>
      <c r="G204" s="169" t="s">
        <v>336</v>
      </c>
      <c r="H204" s="170">
        <v>1</v>
      </c>
      <c r="I204" s="171"/>
      <c r="J204" s="172">
        <f>ROUND(I204*H204,2)</f>
        <v>0</v>
      </c>
      <c r="K204" s="168" t="s">
        <v>163</v>
      </c>
      <c r="L204" s="36"/>
      <c r="M204" s="173" t="s">
        <v>3</v>
      </c>
      <c r="N204" s="174" t="s">
        <v>43</v>
      </c>
      <c r="O204" s="66"/>
      <c r="P204" s="175">
        <f>O204*H204</f>
        <v>0</v>
      </c>
      <c r="Q204" s="175">
        <v>0.12303</v>
      </c>
      <c r="R204" s="175">
        <f>Q204*H204</f>
        <v>0.12303</v>
      </c>
      <c r="S204" s="175">
        <v>0</v>
      </c>
      <c r="T204" s="176">
        <f>S204*H204</f>
        <v>0</v>
      </c>
      <c r="AR204" s="18" t="s">
        <v>164</v>
      </c>
      <c r="AT204" s="18" t="s">
        <v>160</v>
      </c>
      <c r="AU204" s="18" t="s">
        <v>82</v>
      </c>
      <c r="AY204" s="18" t="s">
        <v>158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8" t="s">
        <v>80</v>
      </c>
      <c r="BK204" s="177">
        <f>ROUND(I204*H204,2)</f>
        <v>0</v>
      </c>
      <c r="BL204" s="18" t="s">
        <v>164</v>
      </c>
      <c r="BM204" s="18" t="s">
        <v>817</v>
      </c>
    </row>
    <row r="205" s="11" customFormat="1">
      <c r="B205" s="178"/>
      <c r="D205" s="179" t="s">
        <v>166</v>
      </c>
      <c r="E205" s="180" t="s">
        <v>3</v>
      </c>
      <c r="F205" s="181" t="s">
        <v>818</v>
      </c>
      <c r="H205" s="182">
        <v>1</v>
      </c>
      <c r="I205" s="183"/>
      <c r="L205" s="178"/>
      <c r="M205" s="184"/>
      <c r="N205" s="185"/>
      <c r="O205" s="185"/>
      <c r="P205" s="185"/>
      <c r="Q205" s="185"/>
      <c r="R205" s="185"/>
      <c r="S205" s="185"/>
      <c r="T205" s="186"/>
      <c r="AT205" s="180" t="s">
        <v>166</v>
      </c>
      <c r="AU205" s="180" t="s">
        <v>82</v>
      </c>
      <c r="AV205" s="11" t="s">
        <v>82</v>
      </c>
      <c r="AW205" s="11" t="s">
        <v>33</v>
      </c>
      <c r="AX205" s="11" t="s">
        <v>80</v>
      </c>
      <c r="AY205" s="180" t="s">
        <v>158</v>
      </c>
    </row>
    <row r="206" s="1" customFormat="1" ht="16.5" customHeight="1">
      <c r="B206" s="165"/>
      <c r="C206" s="202" t="s">
        <v>457</v>
      </c>
      <c r="D206" s="202" t="s">
        <v>283</v>
      </c>
      <c r="E206" s="203" t="s">
        <v>458</v>
      </c>
      <c r="F206" s="204" t="s">
        <v>459</v>
      </c>
      <c r="G206" s="205" t="s">
        <v>336</v>
      </c>
      <c r="H206" s="206">
        <v>1</v>
      </c>
      <c r="I206" s="207"/>
      <c r="J206" s="208">
        <f>ROUND(I206*H206,2)</f>
        <v>0</v>
      </c>
      <c r="K206" s="204" t="s">
        <v>3</v>
      </c>
      <c r="L206" s="209"/>
      <c r="M206" s="210" t="s">
        <v>3</v>
      </c>
      <c r="N206" s="211" t="s">
        <v>43</v>
      </c>
      <c r="O206" s="66"/>
      <c r="P206" s="175">
        <f>O206*H206</f>
        <v>0</v>
      </c>
      <c r="Q206" s="175">
        <v>0.01</v>
      </c>
      <c r="R206" s="175">
        <f>Q206*H206</f>
        <v>0.01</v>
      </c>
      <c r="S206" s="175">
        <v>0</v>
      </c>
      <c r="T206" s="176">
        <f>S206*H206</f>
        <v>0</v>
      </c>
      <c r="AR206" s="18" t="s">
        <v>193</v>
      </c>
      <c r="AT206" s="18" t="s">
        <v>283</v>
      </c>
      <c r="AU206" s="18" t="s">
        <v>82</v>
      </c>
      <c r="AY206" s="18" t="s">
        <v>158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8" t="s">
        <v>80</v>
      </c>
      <c r="BK206" s="177">
        <f>ROUND(I206*H206,2)</f>
        <v>0</v>
      </c>
      <c r="BL206" s="18" t="s">
        <v>164</v>
      </c>
      <c r="BM206" s="18" t="s">
        <v>819</v>
      </c>
    </row>
    <row r="207" s="1" customFormat="1" ht="16.5" customHeight="1">
      <c r="B207" s="165"/>
      <c r="C207" s="202" t="s">
        <v>461</v>
      </c>
      <c r="D207" s="202" t="s">
        <v>283</v>
      </c>
      <c r="E207" s="203" t="s">
        <v>462</v>
      </c>
      <c r="F207" s="204" t="s">
        <v>463</v>
      </c>
      <c r="G207" s="205" t="s">
        <v>336</v>
      </c>
      <c r="H207" s="206">
        <v>1</v>
      </c>
      <c r="I207" s="207"/>
      <c r="J207" s="208">
        <f>ROUND(I207*H207,2)</f>
        <v>0</v>
      </c>
      <c r="K207" s="204" t="s">
        <v>3</v>
      </c>
      <c r="L207" s="209"/>
      <c r="M207" s="210" t="s">
        <v>3</v>
      </c>
      <c r="N207" s="211" t="s">
        <v>43</v>
      </c>
      <c r="O207" s="66"/>
      <c r="P207" s="175">
        <f>O207*H207</f>
        <v>0</v>
      </c>
      <c r="Q207" s="175">
        <v>0.001</v>
      </c>
      <c r="R207" s="175">
        <f>Q207*H207</f>
        <v>0.001</v>
      </c>
      <c r="S207" s="175">
        <v>0</v>
      </c>
      <c r="T207" s="176">
        <f>S207*H207</f>
        <v>0</v>
      </c>
      <c r="AR207" s="18" t="s">
        <v>193</v>
      </c>
      <c r="AT207" s="18" t="s">
        <v>283</v>
      </c>
      <c r="AU207" s="18" t="s">
        <v>82</v>
      </c>
      <c r="AY207" s="18" t="s">
        <v>158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8" t="s">
        <v>80</v>
      </c>
      <c r="BK207" s="177">
        <f>ROUND(I207*H207,2)</f>
        <v>0</v>
      </c>
      <c r="BL207" s="18" t="s">
        <v>164</v>
      </c>
      <c r="BM207" s="18" t="s">
        <v>820</v>
      </c>
    </row>
    <row r="208" s="1" customFormat="1" ht="16.5" customHeight="1">
      <c r="B208" s="165"/>
      <c r="C208" s="166" t="s">
        <v>465</v>
      </c>
      <c r="D208" s="166" t="s">
        <v>160</v>
      </c>
      <c r="E208" s="167" t="s">
        <v>821</v>
      </c>
      <c r="F208" s="168" t="s">
        <v>822</v>
      </c>
      <c r="G208" s="169" t="s">
        <v>336</v>
      </c>
      <c r="H208" s="170">
        <v>1</v>
      </c>
      <c r="I208" s="171"/>
      <c r="J208" s="172">
        <f>ROUND(I208*H208,2)</f>
        <v>0</v>
      </c>
      <c r="K208" s="168" t="s">
        <v>163</v>
      </c>
      <c r="L208" s="36"/>
      <c r="M208" s="173" t="s">
        <v>3</v>
      </c>
      <c r="N208" s="174" t="s">
        <v>43</v>
      </c>
      <c r="O208" s="66"/>
      <c r="P208" s="175">
        <f>O208*H208</f>
        <v>0</v>
      </c>
      <c r="Q208" s="175">
        <v>0.32906000000000002</v>
      </c>
      <c r="R208" s="175">
        <f>Q208*H208</f>
        <v>0.32906000000000002</v>
      </c>
      <c r="S208" s="175">
        <v>0</v>
      </c>
      <c r="T208" s="176">
        <f>S208*H208</f>
        <v>0</v>
      </c>
      <c r="AR208" s="18" t="s">
        <v>164</v>
      </c>
      <c r="AT208" s="18" t="s">
        <v>160</v>
      </c>
      <c r="AU208" s="18" t="s">
        <v>82</v>
      </c>
      <c r="AY208" s="18" t="s">
        <v>158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8" t="s">
        <v>80</v>
      </c>
      <c r="BK208" s="177">
        <f>ROUND(I208*H208,2)</f>
        <v>0</v>
      </c>
      <c r="BL208" s="18" t="s">
        <v>164</v>
      </c>
      <c r="BM208" s="18" t="s">
        <v>823</v>
      </c>
    </row>
    <row r="209" s="1" customFormat="1" ht="16.5" customHeight="1">
      <c r="B209" s="165"/>
      <c r="C209" s="202" t="s">
        <v>469</v>
      </c>
      <c r="D209" s="202" t="s">
        <v>283</v>
      </c>
      <c r="E209" s="203" t="s">
        <v>824</v>
      </c>
      <c r="F209" s="204" t="s">
        <v>825</v>
      </c>
      <c r="G209" s="205" t="s">
        <v>740</v>
      </c>
      <c r="H209" s="206">
        <v>1</v>
      </c>
      <c r="I209" s="207"/>
      <c r="J209" s="208">
        <f>ROUND(I209*H209,2)</f>
        <v>0</v>
      </c>
      <c r="K209" s="204" t="s">
        <v>3</v>
      </c>
      <c r="L209" s="209"/>
      <c r="M209" s="210" t="s">
        <v>3</v>
      </c>
      <c r="N209" s="211" t="s">
        <v>43</v>
      </c>
      <c r="O209" s="66"/>
      <c r="P209" s="175">
        <f>O209*H209</f>
        <v>0</v>
      </c>
      <c r="Q209" s="175">
        <v>0.021000000000000001</v>
      </c>
      <c r="R209" s="175">
        <f>Q209*H209</f>
        <v>0.021000000000000001</v>
      </c>
      <c r="S209" s="175">
        <v>0</v>
      </c>
      <c r="T209" s="176">
        <f>S209*H209</f>
        <v>0</v>
      </c>
      <c r="AR209" s="18" t="s">
        <v>193</v>
      </c>
      <c r="AT209" s="18" t="s">
        <v>283</v>
      </c>
      <c r="AU209" s="18" t="s">
        <v>82</v>
      </c>
      <c r="AY209" s="18" t="s">
        <v>158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8" t="s">
        <v>80</v>
      </c>
      <c r="BK209" s="177">
        <f>ROUND(I209*H209,2)</f>
        <v>0</v>
      </c>
      <c r="BL209" s="18" t="s">
        <v>164</v>
      </c>
      <c r="BM209" s="18" t="s">
        <v>826</v>
      </c>
    </row>
    <row r="210" s="1" customFormat="1" ht="16.5" customHeight="1">
      <c r="B210" s="165"/>
      <c r="C210" s="202" t="s">
        <v>475</v>
      </c>
      <c r="D210" s="202" t="s">
        <v>283</v>
      </c>
      <c r="E210" s="203" t="s">
        <v>827</v>
      </c>
      <c r="F210" s="204" t="s">
        <v>828</v>
      </c>
      <c r="G210" s="205" t="s">
        <v>336</v>
      </c>
      <c r="H210" s="206">
        <v>1</v>
      </c>
      <c r="I210" s="207"/>
      <c r="J210" s="208">
        <f>ROUND(I210*H210,2)</f>
        <v>0</v>
      </c>
      <c r="K210" s="204" t="s">
        <v>3</v>
      </c>
      <c r="L210" s="209"/>
      <c r="M210" s="210" t="s">
        <v>3</v>
      </c>
      <c r="N210" s="211" t="s">
        <v>43</v>
      </c>
      <c r="O210" s="66"/>
      <c r="P210" s="175">
        <f>O210*H210</f>
        <v>0</v>
      </c>
      <c r="Q210" s="175">
        <v>0.001</v>
      </c>
      <c r="R210" s="175">
        <f>Q210*H210</f>
        <v>0.001</v>
      </c>
      <c r="S210" s="175">
        <v>0</v>
      </c>
      <c r="T210" s="176">
        <f>S210*H210</f>
        <v>0</v>
      </c>
      <c r="AR210" s="18" t="s">
        <v>193</v>
      </c>
      <c r="AT210" s="18" t="s">
        <v>283</v>
      </c>
      <c r="AU210" s="18" t="s">
        <v>82</v>
      </c>
      <c r="AY210" s="18" t="s">
        <v>158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80</v>
      </c>
      <c r="BK210" s="177">
        <f>ROUND(I210*H210,2)</f>
        <v>0</v>
      </c>
      <c r="BL210" s="18" t="s">
        <v>164</v>
      </c>
      <c r="BM210" s="18" t="s">
        <v>829</v>
      </c>
    </row>
    <row r="211" s="1" customFormat="1" ht="16.5" customHeight="1">
      <c r="B211" s="165"/>
      <c r="C211" s="166" t="s">
        <v>480</v>
      </c>
      <c r="D211" s="166" t="s">
        <v>160</v>
      </c>
      <c r="E211" s="167" t="s">
        <v>466</v>
      </c>
      <c r="F211" s="168" t="s">
        <v>467</v>
      </c>
      <c r="G211" s="169" t="s">
        <v>105</v>
      </c>
      <c r="H211" s="170">
        <v>54</v>
      </c>
      <c r="I211" s="171"/>
      <c r="J211" s="172">
        <f>ROUND(I211*H211,2)</f>
        <v>0</v>
      </c>
      <c r="K211" s="168" t="s">
        <v>163</v>
      </c>
      <c r="L211" s="36"/>
      <c r="M211" s="173" t="s">
        <v>3</v>
      </c>
      <c r="N211" s="174" t="s">
        <v>43</v>
      </c>
      <c r="O211" s="66"/>
      <c r="P211" s="175">
        <f>O211*H211</f>
        <v>0</v>
      </c>
      <c r="Q211" s="175">
        <v>0.00019000000000000001</v>
      </c>
      <c r="R211" s="175">
        <f>Q211*H211</f>
        <v>0.01026</v>
      </c>
      <c r="S211" s="175">
        <v>0</v>
      </c>
      <c r="T211" s="176">
        <f>S211*H211</f>
        <v>0</v>
      </c>
      <c r="AR211" s="18" t="s">
        <v>164</v>
      </c>
      <c r="AT211" s="18" t="s">
        <v>160</v>
      </c>
      <c r="AU211" s="18" t="s">
        <v>82</v>
      </c>
      <c r="AY211" s="18" t="s">
        <v>158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8" t="s">
        <v>80</v>
      </c>
      <c r="BK211" s="177">
        <f>ROUND(I211*H211,2)</f>
        <v>0</v>
      </c>
      <c r="BL211" s="18" t="s">
        <v>164</v>
      </c>
      <c r="BM211" s="18" t="s">
        <v>830</v>
      </c>
    </row>
    <row r="212" s="11" customFormat="1">
      <c r="B212" s="178"/>
      <c r="D212" s="179" t="s">
        <v>166</v>
      </c>
      <c r="E212" s="180" t="s">
        <v>3</v>
      </c>
      <c r="F212" s="181" t="s">
        <v>668</v>
      </c>
      <c r="H212" s="182">
        <v>54</v>
      </c>
      <c r="I212" s="183"/>
      <c r="L212" s="178"/>
      <c r="M212" s="184"/>
      <c r="N212" s="185"/>
      <c r="O212" s="185"/>
      <c r="P212" s="185"/>
      <c r="Q212" s="185"/>
      <c r="R212" s="185"/>
      <c r="S212" s="185"/>
      <c r="T212" s="186"/>
      <c r="AT212" s="180" t="s">
        <v>166</v>
      </c>
      <c r="AU212" s="180" t="s">
        <v>82</v>
      </c>
      <c r="AV212" s="11" t="s">
        <v>82</v>
      </c>
      <c r="AW212" s="11" t="s">
        <v>33</v>
      </c>
      <c r="AX212" s="11" t="s">
        <v>80</v>
      </c>
      <c r="AY212" s="180" t="s">
        <v>158</v>
      </c>
    </row>
    <row r="213" s="1" customFormat="1" ht="16.5" customHeight="1">
      <c r="B213" s="165"/>
      <c r="C213" s="166" t="s">
        <v>486</v>
      </c>
      <c r="D213" s="166" t="s">
        <v>160</v>
      </c>
      <c r="E213" s="167" t="s">
        <v>470</v>
      </c>
      <c r="F213" s="168" t="s">
        <v>471</v>
      </c>
      <c r="G213" s="169" t="s">
        <v>105</v>
      </c>
      <c r="H213" s="170">
        <v>54</v>
      </c>
      <c r="I213" s="171"/>
      <c r="J213" s="172">
        <f>ROUND(I213*H213,2)</f>
        <v>0</v>
      </c>
      <c r="K213" s="168" t="s">
        <v>163</v>
      </c>
      <c r="L213" s="36"/>
      <c r="M213" s="173" t="s">
        <v>3</v>
      </c>
      <c r="N213" s="174" t="s">
        <v>43</v>
      </c>
      <c r="O213" s="66"/>
      <c r="P213" s="175">
        <f>O213*H213</f>
        <v>0</v>
      </c>
      <c r="Q213" s="175">
        <v>6.0000000000000002E-05</v>
      </c>
      <c r="R213" s="175">
        <f>Q213*H213</f>
        <v>0.0032400000000000003</v>
      </c>
      <c r="S213" s="175">
        <v>0</v>
      </c>
      <c r="T213" s="176">
        <f>S213*H213</f>
        <v>0</v>
      </c>
      <c r="AR213" s="18" t="s">
        <v>164</v>
      </c>
      <c r="AT213" s="18" t="s">
        <v>160</v>
      </c>
      <c r="AU213" s="18" t="s">
        <v>82</v>
      </c>
      <c r="AY213" s="18" t="s">
        <v>158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8" t="s">
        <v>80</v>
      </c>
      <c r="BK213" s="177">
        <f>ROUND(I213*H213,2)</f>
        <v>0</v>
      </c>
      <c r="BL213" s="18" t="s">
        <v>164</v>
      </c>
      <c r="BM213" s="18" t="s">
        <v>831</v>
      </c>
    </row>
    <row r="214" s="12" customFormat="1">
      <c r="B214" s="187"/>
      <c r="D214" s="179" t="s">
        <v>166</v>
      </c>
      <c r="E214" s="188" t="s">
        <v>3</v>
      </c>
      <c r="F214" s="189" t="s">
        <v>473</v>
      </c>
      <c r="H214" s="188" t="s">
        <v>3</v>
      </c>
      <c r="I214" s="190"/>
      <c r="L214" s="187"/>
      <c r="M214" s="191"/>
      <c r="N214" s="192"/>
      <c r="O214" s="192"/>
      <c r="P214" s="192"/>
      <c r="Q214" s="192"/>
      <c r="R214" s="192"/>
      <c r="S214" s="192"/>
      <c r="T214" s="193"/>
      <c r="AT214" s="188" t="s">
        <v>166</v>
      </c>
      <c r="AU214" s="188" t="s">
        <v>82</v>
      </c>
      <c r="AV214" s="12" t="s">
        <v>80</v>
      </c>
      <c r="AW214" s="12" t="s">
        <v>33</v>
      </c>
      <c r="AX214" s="12" t="s">
        <v>72</v>
      </c>
      <c r="AY214" s="188" t="s">
        <v>158</v>
      </c>
    </row>
    <row r="215" s="11" customFormat="1">
      <c r="B215" s="178"/>
      <c r="D215" s="179" t="s">
        <v>166</v>
      </c>
      <c r="E215" s="180" t="s">
        <v>3</v>
      </c>
      <c r="F215" s="181" t="s">
        <v>668</v>
      </c>
      <c r="H215" s="182">
        <v>54</v>
      </c>
      <c r="I215" s="183"/>
      <c r="L215" s="178"/>
      <c r="M215" s="184"/>
      <c r="N215" s="185"/>
      <c r="O215" s="185"/>
      <c r="P215" s="185"/>
      <c r="Q215" s="185"/>
      <c r="R215" s="185"/>
      <c r="S215" s="185"/>
      <c r="T215" s="186"/>
      <c r="AT215" s="180" t="s">
        <v>166</v>
      </c>
      <c r="AU215" s="180" t="s">
        <v>82</v>
      </c>
      <c r="AV215" s="11" t="s">
        <v>82</v>
      </c>
      <c r="AW215" s="11" t="s">
        <v>33</v>
      </c>
      <c r="AX215" s="11" t="s">
        <v>80</v>
      </c>
      <c r="AY215" s="180" t="s">
        <v>158</v>
      </c>
    </row>
    <row r="216" s="10" customFormat="1" ht="22.8" customHeight="1">
      <c r="B216" s="152"/>
      <c r="D216" s="153" t="s">
        <v>71</v>
      </c>
      <c r="E216" s="163" t="s">
        <v>197</v>
      </c>
      <c r="F216" s="163" t="s">
        <v>474</v>
      </c>
      <c r="I216" s="155"/>
      <c r="J216" s="164">
        <f>BK216</f>
        <v>0</v>
      </c>
      <c r="L216" s="152"/>
      <c r="M216" s="157"/>
      <c r="N216" s="158"/>
      <c r="O216" s="158"/>
      <c r="P216" s="159">
        <f>SUM(P217:P223)</f>
        <v>0</v>
      </c>
      <c r="Q216" s="158"/>
      <c r="R216" s="159">
        <f>SUM(R217:R223)</f>
        <v>0.00073999999999999999</v>
      </c>
      <c r="S216" s="158"/>
      <c r="T216" s="160">
        <f>SUM(T217:T223)</f>
        <v>0</v>
      </c>
      <c r="AR216" s="153" t="s">
        <v>80</v>
      </c>
      <c r="AT216" s="161" t="s">
        <v>71</v>
      </c>
      <c r="AU216" s="161" t="s">
        <v>80</v>
      </c>
      <c r="AY216" s="153" t="s">
        <v>158</v>
      </c>
      <c r="BK216" s="162">
        <f>SUM(BK217:BK223)</f>
        <v>0</v>
      </c>
    </row>
    <row r="217" s="1" customFormat="1" ht="16.5" customHeight="1">
      <c r="B217" s="165"/>
      <c r="C217" s="166" t="s">
        <v>492</v>
      </c>
      <c r="D217" s="166" t="s">
        <v>160</v>
      </c>
      <c r="E217" s="167" t="s">
        <v>476</v>
      </c>
      <c r="F217" s="168" t="s">
        <v>477</v>
      </c>
      <c r="G217" s="169" t="s">
        <v>105</v>
      </c>
      <c r="H217" s="170">
        <v>2</v>
      </c>
      <c r="I217" s="171"/>
      <c r="J217" s="172">
        <f>ROUND(I217*H217,2)</f>
        <v>0</v>
      </c>
      <c r="K217" s="168" t="s">
        <v>163</v>
      </c>
      <c r="L217" s="36"/>
      <c r="M217" s="173" t="s">
        <v>3</v>
      </c>
      <c r="N217" s="174" t="s">
        <v>43</v>
      </c>
      <c r="O217" s="66"/>
      <c r="P217" s="175">
        <f>O217*H217</f>
        <v>0</v>
      </c>
      <c r="Q217" s="175">
        <v>0.00036999999999999999</v>
      </c>
      <c r="R217" s="175">
        <f>Q217*H217</f>
        <v>0.00073999999999999999</v>
      </c>
      <c r="S217" s="175">
        <v>0</v>
      </c>
      <c r="T217" s="176">
        <f>S217*H217</f>
        <v>0</v>
      </c>
      <c r="AR217" s="18" t="s">
        <v>164</v>
      </c>
      <c r="AT217" s="18" t="s">
        <v>160</v>
      </c>
      <c r="AU217" s="18" t="s">
        <v>82</v>
      </c>
      <c r="AY217" s="18" t="s">
        <v>158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8" t="s">
        <v>80</v>
      </c>
      <c r="BK217" s="177">
        <f>ROUND(I217*H217,2)</f>
        <v>0</v>
      </c>
      <c r="BL217" s="18" t="s">
        <v>164</v>
      </c>
      <c r="BM217" s="18" t="s">
        <v>832</v>
      </c>
    </row>
    <row r="218" s="11" customFormat="1">
      <c r="B218" s="178"/>
      <c r="D218" s="179" t="s">
        <v>166</v>
      </c>
      <c r="E218" s="180" t="s">
        <v>3</v>
      </c>
      <c r="F218" s="181" t="s">
        <v>479</v>
      </c>
      <c r="H218" s="182">
        <v>2</v>
      </c>
      <c r="I218" s="183"/>
      <c r="L218" s="178"/>
      <c r="M218" s="184"/>
      <c r="N218" s="185"/>
      <c r="O218" s="185"/>
      <c r="P218" s="185"/>
      <c r="Q218" s="185"/>
      <c r="R218" s="185"/>
      <c r="S218" s="185"/>
      <c r="T218" s="186"/>
      <c r="AT218" s="180" t="s">
        <v>166</v>
      </c>
      <c r="AU218" s="180" t="s">
        <v>82</v>
      </c>
      <c r="AV218" s="11" t="s">
        <v>82</v>
      </c>
      <c r="AW218" s="11" t="s">
        <v>33</v>
      </c>
      <c r="AX218" s="11" t="s">
        <v>80</v>
      </c>
      <c r="AY218" s="180" t="s">
        <v>158</v>
      </c>
    </row>
    <row r="219" s="1" customFormat="1" ht="16.5" customHeight="1">
      <c r="B219" s="165"/>
      <c r="C219" s="166" t="s">
        <v>497</v>
      </c>
      <c r="D219" s="166" t="s">
        <v>160</v>
      </c>
      <c r="E219" s="167" t="s">
        <v>481</v>
      </c>
      <c r="F219" s="168" t="s">
        <v>482</v>
      </c>
      <c r="G219" s="169" t="s">
        <v>105</v>
      </c>
      <c r="H219" s="170">
        <v>2</v>
      </c>
      <c r="I219" s="171"/>
      <c r="J219" s="172">
        <f>ROUND(I219*H219,2)</f>
        <v>0</v>
      </c>
      <c r="K219" s="168" t="s">
        <v>163</v>
      </c>
      <c r="L219" s="36"/>
      <c r="M219" s="173" t="s">
        <v>3</v>
      </c>
      <c r="N219" s="174" t="s">
        <v>43</v>
      </c>
      <c r="O219" s="66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AR219" s="18" t="s">
        <v>164</v>
      </c>
      <c r="AT219" s="18" t="s">
        <v>160</v>
      </c>
      <c r="AU219" s="18" t="s">
        <v>82</v>
      </c>
      <c r="AY219" s="18" t="s">
        <v>158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8" t="s">
        <v>80</v>
      </c>
      <c r="BK219" s="177">
        <f>ROUND(I219*H219,2)</f>
        <v>0</v>
      </c>
      <c r="BL219" s="18" t="s">
        <v>164</v>
      </c>
      <c r="BM219" s="18" t="s">
        <v>833</v>
      </c>
    </row>
    <row r="220" s="11" customFormat="1">
      <c r="B220" s="178"/>
      <c r="D220" s="179" t="s">
        <v>166</v>
      </c>
      <c r="E220" s="180" t="s">
        <v>3</v>
      </c>
      <c r="F220" s="181" t="s">
        <v>80</v>
      </c>
      <c r="H220" s="182">
        <v>1</v>
      </c>
      <c r="I220" s="183"/>
      <c r="L220" s="178"/>
      <c r="M220" s="184"/>
      <c r="N220" s="185"/>
      <c r="O220" s="185"/>
      <c r="P220" s="185"/>
      <c r="Q220" s="185"/>
      <c r="R220" s="185"/>
      <c r="S220" s="185"/>
      <c r="T220" s="186"/>
      <c r="AT220" s="180" t="s">
        <v>166</v>
      </c>
      <c r="AU220" s="180" t="s">
        <v>82</v>
      </c>
      <c r="AV220" s="11" t="s">
        <v>82</v>
      </c>
      <c r="AW220" s="11" t="s">
        <v>33</v>
      </c>
      <c r="AX220" s="11" t="s">
        <v>72</v>
      </c>
      <c r="AY220" s="180" t="s">
        <v>158</v>
      </c>
    </row>
    <row r="221" s="14" customFormat="1">
      <c r="B221" s="214"/>
      <c r="D221" s="179" t="s">
        <v>166</v>
      </c>
      <c r="E221" s="215" t="s">
        <v>103</v>
      </c>
      <c r="F221" s="216" t="s">
        <v>485</v>
      </c>
      <c r="H221" s="217">
        <v>1</v>
      </c>
      <c r="I221" s="218"/>
      <c r="L221" s="214"/>
      <c r="M221" s="219"/>
      <c r="N221" s="220"/>
      <c r="O221" s="220"/>
      <c r="P221" s="220"/>
      <c r="Q221" s="220"/>
      <c r="R221" s="220"/>
      <c r="S221" s="220"/>
      <c r="T221" s="221"/>
      <c r="AT221" s="215" t="s">
        <v>166</v>
      </c>
      <c r="AU221" s="215" t="s">
        <v>82</v>
      </c>
      <c r="AV221" s="14" t="s">
        <v>173</v>
      </c>
      <c r="AW221" s="14" t="s">
        <v>33</v>
      </c>
      <c r="AX221" s="14" t="s">
        <v>72</v>
      </c>
      <c r="AY221" s="215" t="s">
        <v>158</v>
      </c>
    </row>
    <row r="222" s="11" customFormat="1">
      <c r="B222" s="178"/>
      <c r="D222" s="179" t="s">
        <v>166</v>
      </c>
      <c r="E222" s="180" t="s">
        <v>3</v>
      </c>
      <c r="F222" s="181" t="s">
        <v>479</v>
      </c>
      <c r="H222" s="182">
        <v>2</v>
      </c>
      <c r="I222" s="183"/>
      <c r="L222" s="178"/>
      <c r="M222" s="184"/>
      <c r="N222" s="185"/>
      <c r="O222" s="185"/>
      <c r="P222" s="185"/>
      <c r="Q222" s="185"/>
      <c r="R222" s="185"/>
      <c r="S222" s="185"/>
      <c r="T222" s="186"/>
      <c r="AT222" s="180" t="s">
        <v>166</v>
      </c>
      <c r="AU222" s="180" t="s">
        <v>82</v>
      </c>
      <c r="AV222" s="11" t="s">
        <v>82</v>
      </c>
      <c r="AW222" s="11" t="s">
        <v>33</v>
      </c>
      <c r="AX222" s="11" t="s">
        <v>80</v>
      </c>
      <c r="AY222" s="180" t="s">
        <v>158</v>
      </c>
    </row>
    <row r="223" s="1" customFormat="1" ht="16.5" customHeight="1">
      <c r="B223" s="165"/>
      <c r="C223" s="166" t="s">
        <v>502</v>
      </c>
      <c r="D223" s="166" t="s">
        <v>160</v>
      </c>
      <c r="E223" s="167" t="s">
        <v>487</v>
      </c>
      <c r="F223" s="168" t="s">
        <v>488</v>
      </c>
      <c r="G223" s="169" t="s">
        <v>105</v>
      </c>
      <c r="H223" s="170">
        <v>2</v>
      </c>
      <c r="I223" s="171"/>
      <c r="J223" s="172">
        <f>ROUND(I223*H223,2)</f>
        <v>0</v>
      </c>
      <c r="K223" s="168" t="s">
        <v>163</v>
      </c>
      <c r="L223" s="36"/>
      <c r="M223" s="173" t="s">
        <v>3</v>
      </c>
      <c r="N223" s="174" t="s">
        <v>43</v>
      </c>
      <c r="O223" s="66"/>
      <c r="P223" s="175">
        <f>O223*H223</f>
        <v>0</v>
      </c>
      <c r="Q223" s="175">
        <v>0</v>
      </c>
      <c r="R223" s="175">
        <f>Q223*H223</f>
        <v>0</v>
      </c>
      <c r="S223" s="175">
        <v>0</v>
      </c>
      <c r="T223" s="176">
        <f>S223*H223</f>
        <v>0</v>
      </c>
      <c r="AR223" s="18" t="s">
        <v>164</v>
      </c>
      <c r="AT223" s="18" t="s">
        <v>160</v>
      </c>
      <c r="AU223" s="18" t="s">
        <v>82</v>
      </c>
      <c r="AY223" s="18" t="s">
        <v>158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8" t="s">
        <v>80</v>
      </c>
      <c r="BK223" s="177">
        <f>ROUND(I223*H223,2)</f>
        <v>0</v>
      </c>
      <c r="BL223" s="18" t="s">
        <v>164</v>
      </c>
      <c r="BM223" s="18" t="s">
        <v>834</v>
      </c>
    </row>
    <row r="224" s="10" customFormat="1" ht="22.8" customHeight="1">
      <c r="B224" s="152"/>
      <c r="D224" s="153" t="s">
        <v>71</v>
      </c>
      <c r="E224" s="163" t="s">
        <v>490</v>
      </c>
      <c r="F224" s="163" t="s">
        <v>491</v>
      </c>
      <c r="I224" s="155"/>
      <c r="J224" s="164">
        <f>BK224</f>
        <v>0</v>
      </c>
      <c r="L224" s="152"/>
      <c r="M224" s="157"/>
      <c r="N224" s="158"/>
      <c r="O224" s="158"/>
      <c r="P224" s="159">
        <f>SUM(P225:P232)</f>
        <v>0</v>
      </c>
      <c r="Q224" s="158"/>
      <c r="R224" s="159">
        <f>SUM(R225:R232)</f>
        <v>0</v>
      </c>
      <c r="S224" s="158"/>
      <c r="T224" s="160">
        <f>SUM(T225:T232)</f>
        <v>0</v>
      </c>
      <c r="AR224" s="153" t="s">
        <v>80</v>
      </c>
      <c r="AT224" s="161" t="s">
        <v>71</v>
      </c>
      <c r="AU224" s="161" t="s">
        <v>80</v>
      </c>
      <c r="AY224" s="153" t="s">
        <v>158</v>
      </c>
      <c r="BK224" s="162">
        <f>SUM(BK225:BK232)</f>
        <v>0</v>
      </c>
    </row>
    <row r="225" s="1" customFormat="1" ht="16.5" customHeight="1">
      <c r="B225" s="165"/>
      <c r="C225" s="166" t="s">
        <v>507</v>
      </c>
      <c r="D225" s="166" t="s">
        <v>160</v>
      </c>
      <c r="E225" s="167" t="s">
        <v>493</v>
      </c>
      <c r="F225" s="168" t="s">
        <v>494</v>
      </c>
      <c r="G225" s="169" t="s">
        <v>268</v>
      </c>
      <c r="H225" s="170">
        <v>16.324999999999999</v>
      </c>
      <c r="I225" s="171"/>
      <c r="J225" s="172">
        <f>ROUND(I225*H225,2)</f>
        <v>0</v>
      </c>
      <c r="K225" s="168" t="s">
        <v>3</v>
      </c>
      <c r="L225" s="36"/>
      <c r="M225" s="173" t="s">
        <v>3</v>
      </c>
      <c r="N225" s="174" t="s">
        <v>43</v>
      </c>
      <c r="O225" s="66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AR225" s="18" t="s">
        <v>164</v>
      </c>
      <c r="AT225" s="18" t="s">
        <v>160</v>
      </c>
      <c r="AU225" s="18" t="s">
        <v>82</v>
      </c>
      <c r="AY225" s="18" t="s">
        <v>158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8" t="s">
        <v>80</v>
      </c>
      <c r="BK225" s="177">
        <f>ROUND(I225*H225,2)</f>
        <v>0</v>
      </c>
      <c r="BL225" s="18" t="s">
        <v>164</v>
      </c>
      <c r="BM225" s="18" t="s">
        <v>835</v>
      </c>
    </row>
    <row r="226" s="11" customFormat="1">
      <c r="B226" s="178"/>
      <c r="D226" s="179" t="s">
        <v>166</v>
      </c>
      <c r="E226" s="180" t="s">
        <v>3</v>
      </c>
      <c r="F226" s="181" t="s">
        <v>836</v>
      </c>
      <c r="H226" s="182">
        <v>16.324999999999999</v>
      </c>
      <c r="I226" s="183"/>
      <c r="L226" s="178"/>
      <c r="M226" s="184"/>
      <c r="N226" s="185"/>
      <c r="O226" s="185"/>
      <c r="P226" s="185"/>
      <c r="Q226" s="185"/>
      <c r="R226" s="185"/>
      <c r="S226" s="185"/>
      <c r="T226" s="186"/>
      <c r="AT226" s="180" t="s">
        <v>166</v>
      </c>
      <c r="AU226" s="180" t="s">
        <v>82</v>
      </c>
      <c r="AV226" s="11" t="s">
        <v>82</v>
      </c>
      <c r="AW226" s="11" t="s">
        <v>33</v>
      </c>
      <c r="AX226" s="11" t="s">
        <v>80</v>
      </c>
      <c r="AY226" s="180" t="s">
        <v>158</v>
      </c>
    </row>
    <row r="227" s="1" customFormat="1" ht="16.5" customHeight="1">
      <c r="B227" s="165"/>
      <c r="C227" s="166" t="s">
        <v>512</v>
      </c>
      <c r="D227" s="166" t="s">
        <v>160</v>
      </c>
      <c r="E227" s="167" t="s">
        <v>498</v>
      </c>
      <c r="F227" s="168" t="s">
        <v>499</v>
      </c>
      <c r="G227" s="169" t="s">
        <v>268</v>
      </c>
      <c r="H227" s="170">
        <v>0.098000000000000004</v>
      </c>
      <c r="I227" s="171"/>
      <c r="J227" s="172">
        <f>ROUND(I227*H227,2)</f>
        <v>0</v>
      </c>
      <c r="K227" s="168" t="s">
        <v>3</v>
      </c>
      <c r="L227" s="36"/>
      <c r="M227" s="173" t="s">
        <v>3</v>
      </c>
      <c r="N227" s="174" t="s">
        <v>43</v>
      </c>
      <c r="O227" s="66"/>
      <c r="P227" s="175">
        <f>O227*H227</f>
        <v>0</v>
      </c>
      <c r="Q227" s="175">
        <v>0</v>
      </c>
      <c r="R227" s="175">
        <f>Q227*H227</f>
        <v>0</v>
      </c>
      <c r="S227" s="175">
        <v>0</v>
      </c>
      <c r="T227" s="176">
        <f>S227*H227</f>
        <v>0</v>
      </c>
      <c r="AR227" s="18" t="s">
        <v>164</v>
      </c>
      <c r="AT227" s="18" t="s">
        <v>160</v>
      </c>
      <c r="AU227" s="18" t="s">
        <v>82</v>
      </c>
      <c r="AY227" s="18" t="s">
        <v>158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8" t="s">
        <v>80</v>
      </c>
      <c r="BK227" s="177">
        <f>ROUND(I227*H227,2)</f>
        <v>0</v>
      </c>
      <c r="BL227" s="18" t="s">
        <v>164</v>
      </c>
      <c r="BM227" s="18" t="s">
        <v>837</v>
      </c>
    </row>
    <row r="228" s="11" customFormat="1">
      <c r="B228" s="178"/>
      <c r="D228" s="179" t="s">
        <v>166</v>
      </c>
      <c r="E228" s="180" t="s">
        <v>3</v>
      </c>
      <c r="F228" s="181" t="s">
        <v>838</v>
      </c>
      <c r="H228" s="182">
        <v>0.098000000000000004</v>
      </c>
      <c r="I228" s="183"/>
      <c r="L228" s="178"/>
      <c r="M228" s="184"/>
      <c r="N228" s="185"/>
      <c r="O228" s="185"/>
      <c r="P228" s="185"/>
      <c r="Q228" s="185"/>
      <c r="R228" s="185"/>
      <c r="S228" s="185"/>
      <c r="T228" s="186"/>
      <c r="AT228" s="180" t="s">
        <v>166</v>
      </c>
      <c r="AU228" s="180" t="s">
        <v>82</v>
      </c>
      <c r="AV228" s="11" t="s">
        <v>82</v>
      </c>
      <c r="AW228" s="11" t="s">
        <v>33</v>
      </c>
      <c r="AX228" s="11" t="s">
        <v>80</v>
      </c>
      <c r="AY228" s="180" t="s">
        <v>158</v>
      </c>
    </row>
    <row r="229" s="1" customFormat="1" ht="22.5" customHeight="1">
      <c r="B229" s="165"/>
      <c r="C229" s="166" t="s">
        <v>518</v>
      </c>
      <c r="D229" s="166" t="s">
        <v>160</v>
      </c>
      <c r="E229" s="167" t="s">
        <v>508</v>
      </c>
      <c r="F229" s="168" t="s">
        <v>509</v>
      </c>
      <c r="G229" s="169" t="s">
        <v>268</v>
      </c>
      <c r="H229" s="170">
        <v>0.30299999999999999</v>
      </c>
      <c r="I229" s="171"/>
      <c r="J229" s="172">
        <f>ROUND(I229*H229,2)</f>
        <v>0</v>
      </c>
      <c r="K229" s="168" t="s">
        <v>163</v>
      </c>
      <c r="L229" s="36"/>
      <c r="M229" s="173" t="s">
        <v>3</v>
      </c>
      <c r="N229" s="174" t="s">
        <v>43</v>
      </c>
      <c r="O229" s="66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AR229" s="18" t="s">
        <v>164</v>
      </c>
      <c r="AT229" s="18" t="s">
        <v>160</v>
      </c>
      <c r="AU229" s="18" t="s">
        <v>82</v>
      </c>
      <c r="AY229" s="18" t="s">
        <v>158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8" t="s">
        <v>80</v>
      </c>
      <c r="BK229" s="177">
        <f>ROUND(I229*H229,2)</f>
        <v>0</v>
      </c>
      <c r="BL229" s="18" t="s">
        <v>164</v>
      </c>
      <c r="BM229" s="18" t="s">
        <v>839</v>
      </c>
    </row>
    <row r="230" s="11" customFormat="1">
      <c r="B230" s="178"/>
      <c r="D230" s="179" t="s">
        <v>166</v>
      </c>
      <c r="E230" s="180" t="s">
        <v>3</v>
      </c>
      <c r="F230" s="181" t="s">
        <v>840</v>
      </c>
      <c r="H230" s="182">
        <v>0.30299999999999999</v>
      </c>
      <c r="I230" s="183"/>
      <c r="L230" s="178"/>
      <c r="M230" s="184"/>
      <c r="N230" s="185"/>
      <c r="O230" s="185"/>
      <c r="P230" s="185"/>
      <c r="Q230" s="185"/>
      <c r="R230" s="185"/>
      <c r="S230" s="185"/>
      <c r="T230" s="186"/>
      <c r="AT230" s="180" t="s">
        <v>166</v>
      </c>
      <c r="AU230" s="180" t="s">
        <v>82</v>
      </c>
      <c r="AV230" s="11" t="s">
        <v>82</v>
      </c>
      <c r="AW230" s="11" t="s">
        <v>33</v>
      </c>
      <c r="AX230" s="11" t="s">
        <v>80</v>
      </c>
      <c r="AY230" s="180" t="s">
        <v>158</v>
      </c>
    </row>
    <row r="231" s="1" customFormat="1" ht="22.5" customHeight="1">
      <c r="B231" s="165"/>
      <c r="C231" s="166" t="s">
        <v>841</v>
      </c>
      <c r="D231" s="166" t="s">
        <v>160</v>
      </c>
      <c r="E231" s="167" t="s">
        <v>513</v>
      </c>
      <c r="F231" s="168" t="s">
        <v>267</v>
      </c>
      <c r="G231" s="169" t="s">
        <v>268</v>
      </c>
      <c r="H231" s="170">
        <v>16.120000000000001</v>
      </c>
      <c r="I231" s="171"/>
      <c r="J231" s="172">
        <f>ROUND(I231*H231,2)</f>
        <v>0</v>
      </c>
      <c r="K231" s="168" t="s">
        <v>163</v>
      </c>
      <c r="L231" s="36"/>
      <c r="M231" s="173" t="s">
        <v>3</v>
      </c>
      <c r="N231" s="174" t="s">
        <v>43</v>
      </c>
      <c r="O231" s="66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AR231" s="18" t="s">
        <v>164</v>
      </c>
      <c r="AT231" s="18" t="s">
        <v>160</v>
      </c>
      <c r="AU231" s="18" t="s">
        <v>82</v>
      </c>
      <c r="AY231" s="18" t="s">
        <v>158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8" t="s">
        <v>80</v>
      </c>
      <c r="BK231" s="177">
        <f>ROUND(I231*H231,2)</f>
        <v>0</v>
      </c>
      <c r="BL231" s="18" t="s">
        <v>164</v>
      </c>
      <c r="BM231" s="18" t="s">
        <v>842</v>
      </c>
    </row>
    <row r="232" s="11" customFormat="1">
      <c r="B232" s="178"/>
      <c r="D232" s="179" t="s">
        <v>166</v>
      </c>
      <c r="E232" s="180" t="s">
        <v>3</v>
      </c>
      <c r="F232" s="181" t="s">
        <v>843</v>
      </c>
      <c r="H232" s="182">
        <v>16.120000000000001</v>
      </c>
      <c r="I232" s="183"/>
      <c r="L232" s="178"/>
      <c r="M232" s="184"/>
      <c r="N232" s="185"/>
      <c r="O232" s="185"/>
      <c r="P232" s="185"/>
      <c r="Q232" s="185"/>
      <c r="R232" s="185"/>
      <c r="S232" s="185"/>
      <c r="T232" s="186"/>
      <c r="AT232" s="180" t="s">
        <v>166</v>
      </c>
      <c r="AU232" s="180" t="s">
        <v>82</v>
      </c>
      <c r="AV232" s="11" t="s">
        <v>82</v>
      </c>
      <c r="AW232" s="11" t="s">
        <v>33</v>
      </c>
      <c r="AX232" s="11" t="s">
        <v>80</v>
      </c>
      <c r="AY232" s="180" t="s">
        <v>158</v>
      </c>
    </row>
    <row r="233" s="10" customFormat="1" ht="22.8" customHeight="1">
      <c r="B233" s="152"/>
      <c r="D233" s="153" t="s">
        <v>71</v>
      </c>
      <c r="E233" s="163" t="s">
        <v>516</v>
      </c>
      <c r="F233" s="163" t="s">
        <v>517</v>
      </c>
      <c r="I233" s="155"/>
      <c r="J233" s="164">
        <f>BK233</f>
        <v>0</v>
      </c>
      <c r="L233" s="152"/>
      <c r="M233" s="157"/>
      <c r="N233" s="158"/>
      <c r="O233" s="158"/>
      <c r="P233" s="159">
        <f>P234</f>
        <v>0</v>
      </c>
      <c r="Q233" s="158"/>
      <c r="R233" s="159">
        <f>R234</f>
        <v>0</v>
      </c>
      <c r="S233" s="158"/>
      <c r="T233" s="160">
        <f>T234</f>
        <v>0</v>
      </c>
      <c r="AR233" s="153" t="s">
        <v>80</v>
      </c>
      <c r="AT233" s="161" t="s">
        <v>71</v>
      </c>
      <c r="AU233" s="161" t="s">
        <v>80</v>
      </c>
      <c r="AY233" s="153" t="s">
        <v>158</v>
      </c>
      <c r="BK233" s="162">
        <f>BK234</f>
        <v>0</v>
      </c>
    </row>
    <row r="234" s="1" customFormat="1" ht="22.5" customHeight="1">
      <c r="B234" s="165"/>
      <c r="C234" s="166" t="s">
        <v>844</v>
      </c>
      <c r="D234" s="166" t="s">
        <v>160</v>
      </c>
      <c r="E234" s="167" t="s">
        <v>845</v>
      </c>
      <c r="F234" s="168" t="s">
        <v>846</v>
      </c>
      <c r="G234" s="169" t="s">
        <v>268</v>
      </c>
      <c r="H234" s="170">
        <v>2.2349999999999999</v>
      </c>
      <c r="I234" s="171"/>
      <c r="J234" s="172">
        <f>ROUND(I234*H234,2)</f>
        <v>0</v>
      </c>
      <c r="K234" s="168" t="s">
        <v>163</v>
      </c>
      <c r="L234" s="36"/>
      <c r="M234" s="222" t="s">
        <v>3</v>
      </c>
      <c r="N234" s="223" t="s">
        <v>43</v>
      </c>
      <c r="O234" s="224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18" t="s">
        <v>164</v>
      </c>
      <c r="AT234" s="18" t="s">
        <v>160</v>
      </c>
      <c r="AU234" s="18" t="s">
        <v>82</v>
      </c>
      <c r="AY234" s="18" t="s">
        <v>158</v>
      </c>
      <c r="BE234" s="177">
        <f>IF(N234="základní",J234,0)</f>
        <v>0</v>
      </c>
      <c r="BF234" s="177">
        <f>IF(N234="snížená",J234,0)</f>
        <v>0</v>
      </c>
      <c r="BG234" s="177">
        <f>IF(N234="zákl. přenesená",J234,0)</f>
        <v>0</v>
      </c>
      <c r="BH234" s="177">
        <f>IF(N234="sníž. přenesená",J234,0)</f>
        <v>0</v>
      </c>
      <c r="BI234" s="177">
        <f>IF(N234="nulová",J234,0)</f>
        <v>0</v>
      </c>
      <c r="BJ234" s="18" t="s">
        <v>80</v>
      </c>
      <c r="BK234" s="177">
        <f>ROUND(I234*H234,2)</f>
        <v>0</v>
      </c>
      <c r="BL234" s="18" t="s">
        <v>164</v>
      </c>
      <c r="BM234" s="18" t="s">
        <v>847</v>
      </c>
    </row>
    <row r="235" s="1" customFormat="1" ht="6.96" customHeight="1">
      <c r="B235" s="51"/>
      <c r="C235" s="52"/>
      <c r="D235" s="52"/>
      <c r="E235" s="52"/>
      <c r="F235" s="52"/>
      <c r="G235" s="52"/>
      <c r="H235" s="52"/>
      <c r="I235" s="126"/>
      <c r="J235" s="52"/>
      <c r="K235" s="52"/>
      <c r="L235" s="36"/>
    </row>
  </sheetData>
  <autoFilter ref="C86:K23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91</v>
      </c>
      <c r="AZ2" s="107" t="s">
        <v>49</v>
      </c>
      <c r="BA2" s="107" t="s">
        <v>128</v>
      </c>
      <c r="BB2" s="107" t="s">
        <v>110</v>
      </c>
      <c r="BC2" s="107" t="s">
        <v>848</v>
      </c>
      <c r="BD2" s="107" t="s">
        <v>82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  <c r="AZ3" s="107" t="s">
        <v>108</v>
      </c>
      <c r="BA3" s="107" t="s">
        <v>109</v>
      </c>
      <c r="BB3" s="107" t="s">
        <v>110</v>
      </c>
      <c r="BC3" s="107" t="s">
        <v>849</v>
      </c>
      <c r="BD3" s="107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  <c r="AZ4" s="107" t="s">
        <v>112</v>
      </c>
      <c r="BA4" s="107" t="s">
        <v>113</v>
      </c>
      <c r="BB4" s="107" t="s">
        <v>110</v>
      </c>
      <c r="BC4" s="107" t="s">
        <v>850</v>
      </c>
      <c r="BD4" s="107" t="s">
        <v>82</v>
      </c>
    </row>
    <row r="5" ht="6.96" customHeight="1">
      <c r="B5" s="21"/>
      <c r="L5" s="21"/>
      <c r="AZ5" s="107" t="s">
        <v>125</v>
      </c>
      <c r="BA5" s="107" t="s">
        <v>126</v>
      </c>
      <c r="BB5" s="107" t="s">
        <v>110</v>
      </c>
      <c r="BC5" s="107" t="s">
        <v>851</v>
      </c>
      <c r="BD5" s="107" t="s">
        <v>82</v>
      </c>
    </row>
    <row r="6" ht="12" customHeight="1">
      <c r="B6" s="21"/>
      <c r="D6" s="30" t="s">
        <v>17</v>
      </c>
      <c r="L6" s="21"/>
      <c r="AZ6" s="107" t="s">
        <v>115</v>
      </c>
      <c r="BA6" s="107" t="s">
        <v>116</v>
      </c>
      <c r="BB6" s="107" t="s">
        <v>110</v>
      </c>
      <c r="BC6" s="107" t="s">
        <v>852</v>
      </c>
      <c r="BD6" s="107" t="s">
        <v>82</v>
      </c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  <c r="AZ7" s="107" t="s">
        <v>853</v>
      </c>
      <c r="BA7" s="107" t="s">
        <v>854</v>
      </c>
      <c r="BB7" s="107" t="s">
        <v>105</v>
      </c>
      <c r="BC7" s="107" t="s">
        <v>855</v>
      </c>
      <c r="BD7" s="107" t="s">
        <v>82</v>
      </c>
    </row>
    <row r="8" s="1" customFormat="1" ht="12" customHeight="1">
      <c r="B8" s="36"/>
      <c r="D8" s="30" t="s">
        <v>121</v>
      </c>
      <c r="I8" s="110"/>
      <c r="L8" s="36"/>
      <c r="AZ8" s="107" t="s">
        <v>856</v>
      </c>
      <c r="BA8" s="107" t="s">
        <v>857</v>
      </c>
      <c r="BB8" s="107" t="s">
        <v>105</v>
      </c>
      <c r="BC8" s="107" t="s">
        <v>855</v>
      </c>
      <c r="BD8" s="107" t="s">
        <v>82</v>
      </c>
    </row>
    <row r="9" s="1" customFormat="1" ht="36.96" customHeight="1">
      <c r="B9" s="36"/>
      <c r="E9" s="57" t="s">
        <v>858</v>
      </c>
      <c r="F9" s="1"/>
      <c r="G9" s="1"/>
      <c r="H9" s="1"/>
      <c r="I9" s="110"/>
      <c r="L9" s="36"/>
    </row>
    <row r="10" s="1" customFormat="1">
      <c r="B10" s="36"/>
      <c r="I10" s="110"/>
      <c r="L10" s="36"/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130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32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35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ROUND(J87,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ROUND((SUM(BE87:BE194)),  2)</f>
        <v>0</v>
      </c>
      <c r="I33" s="118">
        <v>0.20999999999999999</v>
      </c>
      <c r="J33" s="117">
        <f>ROUND(((SUM(BE87:BE194))*I33),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ROUND((SUM(BF87:BF194)),  2)</f>
        <v>0</v>
      </c>
      <c r="I34" s="118">
        <v>0.14999999999999999</v>
      </c>
      <c r="J34" s="117">
        <f>ROUND(((SUM(BF87:BF194))*I34),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ROUND((SUM(BG87:BG194)),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ROUND((SUM(BH87:BH194)),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ROUND((SUM(BI87:BI194)),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04 - SO 11 - Kanalizace, výtlak - Pěčice (V3)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24.9" customHeight="1">
      <c r="B54" s="36"/>
      <c r="C54" s="30" t="s">
        <v>25</v>
      </c>
      <c r="F54" s="18" t="str">
        <f>E15</f>
        <v>VaK Mladá Boleslav, a.s.</v>
      </c>
      <c r="I54" s="111" t="s">
        <v>31</v>
      </c>
      <c r="J54" s="34" t="str">
        <f>E21</f>
        <v>Vodohospodářské inženýrské služby,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J87</f>
        <v>0</v>
      </c>
      <c r="L59" s="36"/>
      <c r="AU59" s="18" t="s">
        <v>134</v>
      </c>
    </row>
    <row r="60" s="7" customFormat="1" ht="24.96" customHeight="1">
      <c r="B60" s="132"/>
      <c r="D60" s="133" t="s">
        <v>135</v>
      </c>
      <c r="E60" s="134"/>
      <c r="F60" s="134"/>
      <c r="G60" s="134"/>
      <c r="H60" s="134"/>
      <c r="I60" s="135"/>
      <c r="J60" s="136">
        <f>J88</f>
        <v>0</v>
      </c>
      <c r="L60" s="132"/>
    </row>
    <row r="61" s="8" customFormat="1" ht="19.92" customHeight="1">
      <c r="B61" s="137"/>
      <c r="D61" s="138" t="s">
        <v>136</v>
      </c>
      <c r="E61" s="139"/>
      <c r="F61" s="139"/>
      <c r="G61" s="139"/>
      <c r="H61" s="139"/>
      <c r="I61" s="140"/>
      <c r="J61" s="141">
        <f>J89</f>
        <v>0</v>
      </c>
      <c r="L61" s="137"/>
    </row>
    <row r="62" s="8" customFormat="1" ht="19.92" customHeight="1">
      <c r="B62" s="137"/>
      <c r="D62" s="138" t="s">
        <v>137</v>
      </c>
      <c r="E62" s="139"/>
      <c r="F62" s="139"/>
      <c r="G62" s="139"/>
      <c r="H62" s="139"/>
      <c r="I62" s="140"/>
      <c r="J62" s="141">
        <f>J138</f>
        <v>0</v>
      </c>
      <c r="L62" s="137"/>
    </row>
    <row r="63" s="8" customFormat="1" ht="19.92" customHeight="1">
      <c r="B63" s="137"/>
      <c r="D63" s="138" t="s">
        <v>138</v>
      </c>
      <c r="E63" s="139"/>
      <c r="F63" s="139"/>
      <c r="G63" s="139"/>
      <c r="H63" s="139"/>
      <c r="I63" s="140"/>
      <c r="J63" s="141">
        <f>J142</f>
        <v>0</v>
      </c>
      <c r="L63" s="137"/>
    </row>
    <row r="64" s="8" customFormat="1" ht="19.92" customHeight="1">
      <c r="B64" s="137"/>
      <c r="D64" s="138" t="s">
        <v>139</v>
      </c>
      <c r="E64" s="139"/>
      <c r="F64" s="139"/>
      <c r="G64" s="139"/>
      <c r="H64" s="139"/>
      <c r="I64" s="140"/>
      <c r="J64" s="141">
        <f>J155</f>
        <v>0</v>
      </c>
      <c r="L64" s="137"/>
    </row>
    <row r="65" s="8" customFormat="1" ht="19.92" customHeight="1">
      <c r="B65" s="137"/>
      <c r="D65" s="138" t="s">
        <v>140</v>
      </c>
      <c r="E65" s="139"/>
      <c r="F65" s="139"/>
      <c r="G65" s="139"/>
      <c r="H65" s="139"/>
      <c r="I65" s="140"/>
      <c r="J65" s="141">
        <f>J174</f>
        <v>0</v>
      </c>
      <c r="L65" s="137"/>
    </row>
    <row r="66" s="8" customFormat="1" ht="19.92" customHeight="1">
      <c r="B66" s="137"/>
      <c r="D66" s="138" t="s">
        <v>141</v>
      </c>
      <c r="E66" s="139"/>
      <c r="F66" s="139"/>
      <c r="G66" s="139"/>
      <c r="H66" s="139"/>
      <c r="I66" s="140"/>
      <c r="J66" s="141">
        <f>J182</f>
        <v>0</v>
      </c>
      <c r="L66" s="137"/>
    </row>
    <row r="67" s="8" customFormat="1" ht="19.92" customHeight="1">
      <c r="B67" s="137"/>
      <c r="D67" s="138" t="s">
        <v>142</v>
      </c>
      <c r="E67" s="139"/>
      <c r="F67" s="139"/>
      <c r="G67" s="139"/>
      <c r="H67" s="139"/>
      <c r="I67" s="140"/>
      <c r="J67" s="141">
        <f>J193</f>
        <v>0</v>
      </c>
      <c r="L67" s="137"/>
    </row>
    <row r="68" s="1" customFormat="1" ht="21.84" customHeight="1">
      <c r="B68" s="36"/>
      <c r="I68" s="110"/>
      <c r="L68" s="36"/>
    </row>
    <row r="69" s="1" customFormat="1" ht="6.96" customHeight="1">
      <c r="B69" s="51"/>
      <c r="C69" s="52"/>
      <c r="D69" s="52"/>
      <c r="E69" s="52"/>
      <c r="F69" s="52"/>
      <c r="G69" s="52"/>
      <c r="H69" s="52"/>
      <c r="I69" s="126"/>
      <c r="J69" s="52"/>
      <c r="K69" s="52"/>
      <c r="L69" s="36"/>
    </row>
    <row r="73" s="1" customFormat="1" ht="6.96" customHeight="1">
      <c r="B73" s="53"/>
      <c r="C73" s="54"/>
      <c r="D73" s="54"/>
      <c r="E73" s="54"/>
      <c r="F73" s="54"/>
      <c r="G73" s="54"/>
      <c r="H73" s="54"/>
      <c r="I73" s="127"/>
      <c r="J73" s="54"/>
      <c r="K73" s="54"/>
      <c r="L73" s="36"/>
    </row>
    <row r="74" s="1" customFormat="1" ht="24.96" customHeight="1">
      <c r="B74" s="36"/>
      <c r="C74" s="22" t="s">
        <v>143</v>
      </c>
      <c r="I74" s="110"/>
      <c r="L74" s="36"/>
    </row>
    <row r="75" s="1" customFormat="1" ht="6.96" customHeight="1">
      <c r="B75" s="36"/>
      <c r="I75" s="110"/>
      <c r="L75" s="36"/>
    </row>
    <row r="76" s="1" customFormat="1" ht="12" customHeight="1">
      <c r="B76" s="36"/>
      <c r="C76" s="30" t="s">
        <v>17</v>
      </c>
      <c r="I76" s="110"/>
      <c r="L76" s="36"/>
    </row>
    <row r="77" s="1" customFormat="1" ht="16.5" customHeight="1">
      <c r="B77" s="36"/>
      <c r="E77" s="109" t="str">
        <f>E7</f>
        <v>Semčice, dostavba kanalizace a intenzifikace ČOV - Část A) Dostavba kanalizace - NEUZNATELNÉ NÁKLADY</v>
      </c>
      <c r="F77" s="30"/>
      <c r="G77" s="30"/>
      <c r="H77" s="30"/>
      <c r="I77" s="110"/>
      <c r="L77" s="36"/>
    </row>
    <row r="78" s="1" customFormat="1" ht="12" customHeight="1">
      <c r="B78" s="36"/>
      <c r="C78" s="30" t="s">
        <v>121</v>
      </c>
      <c r="I78" s="110"/>
      <c r="L78" s="36"/>
    </row>
    <row r="79" s="1" customFormat="1" ht="16.5" customHeight="1">
      <c r="B79" s="36"/>
      <c r="E79" s="57" t="str">
        <f>E9</f>
        <v>04 - SO 11 - Kanalizace, výtlak - Pěčice (V3)</v>
      </c>
      <c r="F79" s="1"/>
      <c r="G79" s="1"/>
      <c r="H79" s="1"/>
      <c r="I79" s="110"/>
      <c r="L79" s="36"/>
    </row>
    <row r="80" s="1" customFormat="1" ht="6.96" customHeight="1">
      <c r="B80" s="36"/>
      <c r="I80" s="110"/>
      <c r="L80" s="36"/>
    </row>
    <row r="81" s="1" customFormat="1" ht="12" customHeight="1">
      <c r="B81" s="36"/>
      <c r="C81" s="30" t="s">
        <v>21</v>
      </c>
      <c r="F81" s="18" t="str">
        <f>F12</f>
        <v>Semčice</v>
      </c>
      <c r="I81" s="111" t="s">
        <v>23</v>
      </c>
      <c r="J81" s="59" t="str">
        <f>IF(J12="","",J12)</f>
        <v>19. 2. 2019</v>
      </c>
      <c r="L81" s="36"/>
    </row>
    <row r="82" s="1" customFormat="1" ht="6.96" customHeight="1">
      <c r="B82" s="36"/>
      <c r="I82" s="110"/>
      <c r="L82" s="36"/>
    </row>
    <row r="83" s="1" customFormat="1" ht="24.9" customHeight="1">
      <c r="B83" s="36"/>
      <c r="C83" s="30" t="s">
        <v>25</v>
      </c>
      <c r="F83" s="18" t="str">
        <f>E15</f>
        <v>VaK Mladá Boleslav, a.s.</v>
      </c>
      <c r="I83" s="111" t="s">
        <v>31</v>
      </c>
      <c r="J83" s="34" t="str">
        <f>E21</f>
        <v>Vodohospodářské inženýrské služby, a.s.</v>
      </c>
      <c r="L83" s="36"/>
    </row>
    <row r="84" s="1" customFormat="1" ht="13.65" customHeight="1">
      <c r="B84" s="36"/>
      <c r="C84" s="30" t="s">
        <v>29</v>
      </c>
      <c r="F84" s="18" t="str">
        <f>IF(E18="","",E18)</f>
        <v>Vyplň údaj</v>
      </c>
      <c r="I84" s="111" t="s">
        <v>34</v>
      </c>
      <c r="J84" s="34" t="str">
        <f>E24</f>
        <v>Ing.Eva Mrvová</v>
      </c>
      <c r="L84" s="36"/>
    </row>
    <row r="85" s="1" customFormat="1" ht="10.32" customHeight="1">
      <c r="B85" s="36"/>
      <c r="I85" s="110"/>
      <c r="L85" s="36"/>
    </row>
    <row r="86" s="9" customFormat="1" ht="29.28" customHeight="1">
      <c r="B86" s="142"/>
      <c r="C86" s="143" t="s">
        <v>144</v>
      </c>
      <c r="D86" s="144" t="s">
        <v>57</v>
      </c>
      <c r="E86" s="144" t="s">
        <v>53</v>
      </c>
      <c r="F86" s="144" t="s">
        <v>54</v>
      </c>
      <c r="G86" s="144" t="s">
        <v>145</v>
      </c>
      <c r="H86" s="144" t="s">
        <v>146</v>
      </c>
      <c r="I86" s="145" t="s">
        <v>147</v>
      </c>
      <c r="J86" s="146" t="s">
        <v>133</v>
      </c>
      <c r="K86" s="147" t="s">
        <v>148</v>
      </c>
      <c r="L86" s="142"/>
      <c r="M86" s="74" t="s">
        <v>3</v>
      </c>
      <c r="N86" s="75" t="s">
        <v>42</v>
      </c>
      <c r="O86" s="75" t="s">
        <v>149</v>
      </c>
      <c r="P86" s="75" t="s">
        <v>150</v>
      </c>
      <c r="Q86" s="75" t="s">
        <v>151</v>
      </c>
      <c r="R86" s="75" t="s">
        <v>152</v>
      </c>
      <c r="S86" s="75" t="s">
        <v>153</v>
      </c>
      <c r="T86" s="76" t="s">
        <v>154</v>
      </c>
    </row>
    <row r="87" s="1" customFormat="1" ht="22.8" customHeight="1">
      <c r="B87" s="36"/>
      <c r="C87" s="79" t="s">
        <v>155</v>
      </c>
      <c r="I87" s="110"/>
      <c r="J87" s="148">
        <f>BK87</f>
        <v>0</v>
      </c>
      <c r="L87" s="36"/>
      <c r="M87" s="77"/>
      <c r="N87" s="62"/>
      <c r="O87" s="62"/>
      <c r="P87" s="149">
        <f>P88</f>
        <v>0</v>
      </c>
      <c r="Q87" s="62"/>
      <c r="R87" s="149">
        <f>R88</f>
        <v>1.0193457000000001</v>
      </c>
      <c r="S87" s="62"/>
      <c r="T87" s="150">
        <f>T88</f>
        <v>15.440099999999999</v>
      </c>
      <c r="AT87" s="18" t="s">
        <v>71</v>
      </c>
      <c r="AU87" s="18" t="s">
        <v>134</v>
      </c>
      <c r="BK87" s="151">
        <f>BK88</f>
        <v>0</v>
      </c>
    </row>
    <row r="88" s="10" customFormat="1" ht="25.92" customHeight="1">
      <c r="B88" s="152"/>
      <c r="D88" s="153" t="s">
        <v>71</v>
      </c>
      <c r="E88" s="154" t="s">
        <v>156</v>
      </c>
      <c r="F88" s="154" t="s">
        <v>157</v>
      </c>
      <c r="I88" s="155"/>
      <c r="J88" s="156">
        <f>BK88</f>
        <v>0</v>
      </c>
      <c r="L88" s="152"/>
      <c r="M88" s="157"/>
      <c r="N88" s="158"/>
      <c r="O88" s="158"/>
      <c r="P88" s="159">
        <f>P89+P138+P142+P155+P174+P182+P193</f>
        <v>0</v>
      </c>
      <c r="Q88" s="158"/>
      <c r="R88" s="159">
        <f>R89+R138+R142+R155+R174+R182+R193</f>
        <v>1.0193457000000001</v>
      </c>
      <c r="S88" s="158"/>
      <c r="T88" s="160">
        <f>T89+T138+T142+T155+T174+T182+T193</f>
        <v>15.440099999999999</v>
      </c>
      <c r="AR88" s="153" t="s">
        <v>80</v>
      </c>
      <c r="AT88" s="161" t="s">
        <v>71</v>
      </c>
      <c r="AU88" s="161" t="s">
        <v>72</v>
      </c>
      <c r="AY88" s="153" t="s">
        <v>158</v>
      </c>
      <c r="BK88" s="162">
        <f>BK89+BK138+BK142+BK155+BK174+BK182+BK193</f>
        <v>0</v>
      </c>
    </row>
    <row r="89" s="10" customFormat="1" ht="22.8" customHeight="1">
      <c r="B89" s="152"/>
      <c r="D89" s="153" t="s">
        <v>71</v>
      </c>
      <c r="E89" s="163" t="s">
        <v>80</v>
      </c>
      <c r="F89" s="163" t="s">
        <v>159</v>
      </c>
      <c r="I89" s="155"/>
      <c r="J89" s="164">
        <f>BK89</f>
        <v>0</v>
      </c>
      <c r="L89" s="152"/>
      <c r="M89" s="157"/>
      <c r="N89" s="158"/>
      <c r="O89" s="158"/>
      <c r="P89" s="159">
        <f>SUM(P90:P137)</f>
        <v>0</v>
      </c>
      <c r="Q89" s="158"/>
      <c r="R89" s="159">
        <f>SUM(R90:R137)</f>
        <v>0.035608800000000003</v>
      </c>
      <c r="S89" s="158"/>
      <c r="T89" s="160">
        <f>SUM(T90:T137)</f>
        <v>15.440099999999999</v>
      </c>
      <c r="AR89" s="153" t="s">
        <v>80</v>
      </c>
      <c r="AT89" s="161" t="s">
        <v>71</v>
      </c>
      <c r="AU89" s="161" t="s">
        <v>80</v>
      </c>
      <c r="AY89" s="153" t="s">
        <v>158</v>
      </c>
      <c r="BK89" s="162">
        <f>SUM(BK90:BK137)</f>
        <v>0</v>
      </c>
    </row>
    <row r="90" s="1" customFormat="1" ht="22.5" customHeight="1">
      <c r="B90" s="165"/>
      <c r="C90" s="166" t="s">
        <v>80</v>
      </c>
      <c r="D90" s="166" t="s">
        <v>160</v>
      </c>
      <c r="E90" s="167" t="s">
        <v>673</v>
      </c>
      <c r="F90" s="168" t="s">
        <v>674</v>
      </c>
      <c r="G90" s="169" t="s">
        <v>101</v>
      </c>
      <c r="H90" s="170">
        <v>11.1</v>
      </c>
      <c r="I90" s="171"/>
      <c r="J90" s="172">
        <f>ROUND(I90*H90,2)</f>
        <v>0</v>
      </c>
      <c r="K90" s="168" t="s">
        <v>163</v>
      </c>
      <c r="L90" s="36"/>
      <c r="M90" s="173" t="s">
        <v>3</v>
      </c>
      <c r="N90" s="174" t="s">
        <v>43</v>
      </c>
      <c r="O90" s="66"/>
      <c r="P90" s="175">
        <f>O90*H90</f>
        <v>0</v>
      </c>
      <c r="Q90" s="175">
        <v>0</v>
      </c>
      <c r="R90" s="175">
        <f>Q90*H90</f>
        <v>0</v>
      </c>
      <c r="S90" s="175">
        <v>0.28999999999999998</v>
      </c>
      <c r="T90" s="176">
        <f>S90*H90</f>
        <v>3.2189999999999999</v>
      </c>
      <c r="AR90" s="18" t="s">
        <v>164</v>
      </c>
      <c r="AT90" s="18" t="s">
        <v>160</v>
      </c>
      <c r="AU90" s="18" t="s">
        <v>82</v>
      </c>
      <c r="AY90" s="18" t="s">
        <v>158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8" t="s">
        <v>80</v>
      </c>
      <c r="BK90" s="177">
        <f>ROUND(I90*H90,2)</f>
        <v>0</v>
      </c>
      <c r="BL90" s="18" t="s">
        <v>164</v>
      </c>
      <c r="BM90" s="18" t="s">
        <v>859</v>
      </c>
    </row>
    <row r="91" s="11" customFormat="1">
      <c r="B91" s="178"/>
      <c r="D91" s="179" t="s">
        <v>166</v>
      </c>
      <c r="E91" s="180" t="s">
        <v>3</v>
      </c>
      <c r="F91" s="181" t="s">
        <v>860</v>
      </c>
      <c r="H91" s="182">
        <v>11.1</v>
      </c>
      <c r="I91" s="183"/>
      <c r="L91" s="178"/>
      <c r="M91" s="184"/>
      <c r="N91" s="185"/>
      <c r="O91" s="185"/>
      <c r="P91" s="185"/>
      <c r="Q91" s="185"/>
      <c r="R91" s="185"/>
      <c r="S91" s="185"/>
      <c r="T91" s="186"/>
      <c r="AT91" s="180" t="s">
        <v>166</v>
      </c>
      <c r="AU91" s="180" t="s">
        <v>82</v>
      </c>
      <c r="AV91" s="11" t="s">
        <v>82</v>
      </c>
      <c r="AW91" s="11" t="s">
        <v>33</v>
      </c>
      <c r="AX91" s="11" t="s">
        <v>80</v>
      </c>
      <c r="AY91" s="180" t="s">
        <v>158</v>
      </c>
    </row>
    <row r="92" s="1" customFormat="1" ht="22.5" customHeight="1">
      <c r="B92" s="165"/>
      <c r="C92" s="166" t="s">
        <v>82</v>
      </c>
      <c r="D92" s="166" t="s">
        <v>160</v>
      </c>
      <c r="E92" s="167" t="s">
        <v>861</v>
      </c>
      <c r="F92" s="168" t="s">
        <v>862</v>
      </c>
      <c r="G92" s="169" t="s">
        <v>101</v>
      </c>
      <c r="H92" s="170">
        <v>11.1</v>
      </c>
      <c r="I92" s="171"/>
      <c r="J92" s="172">
        <f>ROUND(I92*H92,2)</f>
        <v>0</v>
      </c>
      <c r="K92" s="168" t="s">
        <v>163</v>
      </c>
      <c r="L92" s="36"/>
      <c r="M92" s="173" t="s">
        <v>3</v>
      </c>
      <c r="N92" s="174" t="s">
        <v>43</v>
      </c>
      <c r="O92" s="66"/>
      <c r="P92" s="175">
        <f>O92*H92</f>
        <v>0</v>
      </c>
      <c r="Q92" s="175">
        <v>0</v>
      </c>
      <c r="R92" s="175">
        <f>Q92*H92</f>
        <v>0</v>
      </c>
      <c r="S92" s="175">
        <v>0.625</v>
      </c>
      <c r="T92" s="176">
        <f>S92*H92</f>
        <v>6.9375</v>
      </c>
      <c r="AR92" s="18" t="s">
        <v>164</v>
      </c>
      <c r="AT92" s="18" t="s">
        <v>160</v>
      </c>
      <c r="AU92" s="18" t="s">
        <v>82</v>
      </c>
      <c r="AY92" s="18" t="s">
        <v>158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8" t="s">
        <v>80</v>
      </c>
      <c r="BK92" s="177">
        <f>ROUND(I92*H92,2)</f>
        <v>0</v>
      </c>
      <c r="BL92" s="18" t="s">
        <v>164</v>
      </c>
      <c r="BM92" s="18" t="s">
        <v>863</v>
      </c>
    </row>
    <row r="93" s="11" customFormat="1">
      <c r="B93" s="178"/>
      <c r="D93" s="179" t="s">
        <v>166</v>
      </c>
      <c r="E93" s="180" t="s">
        <v>3</v>
      </c>
      <c r="F93" s="181" t="s">
        <v>860</v>
      </c>
      <c r="H93" s="182">
        <v>11.1</v>
      </c>
      <c r="I93" s="183"/>
      <c r="L93" s="178"/>
      <c r="M93" s="184"/>
      <c r="N93" s="185"/>
      <c r="O93" s="185"/>
      <c r="P93" s="185"/>
      <c r="Q93" s="185"/>
      <c r="R93" s="185"/>
      <c r="S93" s="185"/>
      <c r="T93" s="186"/>
      <c r="AT93" s="180" t="s">
        <v>166</v>
      </c>
      <c r="AU93" s="180" t="s">
        <v>82</v>
      </c>
      <c r="AV93" s="11" t="s">
        <v>82</v>
      </c>
      <c r="AW93" s="11" t="s">
        <v>33</v>
      </c>
      <c r="AX93" s="11" t="s">
        <v>80</v>
      </c>
      <c r="AY93" s="180" t="s">
        <v>158</v>
      </c>
    </row>
    <row r="94" s="1" customFormat="1" ht="22.5" customHeight="1">
      <c r="B94" s="165"/>
      <c r="C94" s="166" t="s">
        <v>173</v>
      </c>
      <c r="D94" s="166" t="s">
        <v>160</v>
      </c>
      <c r="E94" s="167" t="s">
        <v>864</v>
      </c>
      <c r="F94" s="168" t="s">
        <v>865</v>
      </c>
      <c r="G94" s="169" t="s">
        <v>101</v>
      </c>
      <c r="H94" s="170">
        <v>11.1</v>
      </c>
      <c r="I94" s="171"/>
      <c r="J94" s="172">
        <f>ROUND(I94*H94,2)</f>
        <v>0</v>
      </c>
      <c r="K94" s="168" t="s">
        <v>163</v>
      </c>
      <c r="L94" s="36"/>
      <c r="M94" s="173" t="s">
        <v>3</v>
      </c>
      <c r="N94" s="174" t="s">
        <v>43</v>
      </c>
      <c r="O94" s="66"/>
      <c r="P94" s="175">
        <f>O94*H94</f>
        <v>0</v>
      </c>
      <c r="Q94" s="175">
        <v>0</v>
      </c>
      <c r="R94" s="175">
        <f>Q94*H94</f>
        <v>0</v>
      </c>
      <c r="S94" s="175">
        <v>0.22</v>
      </c>
      <c r="T94" s="176">
        <f>S94*H94</f>
        <v>2.4419999999999997</v>
      </c>
      <c r="AR94" s="18" t="s">
        <v>164</v>
      </c>
      <c r="AT94" s="18" t="s">
        <v>160</v>
      </c>
      <c r="AU94" s="18" t="s">
        <v>82</v>
      </c>
      <c r="AY94" s="18" t="s">
        <v>158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8" t="s">
        <v>80</v>
      </c>
      <c r="BK94" s="177">
        <f>ROUND(I94*H94,2)</f>
        <v>0</v>
      </c>
      <c r="BL94" s="18" t="s">
        <v>164</v>
      </c>
      <c r="BM94" s="18" t="s">
        <v>866</v>
      </c>
    </row>
    <row r="95" s="11" customFormat="1">
      <c r="B95" s="178"/>
      <c r="D95" s="179" t="s">
        <v>166</v>
      </c>
      <c r="E95" s="180" t="s">
        <v>3</v>
      </c>
      <c r="F95" s="181" t="s">
        <v>860</v>
      </c>
      <c r="H95" s="182">
        <v>11.1</v>
      </c>
      <c r="I95" s="183"/>
      <c r="L95" s="178"/>
      <c r="M95" s="184"/>
      <c r="N95" s="185"/>
      <c r="O95" s="185"/>
      <c r="P95" s="185"/>
      <c r="Q95" s="185"/>
      <c r="R95" s="185"/>
      <c r="S95" s="185"/>
      <c r="T95" s="186"/>
      <c r="AT95" s="180" t="s">
        <v>166</v>
      </c>
      <c r="AU95" s="180" t="s">
        <v>82</v>
      </c>
      <c r="AV95" s="11" t="s">
        <v>82</v>
      </c>
      <c r="AW95" s="11" t="s">
        <v>33</v>
      </c>
      <c r="AX95" s="11" t="s">
        <v>80</v>
      </c>
      <c r="AY95" s="180" t="s">
        <v>158</v>
      </c>
    </row>
    <row r="96" s="1" customFormat="1" ht="22.5" customHeight="1">
      <c r="B96" s="165"/>
      <c r="C96" s="166" t="s">
        <v>164</v>
      </c>
      <c r="D96" s="166" t="s">
        <v>160</v>
      </c>
      <c r="E96" s="167" t="s">
        <v>682</v>
      </c>
      <c r="F96" s="168" t="s">
        <v>683</v>
      </c>
      <c r="G96" s="169" t="s">
        <v>101</v>
      </c>
      <c r="H96" s="170">
        <v>22.199999999999999</v>
      </c>
      <c r="I96" s="171"/>
      <c r="J96" s="172">
        <f>ROUND(I96*H96,2)</f>
        <v>0</v>
      </c>
      <c r="K96" s="168" t="s">
        <v>163</v>
      </c>
      <c r="L96" s="36"/>
      <c r="M96" s="173" t="s">
        <v>3</v>
      </c>
      <c r="N96" s="174" t="s">
        <v>43</v>
      </c>
      <c r="O96" s="66"/>
      <c r="P96" s="175">
        <f>O96*H96</f>
        <v>0</v>
      </c>
      <c r="Q96" s="175">
        <v>5.0000000000000002E-05</v>
      </c>
      <c r="R96" s="175">
        <f>Q96*H96</f>
        <v>0.0011100000000000001</v>
      </c>
      <c r="S96" s="175">
        <v>0.128</v>
      </c>
      <c r="T96" s="176">
        <f>S96*H96</f>
        <v>2.8416000000000001</v>
      </c>
      <c r="AR96" s="18" t="s">
        <v>164</v>
      </c>
      <c r="AT96" s="18" t="s">
        <v>160</v>
      </c>
      <c r="AU96" s="18" t="s">
        <v>82</v>
      </c>
      <c r="AY96" s="18" t="s">
        <v>158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8" t="s">
        <v>80</v>
      </c>
      <c r="BK96" s="177">
        <f>ROUND(I96*H96,2)</f>
        <v>0</v>
      </c>
      <c r="BL96" s="18" t="s">
        <v>164</v>
      </c>
      <c r="BM96" s="18" t="s">
        <v>867</v>
      </c>
    </row>
    <row r="97" s="11" customFormat="1">
      <c r="B97" s="178"/>
      <c r="D97" s="179" t="s">
        <v>166</v>
      </c>
      <c r="E97" s="180" t="s">
        <v>3</v>
      </c>
      <c r="F97" s="181" t="s">
        <v>868</v>
      </c>
      <c r="H97" s="182">
        <v>22.199999999999999</v>
      </c>
      <c r="I97" s="183"/>
      <c r="L97" s="178"/>
      <c r="M97" s="184"/>
      <c r="N97" s="185"/>
      <c r="O97" s="185"/>
      <c r="P97" s="185"/>
      <c r="Q97" s="185"/>
      <c r="R97" s="185"/>
      <c r="S97" s="185"/>
      <c r="T97" s="186"/>
      <c r="AT97" s="180" t="s">
        <v>166</v>
      </c>
      <c r="AU97" s="180" t="s">
        <v>82</v>
      </c>
      <c r="AV97" s="11" t="s">
        <v>82</v>
      </c>
      <c r="AW97" s="11" t="s">
        <v>33</v>
      </c>
      <c r="AX97" s="11" t="s">
        <v>80</v>
      </c>
      <c r="AY97" s="180" t="s">
        <v>158</v>
      </c>
    </row>
    <row r="98" s="1" customFormat="1" ht="22.5" customHeight="1">
      <c r="B98" s="165"/>
      <c r="C98" s="166" t="s">
        <v>180</v>
      </c>
      <c r="D98" s="166" t="s">
        <v>160</v>
      </c>
      <c r="E98" s="167" t="s">
        <v>203</v>
      </c>
      <c r="F98" s="168" t="s">
        <v>204</v>
      </c>
      <c r="G98" s="169" t="s">
        <v>110</v>
      </c>
      <c r="H98" s="170">
        <v>2.9969999999999999</v>
      </c>
      <c r="I98" s="171"/>
      <c r="J98" s="172">
        <f>ROUND(I98*H98,2)</f>
        <v>0</v>
      </c>
      <c r="K98" s="168" t="s">
        <v>163</v>
      </c>
      <c r="L98" s="36"/>
      <c r="M98" s="173" t="s">
        <v>3</v>
      </c>
      <c r="N98" s="174" t="s">
        <v>43</v>
      </c>
      <c r="O98" s="66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AR98" s="18" t="s">
        <v>164</v>
      </c>
      <c r="AT98" s="18" t="s">
        <v>160</v>
      </c>
      <c r="AU98" s="18" t="s">
        <v>82</v>
      </c>
      <c r="AY98" s="18" t="s">
        <v>158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8" t="s">
        <v>80</v>
      </c>
      <c r="BK98" s="177">
        <f>ROUND(I98*H98,2)</f>
        <v>0</v>
      </c>
      <c r="BL98" s="18" t="s">
        <v>164</v>
      </c>
      <c r="BM98" s="18" t="s">
        <v>869</v>
      </c>
    </row>
    <row r="99" s="11" customFormat="1">
      <c r="B99" s="178"/>
      <c r="D99" s="179" t="s">
        <v>166</v>
      </c>
      <c r="E99" s="180" t="s">
        <v>3</v>
      </c>
      <c r="F99" s="181" t="s">
        <v>206</v>
      </c>
      <c r="H99" s="182">
        <v>2.9969999999999999</v>
      </c>
      <c r="I99" s="183"/>
      <c r="L99" s="178"/>
      <c r="M99" s="184"/>
      <c r="N99" s="185"/>
      <c r="O99" s="185"/>
      <c r="P99" s="185"/>
      <c r="Q99" s="185"/>
      <c r="R99" s="185"/>
      <c r="S99" s="185"/>
      <c r="T99" s="186"/>
      <c r="AT99" s="180" t="s">
        <v>166</v>
      </c>
      <c r="AU99" s="180" t="s">
        <v>82</v>
      </c>
      <c r="AV99" s="11" t="s">
        <v>82</v>
      </c>
      <c r="AW99" s="11" t="s">
        <v>33</v>
      </c>
      <c r="AX99" s="11" t="s">
        <v>80</v>
      </c>
      <c r="AY99" s="180" t="s">
        <v>158</v>
      </c>
    </row>
    <row r="100" s="1" customFormat="1" ht="22.5" customHeight="1">
      <c r="B100" s="165"/>
      <c r="C100" s="166" t="s">
        <v>185</v>
      </c>
      <c r="D100" s="166" t="s">
        <v>160</v>
      </c>
      <c r="E100" s="167" t="s">
        <v>208</v>
      </c>
      <c r="F100" s="168" t="s">
        <v>209</v>
      </c>
      <c r="G100" s="169" t="s">
        <v>110</v>
      </c>
      <c r="H100" s="170">
        <v>7.4930000000000003</v>
      </c>
      <c r="I100" s="171"/>
      <c r="J100" s="172">
        <f>ROUND(I100*H100,2)</f>
        <v>0</v>
      </c>
      <c r="K100" s="168" t="s">
        <v>163</v>
      </c>
      <c r="L100" s="36"/>
      <c r="M100" s="173" t="s">
        <v>3</v>
      </c>
      <c r="N100" s="174" t="s">
        <v>43</v>
      </c>
      <c r="O100" s="66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AR100" s="18" t="s">
        <v>164</v>
      </c>
      <c r="AT100" s="18" t="s">
        <v>160</v>
      </c>
      <c r="AU100" s="18" t="s">
        <v>82</v>
      </c>
      <c r="AY100" s="18" t="s">
        <v>158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8" t="s">
        <v>80</v>
      </c>
      <c r="BK100" s="177">
        <f>ROUND(I100*H100,2)</f>
        <v>0</v>
      </c>
      <c r="BL100" s="18" t="s">
        <v>164</v>
      </c>
      <c r="BM100" s="18" t="s">
        <v>870</v>
      </c>
    </row>
    <row r="101" s="11" customFormat="1">
      <c r="B101" s="178"/>
      <c r="D101" s="179" t="s">
        <v>166</v>
      </c>
      <c r="E101" s="180" t="s">
        <v>3</v>
      </c>
      <c r="F101" s="181" t="s">
        <v>871</v>
      </c>
      <c r="H101" s="182">
        <v>20.535</v>
      </c>
      <c r="I101" s="183"/>
      <c r="L101" s="178"/>
      <c r="M101" s="184"/>
      <c r="N101" s="185"/>
      <c r="O101" s="185"/>
      <c r="P101" s="185"/>
      <c r="Q101" s="185"/>
      <c r="R101" s="185"/>
      <c r="S101" s="185"/>
      <c r="T101" s="186"/>
      <c r="AT101" s="180" t="s">
        <v>166</v>
      </c>
      <c r="AU101" s="180" t="s">
        <v>82</v>
      </c>
      <c r="AV101" s="11" t="s">
        <v>82</v>
      </c>
      <c r="AW101" s="11" t="s">
        <v>33</v>
      </c>
      <c r="AX101" s="11" t="s">
        <v>72</v>
      </c>
      <c r="AY101" s="180" t="s">
        <v>158</v>
      </c>
    </row>
    <row r="102" s="11" customFormat="1">
      <c r="B102" s="178"/>
      <c r="D102" s="179" t="s">
        <v>166</v>
      </c>
      <c r="E102" s="180" t="s">
        <v>3</v>
      </c>
      <c r="F102" s="181" t="s">
        <v>872</v>
      </c>
      <c r="H102" s="182">
        <v>-5.5499999999999998</v>
      </c>
      <c r="I102" s="183"/>
      <c r="L102" s="178"/>
      <c r="M102" s="184"/>
      <c r="N102" s="185"/>
      <c r="O102" s="185"/>
      <c r="P102" s="185"/>
      <c r="Q102" s="185"/>
      <c r="R102" s="185"/>
      <c r="S102" s="185"/>
      <c r="T102" s="186"/>
      <c r="AT102" s="180" t="s">
        <v>166</v>
      </c>
      <c r="AU102" s="180" t="s">
        <v>82</v>
      </c>
      <c r="AV102" s="11" t="s">
        <v>82</v>
      </c>
      <c r="AW102" s="11" t="s">
        <v>33</v>
      </c>
      <c r="AX102" s="11" t="s">
        <v>72</v>
      </c>
      <c r="AY102" s="180" t="s">
        <v>158</v>
      </c>
    </row>
    <row r="103" s="13" customFormat="1">
      <c r="B103" s="194"/>
      <c r="D103" s="179" t="s">
        <v>166</v>
      </c>
      <c r="E103" s="195" t="s">
        <v>49</v>
      </c>
      <c r="F103" s="196" t="s">
        <v>215</v>
      </c>
      <c r="H103" s="197">
        <v>14.984999999999999</v>
      </c>
      <c r="I103" s="198"/>
      <c r="L103" s="194"/>
      <c r="M103" s="199"/>
      <c r="N103" s="200"/>
      <c r="O103" s="200"/>
      <c r="P103" s="200"/>
      <c r="Q103" s="200"/>
      <c r="R103" s="200"/>
      <c r="S103" s="200"/>
      <c r="T103" s="201"/>
      <c r="AT103" s="195" t="s">
        <v>166</v>
      </c>
      <c r="AU103" s="195" t="s">
        <v>82</v>
      </c>
      <c r="AV103" s="13" t="s">
        <v>164</v>
      </c>
      <c r="AW103" s="13" t="s">
        <v>33</v>
      </c>
      <c r="AX103" s="13" t="s">
        <v>72</v>
      </c>
      <c r="AY103" s="195" t="s">
        <v>158</v>
      </c>
    </row>
    <row r="104" s="11" customFormat="1">
      <c r="B104" s="178"/>
      <c r="D104" s="179" t="s">
        <v>166</v>
      </c>
      <c r="E104" s="180" t="s">
        <v>3</v>
      </c>
      <c r="F104" s="181" t="s">
        <v>216</v>
      </c>
      <c r="H104" s="182">
        <v>7.4930000000000003</v>
      </c>
      <c r="I104" s="183"/>
      <c r="L104" s="178"/>
      <c r="M104" s="184"/>
      <c r="N104" s="185"/>
      <c r="O104" s="185"/>
      <c r="P104" s="185"/>
      <c r="Q104" s="185"/>
      <c r="R104" s="185"/>
      <c r="S104" s="185"/>
      <c r="T104" s="186"/>
      <c r="AT104" s="180" t="s">
        <v>166</v>
      </c>
      <c r="AU104" s="180" t="s">
        <v>82</v>
      </c>
      <c r="AV104" s="11" t="s">
        <v>82</v>
      </c>
      <c r="AW104" s="11" t="s">
        <v>33</v>
      </c>
      <c r="AX104" s="11" t="s">
        <v>80</v>
      </c>
      <c r="AY104" s="180" t="s">
        <v>158</v>
      </c>
    </row>
    <row r="105" s="1" customFormat="1" ht="22.5" customHeight="1">
      <c r="B105" s="165"/>
      <c r="C105" s="166" t="s">
        <v>189</v>
      </c>
      <c r="D105" s="166" t="s">
        <v>160</v>
      </c>
      <c r="E105" s="167" t="s">
        <v>218</v>
      </c>
      <c r="F105" s="168" t="s">
        <v>219</v>
      </c>
      <c r="G105" s="169" t="s">
        <v>110</v>
      </c>
      <c r="H105" s="170">
        <v>2.2480000000000002</v>
      </c>
      <c r="I105" s="171"/>
      <c r="J105" s="172">
        <f>ROUND(I105*H105,2)</f>
        <v>0</v>
      </c>
      <c r="K105" s="168" t="s">
        <v>163</v>
      </c>
      <c r="L105" s="36"/>
      <c r="M105" s="173" t="s">
        <v>3</v>
      </c>
      <c r="N105" s="174" t="s">
        <v>43</v>
      </c>
      <c r="O105" s="66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AR105" s="18" t="s">
        <v>164</v>
      </c>
      <c r="AT105" s="18" t="s">
        <v>160</v>
      </c>
      <c r="AU105" s="18" t="s">
        <v>82</v>
      </c>
      <c r="AY105" s="18" t="s">
        <v>158</v>
      </c>
      <c r="BE105" s="177">
        <f>IF(N105="základní",J105,0)</f>
        <v>0</v>
      </c>
      <c r="BF105" s="177">
        <f>IF(N105="snížená",J105,0)</f>
        <v>0</v>
      </c>
      <c r="BG105" s="177">
        <f>IF(N105="zákl. přenesená",J105,0)</f>
        <v>0</v>
      </c>
      <c r="BH105" s="177">
        <f>IF(N105="sníž. přenesená",J105,0)</f>
        <v>0</v>
      </c>
      <c r="BI105" s="177">
        <f>IF(N105="nulová",J105,0)</f>
        <v>0</v>
      </c>
      <c r="BJ105" s="18" t="s">
        <v>80</v>
      </c>
      <c r="BK105" s="177">
        <f>ROUND(I105*H105,2)</f>
        <v>0</v>
      </c>
      <c r="BL105" s="18" t="s">
        <v>164</v>
      </c>
      <c r="BM105" s="18" t="s">
        <v>873</v>
      </c>
    </row>
    <row r="106" s="11" customFormat="1">
      <c r="B106" s="178"/>
      <c r="D106" s="179" t="s">
        <v>166</v>
      </c>
      <c r="E106" s="180" t="s">
        <v>3</v>
      </c>
      <c r="F106" s="181" t="s">
        <v>221</v>
      </c>
      <c r="H106" s="182">
        <v>2.2480000000000002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0" t="s">
        <v>166</v>
      </c>
      <c r="AU106" s="180" t="s">
        <v>82</v>
      </c>
      <c r="AV106" s="11" t="s">
        <v>82</v>
      </c>
      <c r="AW106" s="11" t="s">
        <v>33</v>
      </c>
      <c r="AX106" s="11" t="s">
        <v>80</v>
      </c>
      <c r="AY106" s="180" t="s">
        <v>158</v>
      </c>
    </row>
    <row r="107" s="1" customFormat="1" ht="22.5" customHeight="1">
      <c r="B107" s="165"/>
      <c r="C107" s="166" t="s">
        <v>193</v>
      </c>
      <c r="D107" s="166" t="s">
        <v>160</v>
      </c>
      <c r="E107" s="167" t="s">
        <v>223</v>
      </c>
      <c r="F107" s="168" t="s">
        <v>224</v>
      </c>
      <c r="G107" s="169" t="s">
        <v>110</v>
      </c>
      <c r="H107" s="170">
        <v>4.4960000000000004</v>
      </c>
      <c r="I107" s="171"/>
      <c r="J107" s="172">
        <f>ROUND(I107*H107,2)</f>
        <v>0</v>
      </c>
      <c r="K107" s="168" t="s">
        <v>163</v>
      </c>
      <c r="L107" s="36"/>
      <c r="M107" s="173" t="s">
        <v>3</v>
      </c>
      <c r="N107" s="174" t="s">
        <v>43</v>
      </c>
      <c r="O107" s="66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AR107" s="18" t="s">
        <v>164</v>
      </c>
      <c r="AT107" s="18" t="s">
        <v>160</v>
      </c>
      <c r="AU107" s="18" t="s">
        <v>82</v>
      </c>
      <c r="AY107" s="18" t="s">
        <v>158</v>
      </c>
      <c r="BE107" s="177">
        <f>IF(N107="základní",J107,0)</f>
        <v>0</v>
      </c>
      <c r="BF107" s="177">
        <f>IF(N107="snížená",J107,0)</f>
        <v>0</v>
      </c>
      <c r="BG107" s="177">
        <f>IF(N107="zákl. přenesená",J107,0)</f>
        <v>0</v>
      </c>
      <c r="BH107" s="177">
        <f>IF(N107="sníž. přenesená",J107,0)</f>
        <v>0</v>
      </c>
      <c r="BI107" s="177">
        <f>IF(N107="nulová",J107,0)</f>
        <v>0</v>
      </c>
      <c r="BJ107" s="18" t="s">
        <v>80</v>
      </c>
      <c r="BK107" s="177">
        <f>ROUND(I107*H107,2)</f>
        <v>0</v>
      </c>
      <c r="BL107" s="18" t="s">
        <v>164</v>
      </c>
      <c r="BM107" s="18" t="s">
        <v>874</v>
      </c>
    </row>
    <row r="108" s="11" customFormat="1">
      <c r="B108" s="178"/>
      <c r="D108" s="179" t="s">
        <v>166</v>
      </c>
      <c r="E108" s="180" t="s">
        <v>3</v>
      </c>
      <c r="F108" s="181" t="s">
        <v>226</v>
      </c>
      <c r="H108" s="182">
        <v>4.4960000000000004</v>
      </c>
      <c r="I108" s="183"/>
      <c r="L108" s="178"/>
      <c r="M108" s="184"/>
      <c r="N108" s="185"/>
      <c r="O108" s="185"/>
      <c r="P108" s="185"/>
      <c r="Q108" s="185"/>
      <c r="R108" s="185"/>
      <c r="S108" s="185"/>
      <c r="T108" s="186"/>
      <c r="AT108" s="180" t="s">
        <v>166</v>
      </c>
      <c r="AU108" s="180" t="s">
        <v>82</v>
      </c>
      <c r="AV108" s="11" t="s">
        <v>82</v>
      </c>
      <c r="AW108" s="11" t="s">
        <v>33</v>
      </c>
      <c r="AX108" s="11" t="s">
        <v>80</v>
      </c>
      <c r="AY108" s="180" t="s">
        <v>158</v>
      </c>
    </row>
    <row r="109" s="1" customFormat="1" ht="22.5" customHeight="1">
      <c r="B109" s="165"/>
      <c r="C109" s="166" t="s">
        <v>197</v>
      </c>
      <c r="D109" s="166" t="s">
        <v>160</v>
      </c>
      <c r="E109" s="167" t="s">
        <v>228</v>
      </c>
      <c r="F109" s="168" t="s">
        <v>229</v>
      </c>
      <c r="G109" s="169" t="s">
        <v>110</v>
      </c>
      <c r="H109" s="170">
        <v>1.349</v>
      </c>
      <c r="I109" s="171"/>
      <c r="J109" s="172">
        <f>ROUND(I109*H109,2)</f>
        <v>0</v>
      </c>
      <c r="K109" s="168" t="s">
        <v>163</v>
      </c>
      <c r="L109" s="36"/>
      <c r="M109" s="173" t="s">
        <v>3</v>
      </c>
      <c r="N109" s="174" t="s">
        <v>43</v>
      </c>
      <c r="O109" s="66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AR109" s="18" t="s">
        <v>164</v>
      </c>
      <c r="AT109" s="18" t="s">
        <v>160</v>
      </c>
      <c r="AU109" s="18" t="s">
        <v>82</v>
      </c>
      <c r="AY109" s="18" t="s">
        <v>158</v>
      </c>
      <c r="BE109" s="177">
        <f>IF(N109="základní",J109,0)</f>
        <v>0</v>
      </c>
      <c r="BF109" s="177">
        <f>IF(N109="snížená",J109,0)</f>
        <v>0</v>
      </c>
      <c r="BG109" s="177">
        <f>IF(N109="zákl. přenesená",J109,0)</f>
        <v>0</v>
      </c>
      <c r="BH109" s="177">
        <f>IF(N109="sníž. přenesená",J109,0)</f>
        <v>0</v>
      </c>
      <c r="BI109" s="177">
        <f>IF(N109="nulová",J109,0)</f>
        <v>0</v>
      </c>
      <c r="BJ109" s="18" t="s">
        <v>80</v>
      </c>
      <c r="BK109" s="177">
        <f>ROUND(I109*H109,2)</f>
        <v>0</v>
      </c>
      <c r="BL109" s="18" t="s">
        <v>164</v>
      </c>
      <c r="BM109" s="18" t="s">
        <v>875</v>
      </c>
    </row>
    <row r="110" s="11" customFormat="1">
      <c r="B110" s="178"/>
      <c r="D110" s="179" t="s">
        <v>166</v>
      </c>
      <c r="E110" s="180" t="s">
        <v>3</v>
      </c>
      <c r="F110" s="181" t="s">
        <v>231</v>
      </c>
      <c r="H110" s="182">
        <v>1.349</v>
      </c>
      <c r="I110" s="183"/>
      <c r="L110" s="178"/>
      <c r="M110" s="184"/>
      <c r="N110" s="185"/>
      <c r="O110" s="185"/>
      <c r="P110" s="185"/>
      <c r="Q110" s="185"/>
      <c r="R110" s="185"/>
      <c r="S110" s="185"/>
      <c r="T110" s="186"/>
      <c r="AT110" s="180" t="s">
        <v>166</v>
      </c>
      <c r="AU110" s="180" t="s">
        <v>82</v>
      </c>
      <c r="AV110" s="11" t="s">
        <v>82</v>
      </c>
      <c r="AW110" s="11" t="s">
        <v>33</v>
      </c>
      <c r="AX110" s="11" t="s">
        <v>80</v>
      </c>
      <c r="AY110" s="180" t="s">
        <v>158</v>
      </c>
    </row>
    <row r="111" s="1" customFormat="1" ht="22.5" customHeight="1">
      <c r="B111" s="165"/>
      <c r="C111" s="166" t="s">
        <v>202</v>
      </c>
      <c r="D111" s="166" t="s">
        <v>160</v>
      </c>
      <c r="E111" s="167" t="s">
        <v>232</v>
      </c>
      <c r="F111" s="168" t="s">
        <v>233</v>
      </c>
      <c r="G111" s="169" t="s">
        <v>101</v>
      </c>
      <c r="H111" s="170">
        <v>41.07</v>
      </c>
      <c r="I111" s="171"/>
      <c r="J111" s="172">
        <f>ROUND(I111*H111,2)</f>
        <v>0</v>
      </c>
      <c r="K111" s="168" t="s">
        <v>163</v>
      </c>
      <c r="L111" s="36"/>
      <c r="M111" s="173" t="s">
        <v>3</v>
      </c>
      <c r="N111" s="174" t="s">
        <v>43</v>
      </c>
      <c r="O111" s="66"/>
      <c r="P111" s="175">
        <f>O111*H111</f>
        <v>0</v>
      </c>
      <c r="Q111" s="175">
        <v>0.00084000000000000003</v>
      </c>
      <c r="R111" s="175">
        <f>Q111*H111</f>
        <v>0.034498800000000003</v>
      </c>
      <c r="S111" s="175">
        <v>0</v>
      </c>
      <c r="T111" s="176">
        <f>S111*H111</f>
        <v>0</v>
      </c>
      <c r="AR111" s="18" t="s">
        <v>164</v>
      </c>
      <c r="AT111" s="18" t="s">
        <v>160</v>
      </c>
      <c r="AU111" s="18" t="s">
        <v>82</v>
      </c>
      <c r="AY111" s="18" t="s">
        <v>158</v>
      </c>
      <c r="BE111" s="177">
        <f>IF(N111="základní",J111,0)</f>
        <v>0</v>
      </c>
      <c r="BF111" s="177">
        <f>IF(N111="snížená",J111,0)</f>
        <v>0</v>
      </c>
      <c r="BG111" s="177">
        <f>IF(N111="zákl. přenesená",J111,0)</f>
        <v>0</v>
      </c>
      <c r="BH111" s="177">
        <f>IF(N111="sníž. přenesená",J111,0)</f>
        <v>0</v>
      </c>
      <c r="BI111" s="177">
        <f>IF(N111="nulová",J111,0)</f>
        <v>0</v>
      </c>
      <c r="BJ111" s="18" t="s">
        <v>80</v>
      </c>
      <c r="BK111" s="177">
        <f>ROUND(I111*H111,2)</f>
        <v>0</v>
      </c>
      <c r="BL111" s="18" t="s">
        <v>164</v>
      </c>
      <c r="BM111" s="18" t="s">
        <v>876</v>
      </c>
    </row>
    <row r="112" s="11" customFormat="1">
      <c r="B112" s="178"/>
      <c r="D112" s="179" t="s">
        <v>166</v>
      </c>
      <c r="E112" s="180" t="s">
        <v>3</v>
      </c>
      <c r="F112" s="181" t="s">
        <v>877</v>
      </c>
      <c r="H112" s="182">
        <v>41.07</v>
      </c>
      <c r="I112" s="183"/>
      <c r="L112" s="178"/>
      <c r="M112" s="184"/>
      <c r="N112" s="185"/>
      <c r="O112" s="185"/>
      <c r="P112" s="185"/>
      <c r="Q112" s="185"/>
      <c r="R112" s="185"/>
      <c r="S112" s="185"/>
      <c r="T112" s="186"/>
      <c r="AT112" s="180" t="s">
        <v>166</v>
      </c>
      <c r="AU112" s="180" t="s">
        <v>82</v>
      </c>
      <c r="AV112" s="11" t="s">
        <v>82</v>
      </c>
      <c r="AW112" s="11" t="s">
        <v>33</v>
      </c>
      <c r="AX112" s="11" t="s">
        <v>80</v>
      </c>
      <c r="AY112" s="180" t="s">
        <v>158</v>
      </c>
    </row>
    <row r="113" s="1" customFormat="1" ht="22.5" customHeight="1">
      <c r="B113" s="165"/>
      <c r="C113" s="166" t="s">
        <v>207</v>
      </c>
      <c r="D113" s="166" t="s">
        <v>160</v>
      </c>
      <c r="E113" s="167" t="s">
        <v>238</v>
      </c>
      <c r="F113" s="168" t="s">
        <v>239</v>
      </c>
      <c r="G113" s="169" t="s">
        <v>101</v>
      </c>
      <c r="H113" s="170">
        <v>41.07</v>
      </c>
      <c r="I113" s="171"/>
      <c r="J113" s="172">
        <f>ROUND(I113*H113,2)</f>
        <v>0</v>
      </c>
      <c r="K113" s="168" t="s">
        <v>163</v>
      </c>
      <c r="L113" s="36"/>
      <c r="M113" s="173" t="s">
        <v>3</v>
      </c>
      <c r="N113" s="174" t="s">
        <v>43</v>
      </c>
      <c r="O113" s="66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AR113" s="18" t="s">
        <v>164</v>
      </c>
      <c r="AT113" s="18" t="s">
        <v>160</v>
      </c>
      <c r="AU113" s="18" t="s">
        <v>82</v>
      </c>
      <c r="AY113" s="18" t="s">
        <v>158</v>
      </c>
      <c r="BE113" s="177">
        <f>IF(N113="základní",J113,0)</f>
        <v>0</v>
      </c>
      <c r="BF113" s="177">
        <f>IF(N113="snížená",J113,0)</f>
        <v>0</v>
      </c>
      <c r="BG113" s="177">
        <f>IF(N113="zákl. přenesená",J113,0)</f>
        <v>0</v>
      </c>
      <c r="BH113" s="177">
        <f>IF(N113="sníž. přenesená",J113,0)</f>
        <v>0</v>
      </c>
      <c r="BI113" s="177">
        <f>IF(N113="nulová",J113,0)</f>
        <v>0</v>
      </c>
      <c r="BJ113" s="18" t="s">
        <v>80</v>
      </c>
      <c r="BK113" s="177">
        <f>ROUND(I113*H113,2)</f>
        <v>0</v>
      </c>
      <c r="BL113" s="18" t="s">
        <v>164</v>
      </c>
      <c r="BM113" s="18" t="s">
        <v>878</v>
      </c>
    </row>
    <row r="114" s="1" customFormat="1" ht="22.5" customHeight="1">
      <c r="B114" s="165"/>
      <c r="C114" s="166" t="s">
        <v>217</v>
      </c>
      <c r="D114" s="166" t="s">
        <v>160</v>
      </c>
      <c r="E114" s="167" t="s">
        <v>242</v>
      </c>
      <c r="F114" s="168" t="s">
        <v>243</v>
      </c>
      <c r="G114" s="169" t="s">
        <v>110</v>
      </c>
      <c r="H114" s="170">
        <v>14.984999999999999</v>
      </c>
      <c r="I114" s="171"/>
      <c r="J114" s="172">
        <f>ROUND(I114*H114,2)</f>
        <v>0</v>
      </c>
      <c r="K114" s="168" t="s">
        <v>163</v>
      </c>
      <c r="L114" s="36"/>
      <c r="M114" s="173" t="s">
        <v>3</v>
      </c>
      <c r="N114" s="174" t="s">
        <v>43</v>
      </c>
      <c r="O114" s="66"/>
      <c r="P114" s="175">
        <f>O114*H114</f>
        <v>0</v>
      </c>
      <c r="Q114" s="175">
        <v>0</v>
      </c>
      <c r="R114" s="175">
        <f>Q114*H114</f>
        <v>0</v>
      </c>
      <c r="S114" s="175">
        <v>0</v>
      </c>
      <c r="T114" s="176">
        <f>S114*H114</f>
        <v>0</v>
      </c>
      <c r="AR114" s="18" t="s">
        <v>164</v>
      </c>
      <c r="AT114" s="18" t="s">
        <v>160</v>
      </c>
      <c r="AU114" s="18" t="s">
        <v>82</v>
      </c>
      <c r="AY114" s="18" t="s">
        <v>158</v>
      </c>
      <c r="BE114" s="177">
        <f>IF(N114="základní",J114,0)</f>
        <v>0</v>
      </c>
      <c r="BF114" s="177">
        <f>IF(N114="snížená",J114,0)</f>
        <v>0</v>
      </c>
      <c r="BG114" s="177">
        <f>IF(N114="zákl. přenesená",J114,0)</f>
        <v>0</v>
      </c>
      <c r="BH114" s="177">
        <f>IF(N114="sníž. přenesená",J114,0)</f>
        <v>0</v>
      </c>
      <c r="BI114" s="177">
        <f>IF(N114="nulová",J114,0)</f>
        <v>0</v>
      </c>
      <c r="BJ114" s="18" t="s">
        <v>80</v>
      </c>
      <c r="BK114" s="177">
        <f>ROUND(I114*H114,2)</f>
        <v>0</v>
      </c>
      <c r="BL114" s="18" t="s">
        <v>164</v>
      </c>
      <c r="BM114" s="18" t="s">
        <v>879</v>
      </c>
    </row>
    <row r="115" s="11" customFormat="1">
      <c r="B115" s="178"/>
      <c r="D115" s="179" t="s">
        <v>166</v>
      </c>
      <c r="E115" s="180" t="s">
        <v>3</v>
      </c>
      <c r="F115" s="181" t="s">
        <v>49</v>
      </c>
      <c r="H115" s="182">
        <v>14.984999999999999</v>
      </c>
      <c r="I115" s="183"/>
      <c r="L115" s="178"/>
      <c r="M115" s="184"/>
      <c r="N115" s="185"/>
      <c r="O115" s="185"/>
      <c r="P115" s="185"/>
      <c r="Q115" s="185"/>
      <c r="R115" s="185"/>
      <c r="S115" s="185"/>
      <c r="T115" s="186"/>
      <c r="AT115" s="180" t="s">
        <v>166</v>
      </c>
      <c r="AU115" s="180" t="s">
        <v>82</v>
      </c>
      <c r="AV115" s="11" t="s">
        <v>82</v>
      </c>
      <c r="AW115" s="11" t="s">
        <v>33</v>
      </c>
      <c r="AX115" s="11" t="s">
        <v>80</v>
      </c>
      <c r="AY115" s="180" t="s">
        <v>158</v>
      </c>
    </row>
    <row r="116" s="1" customFormat="1" ht="22.5" customHeight="1">
      <c r="B116" s="165"/>
      <c r="C116" s="166" t="s">
        <v>222</v>
      </c>
      <c r="D116" s="166" t="s">
        <v>160</v>
      </c>
      <c r="E116" s="167" t="s">
        <v>246</v>
      </c>
      <c r="F116" s="168" t="s">
        <v>247</v>
      </c>
      <c r="G116" s="169" t="s">
        <v>110</v>
      </c>
      <c r="H116" s="170">
        <v>24.420000000000002</v>
      </c>
      <c r="I116" s="171"/>
      <c r="J116" s="172">
        <f>ROUND(I116*H116,2)</f>
        <v>0</v>
      </c>
      <c r="K116" s="168" t="s">
        <v>3</v>
      </c>
      <c r="L116" s="36"/>
      <c r="M116" s="173" t="s">
        <v>3</v>
      </c>
      <c r="N116" s="174" t="s">
        <v>43</v>
      </c>
      <c r="O116" s="66"/>
      <c r="P116" s="175">
        <f>O116*H116</f>
        <v>0</v>
      </c>
      <c r="Q116" s="175">
        <v>0</v>
      </c>
      <c r="R116" s="175">
        <f>Q116*H116</f>
        <v>0</v>
      </c>
      <c r="S116" s="175">
        <v>0</v>
      </c>
      <c r="T116" s="176">
        <f>S116*H116</f>
        <v>0</v>
      </c>
      <c r="AR116" s="18" t="s">
        <v>164</v>
      </c>
      <c r="AT116" s="18" t="s">
        <v>160</v>
      </c>
      <c r="AU116" s="18" t="s">
        <v>82</v>
      </c>
      <c r="AY116" s="18" t="s">
        <v>158</v>
      </c>
      <c r="BE116" s="177">
        <f>IF(N116="základní",J116,0)</f>
        <v>0</v>
      </c>
      <c r="BF116" s="177">
        <f>IF(N116="snížená",J116,0)</f>
        <v>0</v>
      </c>
      <c r="BG116" s="177">
        <f>IF(N116="zákl. přenesená",J116,0)</f>
        <v>0</v>
      </c>
      <c r="BH116" s="177">
        <f>IF(N116="sníž. přenesená",J116,0)</f>
        <v>0</v>
      </c>
      <c r="BI116" s="177">
        <f>IF(N116="nulová",J116,0)</f>
        <v>0</v>
      </c>
      <c r="BJ116" s="18" t="s">
        <v>80</v>
      </c>
      <c r="BK116" s="177">
        <f>ROUND(I116*H116,2)</f>
        <v>0</v>
      </c>
      <c r="BL116" s="18" t="s">
        <v>164</v>
      </c>
      <c r="BM116" s="18" t="s">
        <v>880</v>
      </c>
    </row>
    <row r="117" s="11" customFormat="1">
      <c r="B117" s="178"/>
      <c r="D117" s="179" t="s">
        <v>166</v>
      </c>
      <c r="E117" s="180" t="s">
        <v>3</v>
      </c>
      <c r="F117" s="181" t="s">
        <v>249</v>
      </c>
      <c r="H117" s="182">
        <v>14.984999999999999</v>
      </c>
      <c r="I117" s="183"/>
      <c r="L117" s="178"/>
      <c r="M117" s="184"/>
      <c r="N117" s="185"/>
      <c r="O117" s="185"/>
      <c r="P117" s="185"/>
      <c r="Q117" s="185"/>
      <c r="R117" s="185"/>
      <c r="S117" s="185"/>
      <c r="T117" s="186"/>
      <c r="AT117" s="180" t="s">
        <v>166</v>
      </c>
      <c r="AU117" s="180" t="s">
        <v>82</v>
      </c>
      <c r="AV117" s="11" t="s">
        <v>82</v>
      </c>
      <c r="AW117" s="11" t="s">
        <v>33</v>
      </c>
      <c r="AX117" s="11" t="s">
        <v>72</v>
      </c>
      <c r="AY117" s="180" t="s">
        <v>158</v>
      </c>
    </row>
    <row r="118" s="11" customFormat="1">
      <c r="B118" s="178"/>
      <c r="D118" s="179" t="s">
        <v>166</v>
      </c>
      <c r="E118" s="180" t="s">
        <v>3</v>
      </c>
      <c r="F118" s="181" t="s">
        <v>250</v>
      </c>
      <c r="H118" s="182">
        <v>9.4350000000000005</v>
      </c>
      <c r="I118" s="183"/>
      <c r="L118" s="178"/>
      <c r="M118" s="184"/>
      <c r="N118" s="185"/>
      <c r="O118" s="185"/>
      <c r="P118" s="185"/>
      <c r="Q118" s="185"/>
      <c r="R118" s="185"/>
      <c r="S118" s="185"/>
      <c r="T118" s="186"/>
      <c r="AT118" s="180" t="s">
        <v>166</v>
      </c>
      <c r="AU118" s="180" t="s">
        <v>82</v>
      </c>
      <c r="AV118" s="11" t="s">
        <v>82</v>
      </c>
      <c r="AW118" s="11" t="s">
        <v>33</v>
      </c>
      <c r="AX118" s="11" t="s">
        <v>72</v>
      </c>
      <c r="AY118" s="180" t="s">
        <v>158</v>
      </c>
    </row>
    <row r="119" s="13" customFormat="1">
      <c r="B119" s="194"/>
      <c r="D119" s="179" t="s">
        <v>166</v>
      </c>
      <c r="E119" s="195" t="s">
        <v>3</v>
      </c>
      <c r="F119" s="196" t="s">
        <v>215</v>
      </c>
      <c r="H119" s="197">
        <v>24.420000000000002</v>
      </c>
      <c r="I119" s="198"/>
      <c r="L119" s="194"/>
      <c r="M119" s="199"/>
      <c r="N119" s="200"/>
      <c r="O119" s="200"/>
      <c r="P119" s="200"/>
      <c r="Q119" s="200"/>
      <c r="R119" s="200"/>
      <c r="S119" s="200"/>
      <c r="T119" s="201"/>
      <c r="AT119" s="195" t="s">
        <v>166</v>
      </c>
      <c r="AU119" s="195" t="s">
        <v>82</v>
      </c>
      <c r="AV119" s="13" t="s">
        <v>164</v>
      </c>
      <c r="AW119" s="13" t="s">
        <v>33</v>
      </c>
      <c r="AX119" s="13" t="s">
        <v>80</v>
      </c>
      <c r="AY119" s="195" t="s">
        <v>158</v>
      </c>
    </row>
    <row r="120" s="1" customFormat="1" ht="22.5" customHeight="1">
      <c r="B120" s="165"/>
      <c r="C120" s="166" t="s">
        <v>227</v>
      </c>
      <c r="D120" s="166" t="s">
        <v>160</v>
      </c>
      <c r="E120" s="167" t="s">
        <v>252</v>
      </c>
      <c r="F120" s="168" t="s">
        <v>253</v>
      </c>
      <c r="G120" s="169" t="s">
        <v>110</v>
      </c>
      <c r="H120" s="170">
        <v>5.5499999999999998</v>
      </c>
      <c r="I120" s="171"/>
      <c r="J120" s="172">
        <f>ROUND(I120*H120,2)</f>
        <v>0</v>
      </c>
      <c r="K120" s="168" t="s">
        <v>3</v>
      </c>
      <c r="L120" s="36"/>
      <c r="M120" s="173" t="s">
        <v>3</v>
      </c>
      <c r="N120" s="174" t="s">
        <v>43</v>
      </c>
      <c r="O120" s="66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AR120" s="18" t="s">
        <v>164</v>
      </c>
      <c r="AT120" s="18" t="s">
        <v>160</v>
      </c>
      <c r="AU120" s="18" t="s">
        <v>82</v>
      </c>
      <c r="AY120" s="18" t="s">
        <v>158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8" t="s">
        <v>80</v>
      </c>
      <c r="BK120" s="177">
        <f>ROUND(I120*H120,2)</f>
        <v>0</v>
      </c>
      <c r="BL120" s="18" t="s">
        <v>164</v>
      </c>
      <c r="BM120" s="18" t="s">
        <v>881</v>
      </c>
    </row>
    <row r="121" s="11" customFormat="1">
      <c r="B121" s="178"/>
      <c r="D121" s="179" t="s">
        <v>166</v>
      </c>
      <c r="E121" s="180" t="s">
        <v>3</v>
      </c>
      <c r="F121" s="181" t="s">
        <v>112</v>
      </c>
      <c r="H121" s="182">
        <v>5.5499999999999998</v>
      </c>
      <c r="I121" s="183"/>
      <c r="L121" s="178"/>
      <c r="M121" s="184"/>
      <c r="N121" s="185"/>
      <c r="O121" s="185"/>
      <c r="P121" s="185"/>
      <c r="Q121" s="185"/>
      <c r="R121" s="185"/>
      <c r="S121" s="185"/>
      <c r="T121" s="186"/>
      <c r="AT121" s="180" t="s">
        <v>166</v>
      </c>
      <c r="AU121" s="180" t="s">
        <v>82</v>
      </c>
      <c r="AV121" s="11" t="s">
        <v>82</v>
      </c>
      <c r="AW121" s="11" t="s">
        <v>33</v>
      </c>
      <c r="AX121" s="11" t="s">
        <v>80</v>
      </c>
      <c r="AY121" s="180" t="s">
        <v>158</v>
      </c>
    </row>
    <row r="122" s="1" customFormat="1" ht="16.5" customHeight="1">
      <c r="B122" s="165"/>
      <c r="C122" s="166" t="s">
        <v>9</v>
      </c>
      <c r="D122" s="166" t="s">
        <v>160</v>
      </c>
      <c r="E122" s="167" t="s">
        <v>256</v>
      </c>
      <c r="F122" s="168" t="s">
        <v>257</v>
      </c>
      <c r="G122" s="169" t="s">
        <v>110</v>
      </c>
      <c r="H122" s="170">
        <v>9.4350000000000005</v>
      </c>
      <c r="I122" s="171"/>
      <c r="J122" s="172">
        <f>ROUND(I122*H122,2)</f>
        <v>0</v>
      </c>
      <c r="K122" s="168" t="s">
        <v>163</v>
      </c>
      <c r="L122" s="36"/>
      <c r="M122" s="173" t="s">
        <v>3</v>
      </c>
      <c r="N122" s="174" t="s">
        <v>43</v>
      </c>
      <c r="O122" s="66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AR122" s="18" t="s">
        <v>164</v>
      </c>
      <c r="AT122" s="18" t="s">
        <v>160</v>
      </c>
      <c r="AU122" s="18" t="s">
        <v>82</v>
      </c>
      <c r="AY122" s="18" t="s">
        <v>158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8" t="s">
        <v>80</v>
      </c>
      <c r="BK122" s="177">
        <f>ROUND(I122*H122,2)</f>
        <v>0</v>
      </c>
      <c r="BL122" s="18" t="s">
        <v>164</v>
      </c>
      <c r="BM122" s="18" t="s">
        <v>882</v>
      </c>
    </row>
    <row r="123" s="11" customFormat="1">
      <c r="B123" s="178"/>
      <c r="D123" s="179" t="s">
        <v>166</v>
      </c>
      <c r="E123" s="180" t="s">
        <v>3</v>
      </c>
      <c r="F123" s="181" t="s">
        <v>259</v>
      </c>
      <c r="H123" s="182">
        <v>9.4350000000000005</v>
      </c>
      <c r="I123" s="183"/>
      <c r="L123" s="178"/>
      <c r="M123" s="184"/>
      <c r="N123" s="185"/>
      <c r="O123" s="185"/>
      <c r="P123" s="185"/>
      <c r="Q123" s="185"/>
      <c r="R123" s="185"/>
      <c r="S123" s="185"/>
      <c r="T123" s="186"/>
      <c r="AT123" s="180" t="s">
        <v>166</v>
      </c>
      <c r="AU123" s="180" t="s">
        <v>82</v>
      </c>
      <c r="AV123" s="11" t="s">
        <v>82</v>
      </c>
      <c r="AW123" s="11" t="s">
        <v>33</v>
      </c>
      <c r="AX123" s="11" t="s">
        <v>80</v>
      </c>
      <c r="AY123" s="180" t="s">
        <v>158</v>
      </c>
    </row>
    <row r="124" s="1" customFormat="1" ht="16.5" customHeight="1">
      <c r="B124" s="165"/>
      <c r="C124" s="166" t="s">
        <v>237</v>
      </c>
      <c r="D124" s="166" t="s">
        <v>160</v>
      </c>
      <c r="E124" s="167" t="s">
        <v>260</v>
      </c>
      <c r="F124" s="168" t="s">
        <v>261</v>
      </c>
      <c r="G124" s="169" t="s">
        <v>110</v>
      </c>
      <c r="H124" s="170">
        <v>5.5499999999999998</v>
      </c>
      <c r="I124" s="171"/>
      <c r="J124" s="172">
        <f>ROUND(I124*H124,2)</f>
        <v>0</v>
      </c>
      <c r="K124" s="168" t="s">
        <v>163</v>
      </c>
      <c r="L124" s="36"/>
      <c r="M124" s="173" t="s">
        <v>3</v>
      </c>
      <c r="N124" s="174" t="s">
        <v>43</v>
      </c>
      <c r="O124" s="66"/>
      <c r="P124" s="175">
        <f>O124*H124</f>
        <v>0</v>
      </c>
      <c r="Q124" s="175">
        <v>0</v>
      </c>
      <c r="R124" s="175">
        <f>Q124*H124</f>
        <v>0</v>
      </c>
      <c r="S124" s="175">
        <v>0</v>
      </c>
      <c r="T124" s="176">
        <f>S124*H124</f>
        <v>0</v>
      </c>
      <c r="AR124" s="18" t="s">
        <v>164</v>
      </c>
      <c r="AT124" s="18" t="s">
        <v>160</v>
      </c>
      <c r="AU124" s="18" t="s">
        <v>82</v>
      </c>
      <c r="AY124" s="18" t="s">
        <v>158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80</v>
      </c>
      <c r="BK124" s="177">
        <f>ROUND(I124*H124,2)</f>
        <v>0</v>
      </c>
      <c r="BL124" s="18" t="s">
        <v>164</v>
      </c>
      <c r="BM124" s="18" t="s">
        <v>883</v>
      </c>
    </row>
    <row r="125" s="11" customFormat="1">
      <c r="B125" s="178"/>
      <c r="D125" s="179" t="s">
        <v>166</v>
      </c>
      <c r="E125" s="180" t="s">
        <v>3</v>
      </c>
      <c r="F125" s="181" t="s">
        <v>263</v>
      </c>
      <c r="H125" s="182">
        <v>1.1100000000000001</v>
      </c>
      <c r="I125" s="183"/>
      <c r="L125" s="178"/>
      <c r="M125" s="184"/>
      <c r="N125" s="185"/>
      <c r="O125" s="185"/>
      <c r="P125" s="185"/>
      <c r="Q125" s="185"/>
      <c r="R125" s="185"/>
      <c r="S125" s="185"/>
      <c r="T125" s="186"/>
      <c r="AT125" s="180" t="s">
        <v>166</v>
      </c>
      <c r="AU125" s="180" t="s">
        <v>82</v>
      </c>
      <c r="AV125" s="11" t="s">
        <v>82</v>
      </c>
      <c r="AW125" s="11" t="s">
        <v>33</v>
      </c>
      <c r="AX125" s="11" t="s">
        <v>72</v>
      </c>
      <c r="AY125" s="180" t="s">
        <v>158</v>
      </c>
    </row>
    <row r="126" s="11" customFormat="1">
      <c r="B126" s="178"/>
      <c r="D126" s="179" t="s">
        <v>166</v>
      </c>
      <c r="E126" s="180" t="s">
        <v>3</v>
      </c>
      <c r="F126" s="181" t="s">
        <v>264</v>
      </c>
      <c r="H126" s="182">
        <v>4.4400000000000004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0" t="s">
        <v>166</v>
      </c>
      <c r="AU126" s="180" t="s">
        <v>82</v>
      </c>
      <c r="AV126" s="11" t="s">
        <v>82</v>
      </c>
      <c r="AW126" s="11" t="s">
        <v>33</v>
      </c>
      <c r="AX126" s="11" t="s">
        <v>72</v>
      </c>
      <c r="AY126" s="180" t="s">
        <v>158</v>
      </c>
    </row>
    <row r="127" s="13" customFormat="1">
      <c r="B127" s="194"/>
      <c r="D127" s="179" t="s">
        <v>166</v>
      </c>
      <c r="E127" s="195" t="s">
        <v>112</v>
      </c>
      <c r="F127" s="196" t="s">
        <v>215</v>
      </c>
      <c r="H127" s="197">
        <v>5.5499999999999998</v>
      </c>
      <c r="I127" s="198"/>
      <c r="L127" s="194"/>
      <c r="M127" s="199"/>
      <c r="N127" s="200"/>
      <c r="O127" s="200"/>
      <c r="P127" s="200"/>
      <c r="Q127" s="200"/>
      <c r="R127" s="200"/>
      <c r="S127" s="200"/>
      <c r="T127" s="201"/>
      <c r="AT127" s="195" t="s">
        <v>166</v>
      </c>
      <c r="AU127" s="195" t="s">
        <v>82</v>
      </c>
      <c r="AV127" s="13" t="s">
        <v>164</v>
      </c>
      <c r="AW127" s="13" t="s">
        <v>33</v>
      </c>
      <c r="AX127" s="13" t="s">
        <v>80</v>
      </c>
      <c r="AY127" s="195" t="s">
        <v>158</v>
      </c>
    </row>
    <row r="128" s="1" customFormat="1" ht="22.5" customHeight="1">
      <c r="B128" s="165"/>
      <c r="C128" s="166" t="s">
        <v>241</v>
      </c>
      <c r="D128" s="166" t="s">
        <v>160</v>
      </c>
      <c r="E128" s="167" t="s">
        <v>266</v>
      </c>
      <c r="F128" s="168" t="s">
        <v>267</v>
      </c>
      <c r="G128" s="169" t="s">
        <v>268</v>
      </c>
      <c r="H128" s="170">
        <v>8.8800000000000008</v>
      </c>
      <c r="I128" s="171"/>
      <c r="J128" s="172">
        <f>ROUND(I128*H128,2)</f>
        <v>0</v>
      </c>
      <c r="K128" s="168" t="s">
        <v>163</v>
      </c>
      <c r="L128" s="36"/>
      <c r="M128" s="173" t="s">
        <v>3</v>
      </c>
      <c r="N128" s="174" t="s">
        <v>43</v>
      </c>
      <c r="O128" s="66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AR128" s="18" t="s">
        <v>164</v>
      </c>
      <c r="AT128" s="18" t="s">
        <v>160</v>
      </c>
      <c r="AU128" s="18" t="s">
        <v>82</v>
      </c>
      <c r="AY128" s="18" t="s">
        <v>158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8" t="s">
        <v>80</v>
      </c>
      <c r="BK128" s="177">
        <f>ROUND(I128*H128,2)</f>
        <v>0</v>
      </c>
      <c r="BL128" s="18" t="s">
        <v>164</v>
      </c>
      <c r="BM128" s="18" t="s">
        <v>884</v>
      </c>
    </row>
    <row r="129" s="11" customFormat="1">
      <c r="B129" s="178"/>
      <c r="D129" s="179" t="s">
        <v>166</v>
      </c>
      <c r="F129" s="181" t="s">
        <v>885</v>
      </c>
      <c r="H129" s="182">
        <v>8.8800000000000008</v>
      </c>
      <c r="I129" s="183"/>
      <c r="L129" s="178"/>
      <c r="M129" s="184"/>
      <c r="N129" s="185"/>
      <c r="O129" s="185"/>
      <c r="P129" s="185"/>
      <c r="Q129" s="185"/>
      <c r="R129" s="185"/>
      <c r="S129" s="185"/>
      <c r="T129" s="186"/>
      <c r="AT129" s="180" t="s">
        <v>166</v>
      </c>
      <c r="AU129" s="180" t="s">
        <v>82</v>
      </c>
      <c r="AV129" s="11" t="s">
        <v>82</v>
      </c>
      <c r="AW129" s="11" t="s">
        <v>4</v>
      </c>
      <c r="AX129" s="11" t="s">
        <v>80</v>
      </c>
      <c r="AY129" s="180" t="s">
        <v>158</v>
      </c>
    </row>
    <row r="130" s="1" customFormat="1" ht="22.5" customHeight="1">
      <c r="B130" s="165"/>
      <c r="C130" s="166" t="s">
        <v>245</v>
      </c>
      <c r="D130" s="166" t="s">
        <v>160</v>
      </c>
      <c r="E130" s="167" t="s">
        <v>272</v>
      </c>
      <c r="F130" s="168" t="s">
        <v>273</v>
      </c>
      <c r="G130" s="169" t="s">
        <v>110</v>
      </c>
      <c r="H130" s="170">
        <v>9.4350000000000005</v>
      </c>
      <c r="I130" s="171"/>
      <c r="J130" s="172">
        <f>ROUND(I130*H130,2)</f>
        <v>0</v>
      </c>
      <c r="K130" s="168" t="s">
        <v>163</v>
      </c>
      <c r="L130" s="36"/>
      <c r="M130" s="173" t="s">
        <v>3</v>
      </c>
      <c r="N130" s="174" t="s">
        <v>43</v>
      </c>
      <c r="O130" s="66"/>
      <c r="P130" s="175">
        <f>O130*H130</f>
        <v>0</v>
      </c>
      <c r="Q130" s="175">
        <v>0</v>
      </c>
      <c r="R130" s="175">
        <f>Q130*H130</f>
        <v>0</v>
      </c>
      <c r="S130" s="175">
        <v>0</v>
      </c>
      <c r="T130" s="176">
        <f>S130*H130</f>
        <v>0</v>
      </c>
      <c r="AR130" s="18" t="s">
        <v>164</v>
      </c>
      <c r="AT130" s="18" t="s">
        <v>160</v>
      </c>
      <c r="AU130" s="18" t="s">
        <v>82</v>
      </c>
      <c r="AY130" s="18" t="s">
        <v>158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8" t="s">
        <v>80</v>
      </c>
      <c r="BK130" s="177">
        <f>ROUND(I130*H130,2)</f>
        <v>0</v>
      </c>
      <c r="BL130" s="18" t="s">
        <v>164</v>
      </c>
      <c r="BM130" s="18" t="s">
        <v>886</v>
      </c>
    </row>
    <row r="131" s="11" customFormat="1">
      <c r="B131" s="178"/>
      <c r="D131" s="179" t="s">
        <v>166</v>
      </c>
      <c r="E131" s="180" t="s">
        <v>3</v>
      </c>
      <c r="F131" s="181" t="s">
        <v>275</v>
      </c>
      <c r="H131" s="182">
        <v>9.4350000000000005</v>
      </c>
      <c r="I131" s="183"/>
      <c r="L131" s="178"/>
      <c r="M131" s="184"/>
      <c r="N131" s="185"/>
      <c r="O131" s="185"/>
      <c r="P131" s="185"/>
      <c r="Q131" s="185"/>
      <c r="R131" s="185"/>
      <c r="S131" s="185"/>
      <c r="T131" s="186"/>
      <c r="AT131" s="180" t="s">
        <v>166</v>
      </c>
      <c r="AU131" s="180" t="s">
        <v>82</v>
      </c>
      <c r="AV131" s="11" t="s">
        <v>82</v>
      </c>
      <c r="AW131" s="11" t="s">
        <v>33</v>
      </c>
      <c r="AX131" s="11" t="s">
        <v>72</v>
      </c>
      <c r="AY131" s="180" t="s">
        <v>158</v>
      </c>
    </row>
    <row r="132" s="13" customFormat="1">
      <c r="B132" s="194"/>
      <c r="D132" s="179" t="s">
        <v>166</v>
      </c>
      <c r="E132" s="195" t="s">
        <v>108</v>
      </c>
      <c r="F132" s="196" t="s">
        <v>215</v>
      </c>
      <c r="H132" s="197">
        <v>9.4350000000000005</v>
      </c>
      <c r="I132" s="198"/>
      <c r="L132" s="194"/>
      <c r="M132" s="199"/>
      <c r="N132" s="200"/>
      <c r="O132" s="200"/>
      <c r="P132" s="200"/>
      <c r="Q132" s="200"/>
      <c r="R132" s="200"/>
      <c r="S132" s="200"/>
      <c r="T132" s="201"/>
      <c r="AT132" s="195" t="s">
        <v>166</v>
      </c>
      <c r="AU132" s="195" t="s">
        <v>82</v>
      </c>
      <c r="AV132" s="13" t="s">
        <v>164</v>
      </c>
      <c r="AW132" s="13" t="s">
        <v>33</v>
      </c>
      <c r="AX132" s="13" t="s">
        <v>80</v>
      </c>
      <c r="AY132" s="195" t="s">
        <v>158</v>
      </c>
    </row>
    <row r="133" s="1" customFormat="1" ht="22.5" customHeight="1">
      <c r="B133" s="165"/>
      <c r="C133" s="166" t="s">
        <v>251</v>
      </c>
      <c r="D133" s="166" t="s">
        <v>160</v>
      </c>
      <c r="E133" s="167" t="s">
        <v>277</v>
      </c>
      <c r="F133" s="168" t="s">
        <v>278</v>
      </c>
      <c r="G133" s="169" t="s">
        <v>110</v>
      </c>
      <c r="H133" s="170">
        <v>4.4400000000000004</v>
      </c>
      <c r="I133" s="171"/>
      <c r="J133" s="172">
        <f>ROUND(I133*H133,2)</f>
        <v>0</v>
      </c>
      <c r="K133" s="168" t="s">
        <v>163</v>
      </c>
      <c r="L133" s="36"/>
      <c r="M133" s="173" t="s">
        <v>3</v>
      </c>
      <c r="N133" s="174" t="s">
        <v>43</v>
      </c>
      <c r="O133" s="66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AR133" s="18" t="s">
        <v>164</v>
      </c>
      <c r="AT133" s="18" t="s">
        <v>160</v>
      </c>
      <c r="AU133" s="18" t="s">
        <v>82</v>
      </c>
      <c r="AY133" s="18" t="s">
        <v>158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8" t="s">
        <v>80</v>
      </c>
      <c r="BK133" s="177">
        <f>ROUND(I133*H133,2)</f>
        <v>0</v>
      </c>
      <c r="BL133" s="18" t="s">
        <v>164</v>
      </c>
      <c r="BM133" s="18" t="s">
        <v>887</v>
      </c>
    </row>
    <row r="134" s="11" customFormat="1">
      <c r="B134" s="178"/>
      <c r="D134" s="179" t="s">
        <v>166</v>
      </c>
      <c r="E134" s="180" t="s">
        <v>3</v>
      </c>
      <c r="F134" s="181" t="s">
        <v>888</v>
      </c>
      <c r="H134" s="182">
        <v>4.4400000000000004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0" t="s">
        <v>166</v>
      </c>
      <c r="AU134" s="180" t="s">
        <v>82</v>
      </c>
      <c r="AV134" s="11" t="s">
        <v>82</v>
      </c>
      <c r="AW134" s="11" t="s">
        <v>33</v>
      </c>
      <c r="AX134" s="11" t="s">
        <v>72</v>
      </c>
      <c r="AY134" s="180" t="s">
        <v>158</v>
      </c>
    </row>
    <row r="135" s="13" customFormat="1">
      <c r="B135" s="194"/>
      <c r="D135" s="179" t="s">
        <v>166</v>
      </c>
      <c r="E135" s="195" t="s">
        <v>115</v>
      </c>
      <c r="F135" s="196" t="s">
        <v>215</v>
      </c>
      <c r="H135" s="197">
        <v>4.4400000000000004</v>
      </c>
      <c r="I135" s="198"/>
      <c r="L135" s="194"/>
      <c r="M135" s="199"/>
      <c r="N135" s="200"/>
      <c r="O135" s="200"/>
      <c r="P135" s="200"/>
      <c r="Q135" s="200"/>
      <c r="R135" s="200"/>
      <c r="S135" s="200"/>
      <c r="T135" s="201"/>
      <c r="AT135" s="195" t="s">
        <v>166</v>
      </c>
      <c r="AU135" s="195" t="s">
        <v>82</v>
      </c>
      <c r="AV135" s="13" t="s">
        <v>164</v>
      </c>
      <c r="AW135" s="13" t="s">
        <v>33</v>
      </c>
      <c r="AX135" s="13" t="s">
        <v>80</v>
      </c>
      <c r="AY135" s="195" t="s">
        <v>158</v>
      </c>
    </row>
    <row r="136" s="1" customFormat="1" ht="16.5" customHeight="1">
      <c r="B136" s="165"/>
      <c r="C136" s="202" t="s">
        <v>255</v>
      </c>
      <c r="D136" s="202" t="s">
        <v>283</v>
      </c>
      <c r="E136" s="203" t="s">
        <v>284</v>
      </c>
      <c r="F136" s="204" t="s">
        <v>285</v>
      </c>
      <c r="G136" s="205" t="s">
        <v>268</v>
      </c>
      <c r="H136" s="206">
        <v>7.992</v>
      </c>
      <c r="I136" s="207"/>
      <c r="J136" s="208">
        <f>ROUND(I136*H136,2)</f>
        <v>0</v>
      </c>
      <c r="K136" s="204" t="s">
        <v>163</v>
      </c>
      <c r="L136" s="209"/>
      <c r="M136" s="210" t="s">
        <v>3</v>
      </c>
      <c r="N136" s="211" t="s">
        <v>43</v>
      </c>
      <c r="O136" s="66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AR136" s="18" t="s">
        <v>193</v>
      </c>
      <c r="AT136" s="18" t="s">
        <v>283</v>
      </c>
      <c r="AU136" s="18" t="s">
        <v>82</v>
      </c>
      <c r="AY136" s="18" t="s">
        <v>158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8" t="s">
        <v>80</v>
      </c>
      <c r="BK136" s="177">
        <f>ROUND(I136*H136,2)</f>
        <v>0</v>
      </c>
      <c r="BL136" s="18" t="s">
        <v>164</v>
      </c>
      <c r="BM136" s="18" t="s">
        <v>889</v>
      </c>
    </row>
    <row r="137" s="11" customFormat="1">
      <c r="B137" s="178"/>
      <c r="D137" s="179" t="s">
        <v>166</v>
      </c>
      <c r="F137" s="181" t="s">
        <v>890</v>
      </c>
      <c r="H137" s="182">
        <v>7.992</v>
      </c>
      <c r="I137" s="183"/>
      <c r="L137" s="178"/>
      <c r="M137" s="184"/>
      <c r="N137" s="185"/>
      <c r="O137" s="185"/>
      <c r="P137" s="185"/>
      <c r="Q137" s="185"/>
      <c r="R137" s="185"/>
      <c r="S137" s="185"/>
      <c r="T137" s="186"/>
      <c r="AT137" s="180" t="s">
        <v>166</v>
      </c>
      <c r="AU137" s="180" t="s">
        <v>82</v>
      </c>
      <c r="AV137" s="11" t="s">
        <v>82</v>
      </c>
      <c r="AW137" s="11" t="s">
        <v>4</v>
      </c>
      <c r="AX137" s="11" t="s">
        <v>80</v>
      </c>
      <c r="AY137" s="180" t="s">
        <v>158</v>
      </c>
    </row>
    <row r="138" s="10" customFormat="1" ht="22.8" customHeight="1">
      <c r="B138" s="152"/>
      <c r="D138" s="153" t="s">
        <v>71</v>
      </c>
      <c r="E138" s="163" t="s">
        <v>164</v>
      </c>
      <c r="F138" s="163" t="s">
        <v>288</v>
      </c>
      <c r="I138" s="155"/>
      <c r="J138" s="164">
        <f>BK138</f>
        <v>0</v>
      </c>
      <c r="L138" s="152"/>
      <c r="M138" s="157"/>
      <c r="N138" s="158"/>
      <c r="O138" s="158"/>
      <c r="P138" s="159">
        <f>SUM(P139:P141)</f>
        <v>0</v>
      </c>
      <c r="Q138" s="158"/>
      <c r="R138" s="159">
        <f>SUM(R139:R141)</f>
        <v>0</v>
      </c>
      <c r="S138" s="158"/>
      <c r="T138" s="160">
        <f>SUM(T139:T141)</f>
        <v>0</v>
      </c>
      <c r="AR138" s="153" t="s">
        <v>80</v>
      </c>
      <c r="AT138" s="161" t="s">
        <v>71</v>
      </c>
      <c r="AU138" s="161" t="s">
        <v>80</v>
      </c>
      <c r="AY138" s="153" t="s">
        <v>158</v>
      </c>
      <c r="BK138" s="162">
        <f>SUM(BK139:BK141)</f>
        <v>0</v>
      </c>
    </row>
    <row r="139" s="1" customFormat="1" ht="16.5" customHeight="1">
      <c r="B139" s="165"/>
      <c r="C139" s="166" t="s">
        <v>8</v>
      </c>
      <c r="D139" s="166" t="s">
        <v>160</v>
      </c>
      <c r="E139" s="167" t="s">
        <v>290</v>
      </c>
      <c r="F139" s="168" t="s">
        <v>291</v>
      </c>
      <c r="G139" s="169" t="s">
        <v>110</v>
      </c>
      <c r="H139" s="170">
        <v>1.1100000000000001</v>
      </c>
      <c r="I139" s="171"/>
      <c r="J139" s="172">
        <f>ROUND(I139*H139,2)</f>
        <v>0</v>
      </c>
      <c r="K139" s="168" t="s">
        <v>163</v>
      </c>
      <c r="L139" s="36"/>
      <c r="M139" s="173" t="s">
        <v>3</v>
      </c>
      <c r="N139" s="174" t="s">
        <v>43</v>
      </c>
      <c r="O139" s="66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AR139" s="18" t="s">
        <v>164</v>
      </c>
      <c r="AT139" s="18" t="s">
        <v>160</v>
      </c>
      <c r="AU139" s="18" t="s">
        <v>82</v>
      </c>
      <c r="AY139" s="18" t="s">
        <v>158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8" t="s">
        <v>80</v>
      </c>
      <c r="BK139" s="177">
        <f>ROUND(I139*H139,2)</f>
        <v>0</v>
      </c>
      <c r="BL139" s="18" t="s">
        <v>164</v>
      </c>
      <c r="BM139" s="18" t="s">
        <v>891</v>
      </c>
    </row>
    <row r="140" s="11" customFormat="1">
      <c r="B140" s="178"/>
      <c r="D140" s="179" t="s">
        <v>166</v>
      </c>
      <c r="E140" s="180" t="s">
        <v>3</v>
      </c>
      <c r="F140" s="181" t="s">
        <v>892</v>
      </c>
      <c r="H140" s="182">
        <v>1.1100000000000001</v>
      </c>
      <c r="I140" s="183"/>
      <c r="L140" s="178"/>
      <c r="M140" s="184"/>
      <c r="N140" s="185"/>
      <c r="O140" s="185"/>
      <c r="P140" s="185"/>
      <c r="Q140" s="185"/>
      <c r="R140" s="185"/>
      <c r="S140" s="185"/>
      <c r="T140" s="186"/>
      <c r="AT140" s="180" t="s">
        <v>166</v>
      </c>
      <c r="AU140" s="180" t="s">
        <v>82</v>
      </c>
      <c r="AV140" s="11" t="s">
        <v>82</v>
      </c>
      <c r="AW140" s="11" t="s">
        <v>33</v>
      </c>
      <c r="AX140" s="11" t="s">
        <v>72</v>
      </c>
      <c r="AY140" s="180" t="s">
        <v>158</v>
      </c>
    </row>
    <row r="141" s="13" customFormat="1">
      <c r="B141" s="194"/>
      <c r="D141" s="179" t="s">
        <v>166</v>
      </c>
      <c r="E141" s="195" t="s">
        <v>125</v>
      </c>
      <c r="F141" s="196" t="s">
        <v>215</v>
      </c>
      <c r="H141" s="197">
        <v>1.1100000000000001</v>
      </c>
      <c r="I141" s="198"/>
      <c r="L141" s="194"/>
      <c r="M141" s="199"/>
      <c r="N141" s="200"/>
      <c r="O141" s="200"/>
      <c r="P141" s="200"/>
      <c r="Q141" s="200"/>
      <c r="R141" s="200"/>
      <c r="S141" s="200"/>
      <c r="T141" s="201"/>
      <c r="AT141" s="195" t="s">
        <v>166</v>
      </c>
      <c r="AU141" s="195" t="s">
        <v>82</v>
      </c>
      <c r="AV141" s="13" t="s">
        <v>164</v>
      </c>
      <c r="AW141" s="13" t="s">
        <v>33</v>
      </c>
      <c r="AX141" s="13" t="s">
        <v>80</v>
      </c>
      <c r="AY141" s="195" t="s">
        <v>158</v>
      </c>
    </row>
    <row r="142" s="10" customFormat="1" ht="22.8" customHeight="1">
      <c r="B142" s="152"/>
      <c r="D142" s="153" t="s">
        <v>71</v>
      </c>
      <c r="E142" s="163" t="s">
        <v>180</v>
      </c>
      <c r="F142" s="163" t="s">
        <v>295</v>
      </c>
      <c r="I142" s="155"/>
      <c r="J142" s="164">
        <f>BK142</f>
        <v>0</v>
      </c>
      <c r="L142" s="152"/>
      <c r="M142" s="157"/>
      <c r="N142" s="158"/>
      <c r="O142" s="158"/>
      <c r="P142" s="159">
        <f>SUM(P143:P154)</f>
        <v>0</v>
      </c>
      <c r="Q142" s="158"/>
      <c r="R142" s="159">
        <f>SUM(R143:R154)</f>
        <v>0</v>
      </c>
      <c r="S142" s="158"/>
      <c r="T142" s="160">
        <f>SUM(T143:T154)</f>
        <v>0</v>
      </c>
      <c r="AR142" s="153" t="s">
        <v>80</v>
      </c>
      <c r="AT142" s="161" t="s">
        <v>71</v>
      </c>
      <c r="AU142" s="161" t="s">
        <v>80</v>
      </c>
      <c r="AY142" s="153" t="s">
        <v>158</v>
      </c>
      <c r="BK142" s="162">
        <f>SUM(BK143:BK154)</f>
        <v>0</v>
      </c>
    </row>
    <row r="143" s="1" customFormat="1" ht="16.5" customHeight="1">
      <c r="B143" s="165"/>
      <c r="C143" s="166" t="s">
        <v>265</v>
      </c>
      <c r="D143" s="166" t="s">
        <v>160</v>
      </c>
      <c r="E143" s="167" t="s">
        <v>305</v>
      </c>
      <c r="F143" s="168" t="s">
        <v>306</v>
      </c>
      <c r="G143" s="169" t="s">
        <v>101</v>
      </c>
      <c r="H143" s="170">
        <v>11.1</v>
      </c>
      <c r="I143" s="171"/>
      <c r="J143" s="172">
        <f>ROUND(I143*H143,2)</f>
        <v>0</v>
      </c>
      <c r="K143" s="168" t="s">
        <v>163</v>
      </c>
      <c r="L143" s="36"/>
      <c r="M143" s="173" t="s">
        <v>3</v>
      </c>
      <c r="N143" s="174" t="s">
        <v>43</v>
      </c>
      <c r="O143" s="66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AR143" s="18" t="s">
        <v>164</v>
      </c>
      <c r="AT143" s="18" t="s">
        <v>160</v>
      </c>
      <c r="AU143" s="18" t="s">
        <v>82</v>
      </c>
      <c r="AY143" s="18" t="s">
        <v>158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8" t="s">
        <v>80</v>
      </c>
      <c r="BK143" s="177">
        <f>ROUND(I143*H143,2)</f>
        <v>0</v>
      </c>
      <c r="BL143" s="18" t="s">
        <v>164</v>
      </c>
      <c r="BM143" s="18" t="s">
        <v>893</v>
      </c>
    </row>
    <row r="144" s="11" customFormat="1">
      <c r="B144" s="178"/>
      <c r="D144" s="179" t="s">
        <v>166</v>
      </c>
      <c r="E144" s="180" t="s">
        <v>3</v>
      </c>
      <c r="F144" s="181" t="s">
        <v>860</v>
      </c>
      <c r="H144" s="182">
        <v>11.1</v>
      </c>
      <c r="I144" s="183"/>
      <c r="L144" s="178"/>
      <c r="M144" s="184"/>
      <c r="N144" s="185"/>
      <c r="O144" s="185"/>
      <c r="P144" s="185"/>
      <c r="Q144" s="185"/>
      <c r="R144" s="185"/>
      <c r="S144" s="185"/>
      <c r="T144" s="186"/>
      <c r="AT144" s="180" t="s">
        <v>166</v>
      </c>
      <c r="AU144" s="180" t="s">
        <v>82</v>
      </c>
      <c r="AV144" s="11" t="s">
        <v>82</v>
      </c>
      <c r="AW144" s="11" t="s">
        <v>33</v>
      </c>
      <c r="AX144" s="11" t="s">
        <v>80</v>
      </c>
      <c r="AY144" s="180" t="s">
        <v>158</v>
      </c>
    </row>
    <row r="145" s="1" customFormat="1" ht="22.5" customHeight="1">
      <c r="B145" s="165"/>
      <c r="C145" s="166" t="s">
        <v>271</v>
      </c>
      <c r="D145" s="166" t="s">
        <v>160</v>
      </c>
      <c r="E145" s="167" t="s">
        <v>894</v>
      </c>
      <c r="F145" s="168" t="s">
        <v>895</v>
      </c>
      <c r="G145" s="169" t="s">
        <v>101</v>
      </c>
      <c r="H145" s="170">
        <v>11.1</v>
      </c>
      <c r="I145" s="171"/>
      <c r="J145" s="172">
        <f>ROUND(I145*H145,2)</f>
        <v>0</v>
      </c>
      <c r="K145" s="168" t="s">
        <v>163</v>
      </c>
      <c r="L145" s="36"/>
      <c r="M145" s="173" t="s">
        <v>3</v>
      </c>
      <c r="N145" s="174" t="s">
        <v>43</v>
      </c>
      <c r="O145" s="66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AR145" s="18" t="s">
        <v>164</v>
      </c>
      <c r="AT145" s="18" t="s">
        <v>160</v>
      </c>
      <c r="AU145" s="18" t="s">
        <v>82</v>
      </c>
      <c r="AY145" s="18" t="s">
        <v>158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8" t="s">
        <v>80</v>
      </c>
      <c r="BK145" s="177">
        <f>ROUND(I145*H145,2)</f>
        <v>0</v>
      </c>
      <c r="BL145" s="18" t="s">
        <v>164</v>
      </c>
      <c r="BM145" s="18" t="s">
        <v>896</v>
      </c>
    </row>
    <row r="146" s="11" customFormat="1">
      <c r="B146" s="178"/>
      <c r="D146" s="179" t="s">
        <v>166</v>
      </c>
      <c r="E146" s="180" t="s">
        <v>3</v>
      </c>
      <c r="F146" s="181" t="s">
        <v>860</v>
      </c>
      <c r="H146" s="182">
        <v>11.1</v>
      </c>
      <c r="I146" s="183"/>
      <c r="L146" s="178"/>
      <c r="M146" s="184"/>
      <c r="N146" s="185"/>
      <c r="O146" s="185"/>
      <c r="P146" s="185"/>
      <c r="Q146" s="185"/>
      <c r="R146" s="185"/>
      <c r="S146" s="185"/>
      <c r="T146" s="186"/>
      <c r="AT146" s="180" t="s">
        <v>166</v>
      </c>
      <c r="AU146" s="180" t="s">
        <v>82</v>
      </c>
      <c r="AV146" s="11" t="s">
        <v>82</v>
      </c>
      <c r="AW146" s="11" t="s">
        <v>33</v>
      </c>
      <c r="AX146" s="11" t="s">
        <v>80</v>
      </c>
      <c r="AY146" s="180" t="s">
        <v>158</v>
      </c>
    </row>
    <row r="147" s="1" customFormat="1" ht="22.5" customHeight="1">
      <c r="B147" s="165"/>
      <c r="C147" s="166" t="s">
        <v>276</v>
      </c>
      <c r="D147" s="166" t="s">
        <v>160</v>
      </c>
      <c r="E147" s="167" t="s">
        <v>897</v>
      </c>
      <c r="F147" s="168" t="s">
        <v>898</v>
      </c>
      <c r="G147" s="169" t="s">
        <v>101</v>
      </c>
      <c r="H147" s="170">
        <v>11.1</v>
      </c>
      <c r="I147" s="171"/>
      <c r="J147" s="172">
        <f>ROUND(I147*H147,2)</f>
        <v>0</v>
      </c>
      <c r="K147" s="168" t="s">
        <v>163</v>
      </c>
      <c r="L147" s="36"/>
      <c r="M147" s="173" t="s">
        <v>3</v>
      </c>
      <c r="N147" s="174" t="s">
        <v>43</v>
      </c>
      <c r="O147" s="66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AR147" s="18" t="s">
        <v>164</v>
      </c>
      <c r="AT147" s="18" t="s">
        <v>160</v>
      </c>
      <c r="AU147" s="18" t="s">
        <v>82</v>
      </c>
      <c r="AY147" s="18" t="s">
        <v>158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8" t="s">
        <v>80</v>
      </c>
      <c r="BK147" s="177">
        <f>ROUND(I147*H147,2)</f>
        <v>0</v>
      </c>
      <c r="BL147" s="18" t="s">
        <v>164</v>
      </c>
      <c r="BM147" s="18" t="s">
        <v>899</v>
      </c>
    </row>
    <row r="148" s="11" customFormat="1">
      <c r="B148" s="178"/>
      <c r="D148" s="179" t="s">
        <v>166</v>
      </c>
      <c r="E148" s="180" t="s">
        <v>3</v>
      </c>
      <c r="F148" s="181" t="s">
        <v>860</v>
      </c>
      <c r="H148" s="182">
        <v>11.1</v>
      </c>
      <c r="I148" s="183"/>
      <c r="L148" s="178"/>
      <c r="M148" s="184"/>
      <c r="N148" s="185"/>
      <c r="O148" s="185"/>
      <c r="P148" s="185"/>
      <c r="Q148" s="185"/>
      <c r="R148" s="185"/>
      <c r="S148" s="185"/>
      <c r="T148" s="186"/>
      <c r="AT148" s="180" t="s">
        <v>166</v>
      </c>
      <c r="AU148" s="180" t="s">
        <v>82</v>
      </c>
      <c r="AV148" s="11" t="s">
        <v>82</v>
      </c>
      <c r="AW148" s="11" t="s">
        <v>33</v>
      </c>
      <c r="AX148" s="11" t="s">
        <v>80</v>
      </c>
      <c r="AY148" s="180" t="s">
        <v>158</v>
      </c>
    </row>
    <row r="149" s="1" customFormat="1" ht="16.5" customHeight="1">
      <c r="B149" s="165"/>
      <c r="C149" s="166" t="s">
        <v>282</v>
      </c>
      <c r="D149" s="166" t="s">
        <v>160</v>
      </c>
      <c r="E149" s="167" t="s">
        <v>309</v>
      </c>
      <c r="F149" s="168" t="s">
        <v>310</v>
      </c>
      <c r="G149" s="169" t="s">
        <v>101</v>
      </c>
      <c r="H149" s="170">
        <v>22.199999999999999</v>
      </c>
      <c r="I149" s="171"/>
      <c r="J149" s="172">
        <f>ROUND(I149*H149,2)</f>
        <v>0</v>
      </c>
      <c r="K149" s="168" t="s">
        <v>163</v>
      </c>
      <c r="L149" s="36"/>
      <c r="M149" s="173" t="s">
        <v>3</v>
      </c>
      <c r="N149" s="174" t="s">
        <v>43</v>
      </c>
      <c r="O149" s="66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AR149" s="18" t="s">
        <v>164</v>
      </c>
      <c r="AT149" s="18" t="s">
        <v>160</v>
      </c>
      <c r="AU149" s="18" t="s">
        <v>82</v>
      </c>
      <c r="AY149" s="18" t="s">
        <v>158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8" t="s">
        <v>80</v>
      </c>
      <c r="BK149" s="177">
        <f>ROUND(I149*H149,2)</f>
        <v>0</v>
      </c>
      <c r="BL149" s="18" t="s">
        <v>164</v>
      </c>
      <c r="BM149" s="18" t="s">
        <v>900</v>
      </c>
    </row>
    <row r="150" s="11" customFormat="1">
      <c r="B150" s="178"/>
      <c r="D150" s="179" t="s">
        <v>166</v>
      </c>
      <c r="E150" s="180" t="s">
        <v>3</v>
      </c>
      <c r="F150" s="181" t="s">
        <v>868</v>
      </c>
      <c r="H150" s="182">
        <v>22.199999999999999</v>
      </c>
      <c r="I150" s="183"/>
      <c r="L150" s="178"/>
      <c r="M150" s="184"/>
      <c r="N150" s="185"/>
      <c r="O150" s="185"/>
      <c r="P150" s="185"/>
      <c r="Q150" s="185"/>
      <c r="R150" s="185"/>
      <c r="S150" s="185"/>
      <c r="T150" s="186"/>
      <c r="AT150" s="180" t="s">
        <v>166</v>
      </c>
      <c r="AU150" s="180" t="s">
        <v>82</v>
      </c>
      <c r="AV150" s="11" t="s">
        <v>82</v>
      </c>
      <c r="AW150" s="11" t="s">
        <v>33</v>
      </c>
      <c r="AX150" s="11" t="s">
        <v>80</v>
      </c>
      <c r="AY150" s="180" t="s">
        <v>158</v>
      </c>
    </row>
    <row r="151" s="1" customFormat="1" ht="22.5" customHeight="1">
      <c r="B151" s="165"/>
      <c r="C151" s="166" t="s">
        <v>289</v>
      </c>
      <c r="D151" s="166" t="s">
        <v>160</v>
      </c>
      <c r="E151" s="167" t="s">
        <v>313</v>
      </c>
      <c r="F151" s="168" t="s">
        <v>314</v>
      </c>
      <c r="G151" s="169" t="s">
        <v>101</v>
      </c>
      <c r="H151" s="170">
        <v>22.199999999999999</v>
      </c>
      <c r="I151" s="171"/>
      <c r="J151" s="172">
        <f>ROUND(I151*H151,2)</f>
        <v>0</v>
      </c>
      <c r="K151" s="168" t="s">
        <v>163</v>
      </c>
      <c r="L151" s="36"/>
      <c r="M151" s="173" t="s">
        <v>3</v>
      </c>
      <c r="N151" s="174" t="s">
        <v>43</v>
      </c>
      <c r="O151" s="66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AR151" s="18" t="s">
        <v>164</v>
      </c>
      <c r="AT151" s="18" t="s">
        <v>160</v>
      </c>
      <c r="AU151" s="18" t="s">
        <v>82</v>
      </c>
      <c r="AY151" s="18" t="s">
        <v>158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8" t="s">
        <v>80</v>
      </c>
      <c r="BK151" s="177">
        <f>ROUND(I151*H151,2)</f>
        <v>0</v>
      </c>
      <c r="BL151" s="18" t="s">
        <v>164</v>
      </c>
      <c r="BM151" s="18" t="s">
        <v>901</v>
      </c>
    </row>
    <row r="152" s="11" customFormat="1">
      <c r="B152" s="178"/>
      <c r="D152" s="179" t="s">
        <v>166</v>
      </c>
      <c r="E152" s="180" t="s">
        <v>3</v>
      </c>
      <c r="F152" s="181" t="s">
        <v>868</v>
      </c>
      <c r="H152" s="182">
        <v>22.199999999999999</v>
      </c>
      <c r="I152" s="183"/>
      <c r="L152" s="178"/>
      <c r="M152" s="184"/>
      <c r="N152" s="185"/>
      <c r="O152" s="185"/>
      <c r="P152" s="185"/>
      <c r="Q152" s="185"/>
      <c r="R152" s="185"/>
      <c r="S152" s="185"/>
      <c r="T152" s="186"/>
      <c r="AT152" s="180" t="s">
        <v>166</v>
      </c>
      <c r="AU152" s="180" t="s">
        <v>82</v>
      </c>
      <c r="AV152" s="11" t="s">
        <v>82</v>
      </c>
      <c r="AW152" s="11" t="s">
        <v>33</v>
      </c>
      <c r="AX152" s="11" t="s">
        <v>80</v>
      </c>
      <c r="AY152" s="180" t="s">
        <v>158</v>
      </c>
    </row>
    <row r="153" s="1" customFormat="1" ht="22.5" customHeight="1">
      <c r="B153" s="165"/>
      <c r="C153" s="166" t="s">
        <v>296</v>
      </c>
      <c r="D153" s="166" t="s">
        <v>160</v>
      </c>
      <c r="E153" s="167" t="s">
        <v>317</v>
      </c>
      <c r="F153" s="168" t="s">
        <v>318</v>
      </c>
      <c r="G153" s="169" t="s">
        <v>101</v>
      </c>
      <c r="H153" s="170">
        <v>11.1</v>
      </c>
      <c r="I153" s="171"/>
      <c r="J153" s="172">
        <f>ROUND(I153*H153,2)</f>
        <v>0</v>
      </c>
      <c r="K153" s="168" t="s">
        <v>163</v>
      </c>
      <c r="L153" s="36"/>
      <c r="M153" s="173" t="s">
        <v>3</v>
      </c>
      <c r="N153" s="174" t="s">
        <v>43</v>
      </c>
      <c r="O153" s="66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AR153" s="18" t="s">
        <v>164</v>
      </c>
      <c r="AT153" s="18" t="s">
        <v>160</v>
      </c>
      <c r="AU153" s="18" t="s">
        <v>82</v>
      </c>
      <c r="AY153" s="18" t="s">
        <v>158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8" t="s">
        <v>80</v>
      </c>
      <c r="BK153" s="177">
        <f>ROUND(I153*H153,2)</f>
        <v>0</v>
      </c>
      <c r="BL153" s="18" t="s">
        <v>164</v>
      </c>
      <c r="BM153" s="18" t="s">
        <v>902</v>
      </c>
    </row>
    <row r="154" s="11" customFormat="1">
      <c r="B154" s="178"/>
      <c r="D154" s="179" t="s">
        <v>166</v>
      </c>
      <c r="E154" s="180" t="s">
        <v>3</v>
      </c>
      <c r="F154" s="181" t="s">
        <v>860</v>
      </c>
      <c r="H154" s="182">
        <v>11.1</v>
      </c>
      <c r="I154" s="183"/>
      <c r="L154" s="178"/>
      <c r="M154" s="184"/>
      <c r="N154" s="185"/>
      <c r="O154" s="185"/>
      <c r="P154" s="185"/>
      <c r="Q154" s="185"/>
      <c r="R154" s="185"/>
      <c r="S154" s="185"/>
      <c r="T154" s="186"/>
      <c r="AT154" s="180" t="s">
        <v>166</v>
      </c>
      <c r="AU154" s="180" t="s">
        <v>82</v>
      </c>
      <c r="AV154" s="11" t="s">
        <v>82</v>
      </c>
      <c r="AW154" s="11" t="s">
        <v>33</v>
      </c>
      <c r="AX154" s="11" t="s">
        <v>80</v>
      </c>
      <c r="AY154" s="180" t="s">
        <v>158</v>
      </c>
    </row>
    <row r="155" s="10" customFormat="1" ht="22.8" customHeight="1">
      <c r="B155" s="152"/>
      <c r="D155" s="153" t="s">
        <v>71</v>
      </c>
      <c r="E155" s="163" t="s">
        <v>193</v>
      </c>
      <c r="F155" s="163" t="s">
        <v>332</v>
      </c>
      <c r="I155" s="155"/>
      <c r="J155" s="164">
        <f>BK155</f>
        <v>0</v>
      </c>
      <c r="L155" s="152"/>
      <c r="M155" s="157"/>
      <c r="N155" s="158"/>
      <c r="O155" s="158"/>
      <c r="P155" s="159">
        <f>SUM(P156:P173)</f>
        <v>0</v>
      </c>
      <c r="Q155" s="158"/>
      <c r="R155" s="159">
        <f>SUM(R156:R173)</f>
        <v>0.97552290000000008</v>
      </c>
      <c r="S155" s="158"/>
      <c r="T155" s="160">
        <f>SUM(T156:T173)</f>
        <v>0</v>
      </c>
      <c r="AR155" s="153" t="s">
        <v>80</v>
      </c>
      <c r="AT155" s="161" t="s">
        <v>71</v>
      </c>
      <c r="AU155" s="161" t="s">
        <v>80</v>
      </c>
      <c r="AY155" s="153" t="s">
        <v>158</v>
      </c>
      <c r="BK155" s="162">
        <f>SUM(BK156:BK173)</f>
        <v>0</v>
      </c>
    </row>
    <row r="156" s="1" customFormat="1" ht="22.5" customHeight="1">
      <c r="B156" s="165"/>
      <c r="C156" s="166" t="s">
        <v>300</v>
      </c>
      <c r="D156" s="166" t="s">
        <v>160</v>
      </c>
      <c r="E156" s="167" t="s">
        <v>903</v>
      </c>
      <c r="F156" s="168" t="s">
        <v>904</v>
      </c>
      <c r="G156" s="169" t="s">
        <v>105</v>
      </c>
      <c r="H156" s="170">
        <v>11.1</v>
      </c>
      <c r="I156" s="171"/>
      <c r="J156" s="172">
        <f>ROUND(I156*H156,2)</f>
        <v>0</v>
      </c>
      <c r="K156" s="168" t="s">
        <v>163</v>
      </c>
      <c r="L156" s="36"/>
      <c r="M156" s="173" t="s">
        <v>3</v>
      </c>
      <c r="N156" s="174" t="s">
        <v>43</v>
      </c>
      <c r="O156" s="66"/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AR156" s="18" t="s">
        <v>164</v>
      </c>
      <c r="AT156" s="18" t="s">
        <v>160</v>
      </c>
      <c r="AU156" s="18" t="s">
        <v>82</v>
      </c>
      <c r="AY156" s="18" t="s">
        <v>158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8" t="s">
        <v>80</v>
      </c>
      <c r="BK156" s="177">
        <f>ROUND(I156*H156,2)</f>
        <v>0</v>
      </c>
      <c r="BL156" s="18" t="s">
        <v>164</v>
      </c>
      <c r="BM156" s="18" t="s">
        <v>905</v>
      </c>
    </row>
    <row r="157" s="11" customFormat="1">
      <c r="B157" s="178"/>
      <c r="D157" s="179" t="s">
        <v>166</v>
      </c>
      <c r="E157" s="180" t="s">
        <v>3</v>
      </c>
      <c r="F157" s="181" t="s">
        <v>855</v>
      </c>
      <c r="H157" s="182">
        <v>11.1</v>
      </c>
      <c r="I157" s="183"/>
      <c r="L157" s="178"/>
      <c r="M157" s="184"/>
      <c r="N157" s="185"/>
      <c r="O157" s="185"/>
      <c r="P157" s="185"/>
      <c r="Q157" s="185"/>
      <c r="R157" s="185"/>
      <c r="S157" s="185"/>
      <c r="T157" s="186"/>
      <c r="AT157" s="180" t="s">
        <v>166</v>
      </c>
      <c r="AU157" s="180" t="s">
        <v>82</v>
      </c>
      <c r="AV157" s="11" t="s">
        <v>82</v>
      </c>
      <c r="AW157" s="11" t="s">
        <v>33</v>
      </c>
      <c r="AX157" s="11" t="s">
        <v>72</v>
      </c>
      <c r="AY157" s="180" t="s">
        <v>158</v>
      </c>
    </row>
    <row r="158" s="13" customFormat="1">
      <c r="B158" s="194"/>
      <c r="D158" s="179" t="s">
        <v>166</v>
      </c>
      <c r="E158" s="195" t="s">
        <v>856</v>
      </c>
      <c r="F158" s="196" t="s">
        <v>215</v>
      </c>
      <c r="H158" s="197">
        <v>11.1</v>
      </c>
      <c r="I158" s="198"/>
      <c r="L158" s="194"/>
      <c r="M158" s="199"/>
      <c r="N158" s="200"/>
      <c r="O158" s="200"/>
      <c r="P158" s="200"/>
      <c r="Q158" s="200"/>
      <c r="R158" s="200"/>
      <c r="S158" s="200"/>
      <c r="T158" s="201"/>
      <c r="AT158" s="195" t="s">
        <v>166</v>
      </c>
      <c r="AU158" s="195" t="s">
        <v>82</v>
      </c>
      <c r="AV158" s="13" t="s">
        <v>164</v>
      </c>
      <c r="AW158" s="13" t="s">
        <v>33</v>
      </c>
      <c r="AX158" s="13" t="s">
        <v>80</v>
      </c>
      <c r="AY158" s="195" t="s">
        <v>158</v>
      </c>
    </row>
    <row r="159" s="1" customFormat="1" ht="16.5" customHeight="1">
      <c r="B159" s="165"/>
      <c r="C159" s="202" t="s">
        <v>304</v>
      </c>
      <c r="D159" s="202" t="s">
        <v>283</v>
      </c>
      <c r="E159" s="203" t="s">
        <v>906</v>
      </c>
      <c r="F159" s="204" t="s">
        <v>907</v>
      </c>
      <c r="G159" s="205" t="s">
        <v>105</v>
      </c>
      <c r="H159" s="206">
        <v>11.267</v>
      </c>
      <c r="I159" s="207"/>
      <c r="J159" s="208">
        <f>ROUND(I159*H159,2)</f>
        <v>0</v>
      </c>
      <c r="K159" s="204" t="s">
        <v>163</v>
      </c>
      <c r="L159" s="209"/>
      <c r="M159" s="210" t="s">
        <v>3</v>
      </c>
      <c r="N159" s="211" t="s">
        <v>43</v>
      </c>
      <c r="O159" s="66"/>
      <c r="P159" s="175">
        <f>O159*H159</f>
        <v>0</v>
      </c>
      <c r="Q159" s="175">
        <v>0.0037000000000000002</v>
      </c>
      <c r="R159" s="175">
        <f>Q159*H159</f>
        <v>0.0416879</v>
      </c>
      <c r="S159" s="175">
        <v>0</v>
      </c>
      <c r="T159" s="176">
        <f>S159*H159</f>
        <v>0</v>
      </c>
      <c r="AR159" s="18" t="s">
        <v>193</v>
      </c>
      <c r="AT159" s="18" t="s">
        <v>283</v>
      </c>
      <c r="AU159" s="18" t="s">
        <v>82</v>
      </c>
      <c r="AY159" s="18" t="s">
        <v>158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8" t="s">
        <v>80</v>
      </c>
      <c r="BK159" s="177">
        <f>ROUND(I159*H159,2)</f>
        <v>0</v>
      </c>
      <c r="BL159" s="18" t="s">
        <v>164</v>
      </c>
      <c r="BM159" s="18" t="s">
        <v>908</v>
      </c>
    </row>
    <row r="160" s="11" customFormat="1">
      <c r="B160" s="178"/>
      <c r="D160" s="179" t="s">
        <v>166</v>
      </c>
      <c r="F160" s="181" t="s">
        <v>909</v>
      </c>
      <c r="H160" s="182">
        <v>11.267</v>
      </c>
      <c r="I160" s="183"/>
      <c r="L160" s="178"/>
      <c r="M160" s="184"/>
      <c r="N160" s="185"/>
      <c r="O160" s="185"/>
      <c r="P160" s="185"/>
      <c r="Q160" s="185"/>
      <c r="R160" s="185"/>
      <c r="S160" s="185"/>
      <c r="T160" s="186"/>
      <c r="AT160" s="180" t="s">
        <v>166</v>
      </c>
      <c r="AU160" s="180" t="s">
        <v>82</v>
      </c>
      <c r="AV160" s="11" t="s">
        <v>82</v>
      </c>
      <c r="AW160" s="11" t="s">
        <v>4</v>
      </c>
      <c r="AX160" s="11" t="s">
        <v>80</v>
      </c>
      <c r="AY160" s="180" t="s">
        <v>158</v>
      </c>
    </row>
    <row r="161" s="1" customFormat="1" ht="22.5" customHeight="1">
      <c r="B161" s="165"/>
      <c r="C161" s="166" t="s">
        <v>308</v>
      </c>
      <c r="D161" s="166" t="s">
        <v>160</v>
      </c>
      <c r="E161" s="167" t="s">
        <v>910</v>
      </c>
      <c r="F161" s="168" t="s">
        <v>911</v>
      </c>
      <c r="G161" s="169" t="s">
        <v>336</v>
      </c>
      <c r="H161" s="170">
        <v>6</v>
      </c>
      <c r="I161" s="171"/>
      <c r="J161" s="172">
        <f>ROUND(I161*H161,2)</f>
        <v>0</v>
      </c>
      <c r="K161" s="168" t="s">
        <v>163</v>
      </c>
      <c r="L161" s="36"/>
      <c r="M161" s="173" t="s">
        <v>3</v>
      </c>
      <c r="N161" s="174" t="s">
        <v>43</v>
      </c>
      <c r="O161" s="66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AR161" s="18" t="s">
        <v>164</v>
      </c>
      <c r="AT161" s="18" t="s">
        <v>160</v>
      </c>
      <c r="AU161" s="18" t="s">
        <v>82</v>
      </c>
      <c r="AY161" s="18" t="s">
        <v>158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8" t="s">
        <v>80</v>
      </c>
      <c r="BK161" s="177">
        <f>ROUND(I161*H161,2)</f>
        <v>0</v>
      </c>
      <c r="BL161" s="18" t="s">
        <v>164</v>
      </c>
      <c r="BM161" s="18" t="s">
        <v>912</v>
      </c>
    </row>
    <row r="162" s="1" customFormat="1" ht="16.5" customHeight="1">
      <c r="B162" s="165"/>
      <c r="C162" s="202" t="s">
        <v>312</v>
      </c>
      <c r="D162" s="202" t="s">
        <v>283</v>
      </c>
      <c r="E162" s="203" t="s">
        <v>913</v>
      </c>
      <c r="F162" s="204" t="s">
        <v>914</v>
      </c>
      <c r="G162" s="205" t="s">
        <v>336</v>
      </c>
      <c r="H162" s="206">
        <v>2</v>
      </c>
      <c r="I162" s="207"/>
      <c r="J162" s="208">
        <f>ROUND(I162*H162,2)</f>
        <v>0</v>
      </c>
      <c r="K162" s="204" t="s">
        <v>163</v>
      </c>
      <c r="L162" s="209"/>
      <c r="M162" s="210" t="s">
        <v>3</v>
      </c>
      <c r="N162" s="211" t="s">
        <v>43</v>
      </c>
      <c r="O162" s="66"/>
      <c r="P162" s="175">
        <f>O162*H162</f>
        <v>0</v>
      </c>
      <c r="Q162" s="175">
        <v>0.00072000000000000005</v>
      </c>
      <c r="R162" s="175">
        <f>Q162*H162</f>
        <v>0.0014400000000000001</v>
      </c>
      <c r="S162" s="175">
        <v>0</v>
      </c>
      <c r="T162" s="176">
        <f>S162*H162</f>
        <v>0</v>
      </c>
      <c r="AR162" s="18" t="s">
        <v>193</v>
      </c>
      <c r="AT162" s="18" t="s">
        <v>283</v>
      </c>
      <c r="AU162" s="18" t="s">
        <v>82</v>
      </c>
      <c r="AY162" s="18" t="s">
        <v>158</v>
      </c>
      <c r="BE162" s="177">
        <f>IF(N162="základní",J162,0)</f>
        <v>0</v>
      </c>
      <c r="BF162" s="177">
        <f>IF(N162="snížená",J162,0)</f>
        <v>0</v>
      </c>
      <c r="BG162" s="177">
        <f>IF(N162="zákl. přenesená",J162,0)</f>
        <v>0</v>
      </c>
      <c r="BH162" s="177">
        <f>IF(N162="sníž. přenesená",J162,0)</f>
        <v>0</v>
      </c>
      <c r="BI162" s="177">
        <f>IF(N162="nulová",J162,0)</f>
        <v>0</v>
      </c>
      <c r="BJ162" s="18" t="s">
        <v>80</v>
      </c>
      <c r="BK162" s="177">
        <f>ROUND(I162*H162,2)</f>
        <v>0</v>
      </c>
      <c r="BL162" s="18" t="s">
        <v>164</v>
      </c>
      <c r="BM162" s="18" t="s">
        <v>915</v>
      </c>
    </row>
    <row r="163" s="1" customFormat="1" ht="16.5" customHeight="1">
      <c r="B163" s="165"/>
      <c r="C163" s="202" t="s">
        <v>316</v>
      </c>
      <c r="D163" s="202" t="s">
        <v>283</v>
      </c>
      <c r="E163" s="203" t="s">
        <v>916</v>
      </c>
      <c r="F163" s="204" t="s">
        <v>917</v>
      </c>
      <c r="G163" s="205" t="s">
        <v>336</v>
      </c>
      <c r="H163" s="206">
        <v>2</v>
      </c>
      <c r="I163" s="207"/>
      <c r="J163" s="208">
        <f>ROUND(I163*H163,2)</f>
        <v>0</v>
      </c>
      <c r="K163" s="204" t="s">
        <v>163</v>
      </c>
      <c r="L163" s="209"/>
      <c r="M163" s="210" t="s">
        <v>3</v>
      </c>
      <c r="N163" s="211" t="s">
        <v>43</v>
      </c>
      <c r="O163" s="66"/>
      <c r="P163" s="175">
        <f>O163*H163</f>
        <v>0</v>
      </c>
      <c r="Q163" s="175">
        <v>0.0040000000000000001</v>
      </c>
      <c r="R163" s="175">
        <f>Q163*H163</f>
        <v>0.0080000000000000002</v>
      </c>
      <c r="S163" s="175">
        <v>0</v>
      </c>
      <c r="T163" s="176">
        <f>S163*H163</f>
        <v>0</v>
      </c>
      <c r="AR163" s="18" t="s">
        <v>193</v>
      </c>
      <c r="AT163" s="18" t="s">
        <v>283</v>
      </c>
      <c r="AU163" s="18" t="s">
        <v>82</v>
      </c>
      <c r="AY163" s="18" t="s">
        <v>158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80</v>
      </c>
      <c r="BK163" s="177">
        <f>ROUND(I163*H163,2)</f>
        <v>0</v>
      </c>
      <c r="BL163" s="18" t="s">
        <v>164</v>
      </c>
      <c r="BM163" s="18" t="s">
        <v>918</v>
      </c>
    </row>
    <row r="164" s="1" customFormat="1" ht="16.5" customHeight="1">
      <c r="B164" s="165"/>
      <c r="C164" s="202" t="s">
        <v>320</v>
      </c>
      <c r="D164" s="202" t="s">
        <v>283</v>
      </c>
      <c r="E164" s="203" t="s">
        <v>919</v>
      </c>
      <c r="F164" s="204" t="s">
        <v>920</v>
      </c>
      <c r="G164" s="205" t="s">
        <v>336</v>
      </c>
      <c r="H164" s="206">
        <v>2</v>
      </c>
      <c r="I164" s="207"/>
      <c r="J164" s="208">
        <f>ROUND(I164*H164,2)</f>
        <v>0</v>
      </c>
      <c r="K164" s="204" t="s">
        <v>163</v>
      </c>
      <c r="L164" s="209"/>
      <c r="M164" s="210" t="s">
        <v>3</v>
      </c>
      <c r="N164" s="211" t="s">
        <v>43</v>
      </c>
      <c r="O164" s="66"/>
      <c r="P164" s="175">
        <f>O164*H164</f>
        <v>0</v>
      </c>
      <c r="Q164" s="175">
        <v>0.00072000000000000005</v>
      </c>
      <c r="R164" s="175">
        <f>Q164*H164</f>
        <v>0.0014400000000000001</v>
      </c>
      <c r="S164" s="175">
        <v>0</v>
      </c>
      <c r="T164" s="176">
        <f>S164*H164</f>
        <v>0</v>
      </c>
      <c r="AR164" s="18" t="s">
        <v>193</v>
      </c>
      <c r="AT164" s="18" t="s">
        <v>283</v>
      </c>
      <c r="AU164" s="18" t="s">
        <v>82</v>
      </c>
      <c r="AY164" s="18" t="s">
        <v>158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8" t="s">
        <v>80</v>
      </c>
      <c r="BK164" s="177">
        <f>ROUND(I164*H164,2)</f>
        <v>0</v>
      </c>
      <c r="BL164" s="18" t="s">
        <v>164</v>
      </c>
      <c r="BM164" s="18" t="s">
        <v>921</v>
      </c>
    </row>
    <row r="165" s="1" customFormat="1" ht="16.5" customHeight="1">
      <c r="B165" s="165"/>
      <c r="C165" s="166" t="s">
        <v>325</v>
      </c>
      <c r="D165" s="166" t="s">
        <v>160</v>
      </c>
      <c r="E165" s="167" t="s">
        <v>805</v>
      </c>
      <c r="F165" s="168" t="s">
        <v>806</v>
      </c>
      <c r="G165" s="169" t="s">
        <v>105</v>
      </c>
      <c r="H165" s="170">
        <v>11.1</v>
      </c>
      <c r="I165" s="171"/>
      <c r="J165" s="172">
        <f>ROUND(I165*H165,2)</f>
        <v>0</v>
      </c>
      <c r="K165" s="168" t="s">
        <v>163</v>
      </c>
      <c r="L165" s="36"/>
      <c r="M165" s="173" t="s">
        <v>3</v>
      </c>
      <c r="N165" s="174" t="s">
        <v>43</v>
      </c>
      <c r="O165" s="66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AR165" s="18" t="s">
        <v>164</v>
      </c>
      <c r="AT165" s="18" t="s">
        <v>160</v>
      </c>
      <c r="AU165" s="18" t="s">
        <v>82</v>
      </c>
      <c r="AY165" s="18" t="s">
        <v>158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8" t="s">
        <v>80</v>
      </c>
      <c r="BK165" s="177">
        <f>ROUND(I165*H165,2)</f>
        <v>0</v>
      </c>
      <c r="BL165" s="18" t="s">
        <v>164</v>
      </c>
      <c r="BM165" s="18" t="s">
        <v>922</v>
      </c>
    </row>
    <row r="166" s="11" customFormat="1">
      <c r="B166" s="178"/>
      <c r="D166" s="179" t="s">
        <v>166</v>
      </c>
      <c r="E166" s="180" t="s">
        <v>3</v>
      </c>
      <c r="F166" s="181" t="s">
        <v>856</v>
      </c>
      <c r="H166" s="182">
        <v>11.1</v>
      </c>
      <c r="I166" s="183"/>
      <c r="L166" s="178"/>
      <c r="M166" s="184"/>
      <c r="N166" s="185"/>
      <c r="O166" s="185"/>
      <c r="P166" s="185"/>
      <c r="Q166" s="185"/>
      <c r="R166" s="185"/>
      <c r="S166" s="185"/>
      <c r="T166" s="186"/>
      <c r="AT166" s="180" t="s">
        <v>166</v>
      </c>
      <c r="AU166" s="180" t="s">
        <v>82</v>
      </c>
      <c r="AV166" s="11" t="s">
        <v>82</v>
      </c>
      <c r="AW166" s="11" t="s">
        <v>33</v>
      </c>
      <c r="AX166" s="11" t="s">
        <v>80</v>
      </c>
      <c r="AY166" s="180" t="s">
        <v>158</v>
      </c>
    </row>
    <row r="167" s="1" customFormat="1" ht="16.5" customHeight="1">
      <c r="B167" s="165"/>
      <c r="C167" s="166" t="s">
        <v>333</v>
      </c>
      <c r="D167" s="166" t="s">
        <v>160</v>
      </c>
      <c r="E167" s="167" t="s">
        <v>437</v>
      </c>
      <c r="F167" s="168" t="s">
        <v>438</v>
      </c>
      <c r="G167" s="169" t="s">
        <v>105</v>
      </c>
      <c r="H167" s="170">
        <v>11.1</v>
      </c>
      <c r="I167" s="171"/>
      <c r="J167" s="172">
        <f>ROUND(I167*H167,2)</f>
        <v>0</v>
      </c>
      <c r="K167" s="168" t="s">
        <v>163</v>
      </c>
      <c r="L167" s="36"/>
      <c r="M167" s="173" t="s">
        <v>3</v>
      </c>
      <c r="N167" s="174" t="s">
        <v>43</v>
      </c>
      <c r="O167" s="66"/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AR167" s="18" t="s">
        <v>164</v>
      </c>
      <c r="AT167" s="18" t="s">
        <v>160</v>
      </c>
      <c r="AU167" s="18" t="s">
        <v>82</v>
      </c>
      <c r="AY167" s="18" t="s">
        <v>158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8" t="s">
        <v>80</v>
      </c>
      <c r="BK167" s="177">
        <f>ROUND(I167*H167,2)</f>
        <v>0</v>
      </c>
      <c r="BL167" s="18" t="s">
        <v>164</v>
      </c>
      <c r="BM167" s="18" t="s">
        <v>923</v>
      </c>
    </row>
    <row r="168" s="11" customFormat="1">
      <c r="B168" s="178"/>
      <c r="D168" s="179" t="s">
        <v>166</v>
      </c>
      <c r="E168" s="180" t="s">
        <v>3</v>
      </c>
      <c r="F168" s="181" t="s">
        <v>856</v>
      </c>
      <c r="H168" s="182">
        <v>11.1</v>
      </c>
      <c r="I168" s="183"/>
      <c r="L168" s="178"/>
      <c r="M168" s="184"/>
      <c r="N168" s="185"/>
      <c r="O168" s="185"/>
      <c r="P168" s="185"/>
      <c r="Q168" s="185"/>
      <c r="R168" s="185"/>
      <c r="S168" s="185"/>
      <c r="T168" s="186"/>
      <c r="AT168" s="180" t="s">
        <v>166</v>
      </c>
      <c r="AU168" s="180" t="s">
        <v>82</v>
      </c>
      <c r="AV168" s="11" t="s">
        <v>82</v>
      </c>
      <c r="AW168" s="11" t="s">
        <v>33</v>
      </c>
      <c r="AX168" s="11" t="s">
        <v>80</v>
      </c>
      <c r="AY168" s="180" t="s">
        <v>158</v>
      </c>
    </row>
    <row r="169" s="1" customFormat="1" ht="16.5" customHeight="1">
      <c r="B169" s="165"/>
      <c r="C169" s="166" t="s">
        <v>338</v>
      </c>
      <c r="D169" s="166" t="s">
        <v>160</v>
      </c>
      <c r="E169" s="167" t="s">
        <v>449</v>
      </c>
      <c r="F169" s="168" t="s">
        <v>450</v>
      </c>
      <c r="G169" s="169" t="s">
        <v>336</v>
      </c>
      <c r="H169" s="170">
        <v>2</v>
      </c>
      <c r="I169" s="171"/>
      <c r="J169" s="172">
        <f>ROUND(I169*H169,2)</f>
        <v>0</v>
      </c>
      <c r="K169" s="168" t="s">
        <v>163</v>
      </c>
      <c r="L169" s="36"/>
      <c r="M169" s="173" t="s">
        <v>3</v>
      </c>
      <c r="N169" s="174" t="s">
        <v>43</v>
      </c>
      <c r="O169" s="66"/>
      <c r="P169" s="175">
        <f>O169*H169</f>
        <v>0</v>
      </c>
      <c r="Q169" s="175">
        <v>0.46009</v>
      </c>
      <c r="R169" s="175">
        <f>Q169*H169</f>
        <v>0.92018</v>
      </c>
      <c r="S169" s="175">
        <v>0</v>
      </c>
      <c r="T169" s="176">
        <f>S169*H169</f>
        <v>0</v>
      </c>
      <c r="AR169" s="18" t="s">
        <v>164</v>
      </c>
      <c r="AT169" s="18" t="s">
        <v>160</v>
      </c>
      <c r="AU169" s="18" t="s">
        <v>82</v>
      </c>
      <c r="AY169" s="18" t="s">
        <v>158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8" t="s">
        <v>80</v>
      </c>
      <c r="BK169" s="177">
        <f>ROUND(I169*H169,2)</f>
        <v>0</v>
      </c>
      <c r="BL169" s="18" t="s">
        <v>164</v>
      </c>
      <c r="BM169" s="18" t="s">
        <v>924</v>
      </c>
    </row>
    <row r="170" s="1" customFormat="1" ht="16.5" customHeight="1">
      <c r="B170" s="165"/>
      <c r="C170" s="166" t="s">
        <v>342</v>
      </c>
      <c r="D170" s="166" t="s">
        <v>160</v>
      </c>
      <c r="E170" s="167" t="s">
        <v>466</v>
      </c>
      <c r="F170" s="168" t="s">
        <v>467</v>
      </c>
      <c r="G170" s="169" t="s">
        <v>105</v>
      </c>
      <c r="H170" s="170">
        <v>11.1</v>
      </c>
      <c r="I170" s="171"/>
      <c r="J170" s="172">
        <f>ROUND(I170*H170,2)</f>
        <v>0</v>
      </c>
      <c r="K170" s="168" t="s">
        <v>163</v>
      </c>
      <c r="L170" s="36"/>
      <c r="M170" s="173" t="s">
        <v>3</v>
      </c>
      <c r="N170" s="174" t="s">
        <v>43</v>
      </c>
      <c r="O170" s="66"/>
      <c r="P170" s="175">
        <f>O170*H170</f>
        <v>0</v>
      </c>
      <c r="Q170" s="175">
        <v>0.00019000000000000001</v>
      </c>
      <c r="R170" s="175">
        <f>Q170*H170</f>
        <v>0.0021090000000000002</v>
      </c>
      <c r="S170" s="175">
        <v>0</v>
      </c>
      <c r="T170" s="176">
        <f>S170*H170</f>
        <v>0</v>
      </c>
      <c r="AR170" s="18" t="s">
        <v>164</v>
      </c>
      <c r="AT170" s="18" t="s">
        <v>160</v>
      </c>
      <c r="AU170" s="18" t="s">
        <v>82</v>
      </c>
      <c r="AY170" s="18" t="s">
        <v>158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8" t="s">
        <v>80</v>
      </c>
      <c r="BK170" s="177">
        <f>ROUND(I170*H170,2)</f>
        <v>0</v>
      </c>
      <c r="BL170" s="18" t="s">
        <v>164</v>
      </c>
      <c r="BM170" s="18" t="s">
        <v>925</v>
      </c>
    </row>
    <row r="171" s="11" customFormat="1">
      <c r="B171" s="178"/>
      <c r="D171" s="179" t="s">
        <v>166</v>
      </c>
      <c r="E171" s="180" t="s">
        <v>3</v>
      </c>
      <c r="F171" s="181" t="s">
        <v>856</v>
      </c>
      <c r="H171" s="182">
        <v>11.1</v>
      </c>
      <c r="I171" s="183"/>
      <c r="L171" s="178"/>
      <c r="M171" s="184"/>
      <c r="N171" s="185"/>
      <c r="O171" s="185"/>
      <c r="P171" s="185"/>
      <c r="Q171" s="185"/>
      <c r="R171" s="185"/>
      <c r="S171" s="185"/>
      <c r="T171" s="186"/>
      <c r="AT171" s="180" t="s">
        <v>166</v>
      </c>
      <c r="AU171" s="180" t="s">
        <v>82</v>
      </c>
      <c r="AV171" s="11" t="s">
        <v>82</v>
      </c>
      <c r="AW171" s="11" t="s">
        <v>33</v>
      </c>
      <c r="AX171" s="11" t="s">
        <v>80</v>
      </c>
      <c r="AY171" s="180" t="s">
        <v>158</v>
      </c>
    </row>
    <row r="172" s="1" customFormat="1" ht="16.5" customHeight="1">
      <c r="B172" s="165"/>
      <c r="C172" s="166" t="s">
        <v>347</v>
      </c>
      <c r="D172" s="166" t="s">
        <v>160</v>
      </c>
      <c r="E172" s="167" t="s">
        <v>470</v>
      </c>
      <c r="F172" s="168" t="s">
        <v>471</v>
      </c>
      <c r="G172" s="169" t="s">
        <v>105</v>
      </c>
      <c r="H172" s="170">
        <v>11.1</v>
      </c>
      <c r="I172" s="171"/>
      <c r="J172" s="172">
        <f>ROUND(I172*H172,2)</f>
        <v>0</v>
      </c>
      <c r="K172" s="168" t="s">
        <v>163</v>
      </c>
      <c r="L172" s="36"/>
      <c r="M172" s="173" t="s">
        <v>3</v>
      </c>
      <c r="N172" s="174" t="s">
        <v>43</v>
      </c>
      <c r="O172" s="66"/>
      <c r="P172" s="175">
        <f>O172*H172</f>
        <v>0</v>
      </c>
      <c r="Q172" s="175">
        <v>6.0000000000000002E-05</v>
      </c>
      <c r="R172" s="175">
        <f>Q172*H172</f>
        <v>0.00066600000000000003</v>
      </c>
      <c r="S172" s="175">
        <v>0</v>
      </c>
      <c r="T172" s="176">
        <f>S172*H172</f>
        <v>0</v>
      </c>
      <c r="AR172" s="18" t="s">
        <v>164</v>
      </c>
      <c r="AT172" s="18" t="s">
        <v>160</v>
      </c>
      <c r="AU172" s="18" t="s">
        <v>82</v>
      </c>
      <c r="AY172" s="18" t="s">
        <v>158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8" t="s">
        <v>80</v>
      </c>
      <c r="BK172" s="177">
        <f>ROUND(I172*H172,2)</f>
        <v>0</v>
      </c>
      <c r="BL172" s="18" t="s">
        <v>164</v>
      </c>
      <c r="BM172" s="18" t="s">
        <v>926</v>
      </c>
    </row>
    <row r="173" s="11" customFormat="1">
      <c r="B173" s="178"/>
      <c r="D173" s="179" t="s">
        <v>166</v>
      </c>
      <c r="E173" s="180" t="s">
        <v>3</v>
      </c>
      <c r="F173" s="181" t="s">
        <v>856</v>
      </c>
      <c r="H173" s="182">
        <v>11.1</v>
      </c>
      <c r="I173" s="183"/>
      <c r="L173" s="178"/>
      <c r="M173" s="184"/>
      <c r="N173" s="185"/>
      <c r="O173" s="185"/>
      <c r="P173" s="185"/>
      <c r="Q173" s="185"/>
      <c r="R173" s="185"/>
      <c r="S173" s="185"/>
      <c r="T173" s="186"/>
      <c r="AT173" s="180" t="s">
        <v>166</v>
      </c>
      <c r="AU173" s="180" t="s">
        <v>82</v>
      </c>
      <c r="AV173" s="11" t="s">
        <v>82</v>
      </c>
      <c r="AW173" s="11" t="s">
        <v>33</v>
      </c>
      <c r="AX173" s="11" t="s">
        <v>80</v>
      </c>
      <c r="AY173" s="180" t="s">
        <v>158</v>
      </c>
    </row>
    <row r="174" s="10" customFormat="1" ht="22.8" customHeight="1">
      <c r="B174" s="152"/>
      <c r="D174" s="153" t="s">
        <v>71</v>
      </c>
      <c r="E174" s="163" t="s">
        <v>197</v>
      </c>
      <c r="F174" s="163" t="s">
        <v>474</v>
      </c>
      <c r="I174" s="155"/>
      <c r="J174" s="164">
        <f>BK174</f>
        <v>0</v>
      </c>
      <c r="L174" s="152"/>
      <c r="M174" s="157"/>
      <c r="N174" s="158"/>
      <c r="O174" s="158"/>
      <c r="P174" s="159">
        <f>SUM(P175:P181)</f>
        <v>0</v>
      </c>
      <c r="Q174" s="158"/>
      <c r="R174" s="159">
        <f>SUM(R175:R181)</f>
        <v>0.0082139999999999991</v>
      </c>
      <c r="S174" s="158"/>
      <c r="T174" s="160">
        <f>SUM(T175:T181)</f>
        <v>0</v>
      </c>
      <c r="AR174" s="153" t="s">
        <v>80</v>
      </c>
      <c r="AT174" s="161" t="s">
        <v>71</v>
      </c>
      <c r="AU174" s="161" t="s">
        <v>80</v>
      </c>
      <c r="AY174" s="153" t="s">
        <v>158</v>
      </c>
      <c r="BK174" s="162">
        <f>SUM(BK175:BK181)</f>
        <v>0</v>
      </c>
    </row>
    <row r="175" s="1" customFormat="1" ht="16.5" customHeight="1">
      <c r="B175" s="165"/>
      <c r="C175" s="166" t="s">
        <v>351</v>
      </c>
      <c r="D175" s="166" t="s">
        <v>160</v>
      </c>
      <c r="E175" s="167" t="s">
        <v>476</v>
      </c>
      <c r="F175" s="168" t="s">
        <v>477</v>
      </c>
      <c r="G175" s="169" t="s">
        <v>105</v>
      </c>
      <c r="H175" s="170">
        <v>22.199999999999999</v>
      </c>
      <c r="I175" s="171"/>
      <c r="J175" s="172">
        <f>ROUND(I175*H175,2)</f>
        <v>0</v>
      </c>
      <c r="K175" s="168" t="s">
        <v>163</v>
      </c>
      <c r="L175" s="36"/>
      <c r="M175" s="173" t="s">
        <v>3</v>
      </c>
      <c r="N175" s="174" t="s">
        <v>43</v>
      </c>
      <c r="O175" s="66"/>
      <c r="P175" s="175">
        <f>O175*H175</f>
        <v>0</v>
      </c>
      <c r="Q175" s="175">
        <v>0.00036999999999999999</v>
      </c>
      <c r="R175" s="175">
        <f>Q175*H175</f>
        <v>0.0082139999999999991</v>
      </c>
      <c r="S175" s="175">
        <v>0</v>
      </c>
      <c r="T175" s="176">
        <f>S175*H175</f>
        <v>0</v>
      </c>
      <c r="AR175" s="18" t="s">
        <v>164</v>
      </c>
      <c r="AT175" s="18" t="s">
        <v>160</v>
      </c>
      <c r="AU175" s="18" t="s">
        <v>82</v>
      </c>
      <c r="AY175" s="18" t="s">
        <v>158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8" t="s">
        <v>80</v>
      </c>
      <c r="BK175" s="177">
        <f>ROUND(I175*H175,2)</f>
        <v>0</v>
      </c>
      <c r="BL175" s="18" t="s">
        <v>164</v>
      </c>
      <c r="BM175" s="18" t="s">
        <v>927</v>
      </c>
    </row>
    <row r="176" s="11" customFormat="1">
      <c r="B176" s="178"/>
      <c r="D176" s="179" t="s">
        <v>166</v>
      </c>
      <c r="E176" s="180" t="s">
        <v>3</v>
      </c>
      <c r="F176" s="181" t="s">
        <v>928</v>
      </c>
      <c r="H176" s="182">
        <v>22.199999999999999</v>
      </c>
      <c r="I176" s="183"/>
      <c r="L176" s="178"/>
      <c r="M176" s="184"/>
      <c r="N176" s="185"/>
      <c r="O176" s="185"/>
      <c r="P176" s="185"/>
      <c r="Q176" s="185"/>
      <c r="R176" s="185"/>
      <c r="S176" s="185"/>
      <c r="T176" s="186"/>
      <c r="AT176" s="180" t="s">
        <v>166</v>
      </c>
      <c r="AU176" s="180" t="s">
        <v>82</v>
      </c>
      <c r="AV176" s="11" t="s">
        <v>82</v>
      </c>
      <c r="AW176" s="11" t="s">
        <v>33</v>
      </c>
      <c r="AX176" s="11" t="s">
        <v>80</v>
      </c>
      <c r="AY176" s="180" t="s">
        <v>158</v>
      </c>
    </row>
    <row r="177" s="1" customFormat="1" ht="16.5" customHeight="1">
      <c r="B177" s="165"/>
      <c r="C177" s="166" t="s">
        <v>356</v>
      </c>
      <c r="D177" s="166" t="s">
        <v>160</v>
      </c>
      <c r="E177" s="167" t="s">
        <v>481</v>
      </c>
      <c r="F177" s="168" t="s">
        <v>482</v>
      </c>
      <c r="G177" s="169" t="s">
        <v>105</v>
      </c>
      <c r="H177" s="170">
        <v>22.199999999999999</v>
      </c>
      <c r="I177" s="171"/>
      <c r="J177" s="172">
        <f>ROUND(I177*H177,2)</f>
        <v>0</v>
      </c>
      <c r="K177" s="168" t="s">
        <v>163</v>
      </c>
      <c r="L177" s="36"/>
      <c r="M177" s="173" t="s">
        <v>3</v>
      </c>
      <c r="N177" s="174" t="s">
        <v>43</v>
      </c>
      <c r="O177" s="66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AR177" s="18" t="s">
        <v>164</v>
      </c>
      <c r="AT177" s="18" t="s">
        <v>160</v>
      </c>
      <c r="AU177" s="18" t="s">
        <v>82</v>
      </c>
      <c r="AY177" s="18" t="s">
        <v>158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80</v>
      </c>
      <c r="BK177" s="177">
        <f>ROUND(I177*H177,2)</f>
        <v>0</v>
      </c>
      <c r="BL177" s="18" t="s">
        <v>164</v>
      </c>
      <c r="BM177" s="18" t="s">
        <v>929</v>
      </c>
    </row>
    <row r="178" s="11" customFormat="1">
      <c r="B178" s="178"/>
      <c r="D178" s="179" t="s">
        <v>166</v>
      </c>
      <c r="E178" s="180" t="s">
        <v>3</v>
      </c>
      <c r="F178" s="181" t="s">
        <v>855</v>
      </c>
      <c r="H178" s="182">
        <v>11.1</v>
      </c>
      <c r="I178" s="183"/>
      <c r="L178" s="178"/>
      <c r="M178" s="184"/>
      <c r="N178" s="185"/>
      <c r="O178" s="185"/>
      <c r="P178" s="185"/>
      <c r="Q178" s="185"/>
      <c r="R178" s="185"/>
      <c r="S178" s="185"/>
      <c r="T178" s="186"/>
      <c r="AT178" s="180" t="s">
        <v>166</v>
      </c>
      <c r="AU178" s="180" t="s">
        <v>82</v>
      </c>
      <c r="AV178" s="11" t="s">
        <v>82</v>
      </c>
      <c r="AW178" s="11" t="s">
        <v>33</v>
      </c>
      <c r="AX178" s="11" t="s">
        <v>72</v>
      </c>
      <c r="AY178" s="180" t="s">
        <v>158</v>
      </c>
    </row>
    <row r="179" s="14" customFormat="1">
      <c r="B179" s="214"/>
      <c r="D179" s="179" t="s">
        <v>166</v>
      </c>
      <c r="E179" s="215" t="s">
        <v>853</v>
      </c>
      <c r="F179" s="216" t="s">
        <v>485</v>
      </c>
      <c r="H179" s="217">
        <v>11.1</v>
      </c>
      <c r="I179" s="218"/>
      <c r="L179" s="214"/>
      <c r="M179" s="219"/>
      <c r="N179" s="220"/>
      <c r="O179" s="220"/>
      <c r="P179" s="220"/>
      <c r="Q179" s="220"/>
      <c r="R179" s="220"/>
      <c r="S179" s="220"/>
      <c r="T179" s="221"/>
      <c r="AT179" s="215" t="s">
        <v>166</v>
      </c>
      <c r="AU179" s="215" t="s">
        <v>82</v>
      </c>
      <c r="AV179" s="14" t="s">
        <v>173</v>
      </c>
      <c r="AW179" s="14" t="s">
        <v>33</v>
      </c>
      <c r="AX179" s="14" t="s">
        <v>72</v>
      </c>
      <c r="AY179" s="215" t="s">
        <v>158</v>
      </c>
    </row>
    <row r="180" s="11" customFormat="1">
      <c r="B180" s="178"/>
      <c r="D180" s="179" t="s">
        <v>166</v>
      </c>
      <c r="E180" s="180" t="s">
        <v>3</v>
      </c>
      <c r="F180" s="181" t="s">
        <v>928</v>
      </c>
      <c r="H180" s="182">
        <v>22.199999999999999</v>
      </c>
      <c r="I180" s="183"/>
      <c r="L180" s="178"/>
      <c r="M180" s="184"/>
      <c r="N180" s="185"/>
      <c r="O180" s="185"/>
      <c r="P180" s="185"/>
      <c r="Q180" s="185"/>
      <c r="R180" s="185"/>
      <c r="S180" s="185"/>
      <c r="T180" s="186"/>
      <c r="AT180" s="180" t="s">
        <v>166</v>
      </c>
      <c r="AU180" s="180" t="s">
        <v>82</v>
      </c>
      <c r="AV180" s="11" t="s">
        <v>82</v>
      </c>
      <c r="AW180" s="11" t="s">
        <v>33</v>
      </c>
      <c r="AX180" s="11" t="s">
        <v>80</v>
      </c>
      <c r="AY180" s="180" t="s">
        <v>158</v>
      </c>
    </row>
    <row r="181" s="1" customFormat="1" ht="16.5" customHeight="1">
      <c r="B181" s="165"/>
      <c r="C181" s="166" t="s">
        <v>360</v>
      </c>
      <c r="D181" s="166" t="s">
        <v>160</v>
      </c>
      <c r="E181" s="167" t="s">
        <v>487</v>
      </c>
      <c r="F181" s="168" t="s">
        <v>488</v>
      </c>
      <c r="G181" s="169" t="s">
        <v>105</v>
      </c>
      <c r="H181" s="170">
        <v>22.199999999999999</v>
      </c>
      <c r="I181" s="171"/>
      <c r="J181" s="172">
        <f>ROUND(I181*H181,2)</f>
        <v>0</v>
      </c>
      <c r="K181" s="168" t="s">
        <v>163</v>
      </c>
      <c r="L181" s="36"/>
      <c r="M181" s="173" t="s">
        <v>3</v>
      </c>
      <c r="N181" s="174" t="s">
        <v>43</v>
      </c>
      <c r="O181" s="66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AR181" s="18" t="s">
        <v>164</v>
      </c>
      <c r="AT181" s="18" t="s">
        <v>160</v>
      </c>
      <c r="AU181" s="18" t="s">
        <v>82</v>
      </c>
      <c r="AY181" s="18" t="s">
        <v>158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8" t="s">
        <v>80</v>
      </c>
      <c r="BK181" s="177">
        <f>ROUND(I181*H181,2)</f>
        <v>0</v>
      </c>
      <c r="BL181" s="18" t="s">
        <v>164</v>
      </c>
      <c r="BM181" s="18" t="s">
        <v>930</v>
      </c>
    </row>
    <row r="182" s="10" customFormat="1" ht="22.8" customHeight="1">
      <c r="B182" s="152"/>
      <c r="D182" s="153" t="s">
        <v>71</v>
      </c>
      <c r="E182" s="163" t="s">
        <v>490</v>
      </c>
      <c r="F182" s="163" t="s">
        <v>491</v>
      </c>
      <c r="I182" s="155"/>
      <c r="J182" s="164">
        <f>BK182</f>
        <v>0</v>
      </c>
      <c r="L182" s="152"/>
      <c r="M182" s="157"/>
      <c r="N182" s="158"/>
      <c r="O182" s="158"/>
      <c r="P182" s="159">
        <f>SUM(P183:P192)</f>
        <v>0</v>
      </c>
      <c r="Q182" s="158"/>
      <c r="R182" s="159">
        <f>SUM(R183:R192)</f>
        <v>0</v>
      </c>
      <c r="S182" s="158"/>
      <c r="T182" s="160">
        <f>SUM(T183:T192)</f>
        <v>0</v>
      </c>
      <c r="AR182" s="153" t="s">
        <v>80</v>
      </c>
      <c r="AT182" s="161" t="s">
        <v>71</v>
      </c>
      <c r="AU182" s="161" t="s">
        <v>80</v>
      </c>
      <c r="AY182" s="153" t="s">
        <v>158</v>
      </c>
      <c r="BK182" s="162">
        <f>SUM(BK183:BK192)</f>
        <v>0</v>
      </c>
    </row>
    <row r="183" s="1" customFormat="1" ht="16.5" customHeight="1">
      <c r="B183" s="165"/>
      <c r="C183" s="166" t="s">
        <v>364</v>
      </c>
      <c r="D183" s="166" t="s">
        <v>160</v>
      </c>
      <c r="E183" s="167" t="s">
        <v>493</v>
      </c>
      <c r="F183" s="168" t="s">
        <v>494</v>
      </c>
      <c r="G183" s="169" t="s">
        <v>268</v>
      </c>
      <c r="H183" s="170">
        <v>6.0609999999999999</v>
      </c>
      <c r="I183" s="171"/>
      <c r="J183" s="172">
        <f>ROUND(I183*H183,2)</f>
        <v>0</v>
      </c>
      <c r="K183" s="168" t="s">
        <v>3</v>
      </c>
      <c r="L183" s="36"/>
      <c r="M183" s="173" t="s">
        <v>3</v>
      </c>
      <c r="N183" s="174" t="s">
        <v>43</v>
      </c>
      <c r="O183" s="66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AR183" s="18" t="s">
        <v>164</v>
      </c>
      <c r="AT183" s="18" t="s">
        <v>160</v>
      </c>
      <c r="AU183" s="18" t="s">
        <v>82</v>
      </c>
      <c r="AY183" s="18" t="s">
        <v>158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8" t="s">
        <v>80</v>
      </c>
      <c r="BK183" s="177">
        <f>ROUND(I183*H183,2)</f>
        <v>0</v>
      </c>
      <c r="BL183" s="18" t="s">
        <v>164</v>
      </c>
      <c r="BM183" s="18" t="s">
        <v>931</v>
      </c>
    </row>
    <row r="184" s="11" customFormat="1">
      <c r="B184" s="178"/>
      <c r="D184" s="179" t="s">
        <v>166</v>
      </c>
      <c r="E184" s="180" t="s">
        <v>3</v>
      </c>
      <c r="F184" s="181" t="s">
        <v>932</v>
      </c>
      <c r="H184" s="182">
        <v>6.0609999999999999</v>
      </c>
      <c r="I184" s="183"/>
      <c r="L184" s="178"/>
      <c r="M184" s="184"/>
      <c r="N184" s="185"/>
      <c r="O184" s="185"/>
      <c r="P184" s="185"/>
      <c r="Q184" s="185"/>
      <c r="R184" s="185"/>
      <c r="S184" s="185"/>
      <c r="T184" s="186"/>
      <c r="AT184" s="180" t="s">
        <v>166</v>
      </c>
      <c r="AU184" s="180" t="s">
        <v>82</v>
      </c>
      <c r="AV184" s="11" t="s">
        <v>82</v>
      </c>
      <c r="AW184" s="11" t="s">
        <v>33</v>
      </c>
      <c r="AX184" s="11" t="s">
        <v>80</v>
      </c>
      <c r="AY184" s="180" t="s">
        <v>158</v>
      </c>
    </row>
    <row r="185" s="1" customFormat="1" ht="16.5" customHeight="1">
      <c r="B185" s="165"/>
      <c r="C185" s="166" t="s">
        <v>368</v>
      </c>
      <c r="D185" s="166" t="s">
        <v>160</v>
      </c>
      <c r="E185" s="167" t="s">
        <v>498</v>
      </c>
      <c r="F185" s="168" t="s">
        <v>499</v>
      </c>
      <c r="G185" s="169" t="s">
        <v>268</v>
      </c>
      <c r="H185" s="170">
        <v>9.3800000000000008</v>
      </c>
      <c r="I185" s="171"/>
      <c r="J185" s="172">
        <f>ROUND(I185*H185,2)</f>
        <v>0</v>
      </c>
      <c r="K185" s="168" t="s">
        <v>3</v>
      </c>
      <c r="L185" s="36"/>
      <c r="M185" s="173" t="s">
        <v>3</v>
      </c>
      <c r="N185" s="174" t="s">
        <v>43</v>
      </c>
      <c r="O185" s="66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AR185" s="18" t="s">
        <v>164</v>
      </c>
      <c r="AT185" s="18" t="s">
        <v>160</v>
      </c>
      <c r="AU185" s="18" t="s">
        <v>82</v>
      </c>
      <c r="AY185" s="18" t="s">
        <v>158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8" t="s">
        <v>80</v>
      </c>
      <c r="BK185" s="177">
        <f>ROUND(I185*H185,2)</f>
        <v>0</v>
      </c>
      <c r="BL185" s="18" t="s">
        <v>164</v>
      </c>
      <c r="BM185" s="18" t="s">
        <v>933</v>
      </c>
    </row>
    <row r="186" s="11" customFormat="1">
      <c r="B186" s="178"/>
      <c r="D186" s="179" t="s">
        <v>166</v>
      </c>
      <c r="E186" s="180" t="s">
        <v>3</v>
      </c>
      <c r="F186" s="181" t="s">
        <v>934</v>
      </c>
      <c r="H186" s="182">
        <v>9.3800000000000008</v>
      </c>
      <c r="I186" s="183"/>
      <c r="L186" s="178"/>
      <c r="M186" s="184"/>
      <c r="N186" s="185"/>
      <c r="O186" s="185"/>
      <c r="P186" s="185"/>
      <c r="Q186" s="185"/>
      <c r="R186" s="185"/>
      <c r="S186" s="185"/>
      <c r="T186" s="186"/>
      <c r="AT186" s="180" t="s">
        <v>166</v>
      </c>
      <c r="AU186" s="180" t="s">
        <v>82</v>
      </c>
      <c r="AV186" s="11" t="s">
        <v>82</v>
      </c>
      <c r="AW186" s="11" t="s">
        <v>33</v>
      </c>
      <c r="AX186" s="11" t="s">
        <v>80</v>
      </c>
      <c r="AY186" s="180" t="s">
        <v>158</v>
      </c>
    </row>
    <row r="187" s="1" customFormat="1" ht="22.5" customHeight="1">
      <c r="B187" s="165"/>
      <c r="C187" s="166" t="s">
        <v>372</v>
      </c>
      <c r="D187" s="166" t="s">
        <v>160</v>
      </c>
      <c r="E187" s="167" t="s">
        <v>503</v>
      </c>
      <c r="F187" s="168" t="s">
        <v>504</v>
      </c>
      <c r="G187" s="169" t="s">
        <v>268</v>
      </c>
      <c r="H187" s="170">
        <v>6.9379999999999997</v>
      </c>
      <c r="I187" s="171"/>
      <c r="J187" s="172">
        <f>ROUND(I187*H187,2)</f>
        <v>0</v>
      </c>
      <c r="K187" s="168" t="s">
        <v>163</v>
      </c>
      <c r="L187" s="36"/>
      <c r="M187" s="173" t="s">
        <v>3</v>
      </c>
      <c r="N187" s="174" t="s">
        <v>43</v>
      </c>
      <c r="O187" s="66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AR187" s="18" t="s">
        <v>164</v>
      </c>
      <c r="AT187" s="18" t="s">
        <v>160</v>
      </c>
      <c r="AU187" s="18" t="s">
        <v>82</v>
      </c>
      <c r="AY187" s="18" t="s">
        <v>158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8" t="s">
        <v>80</v>
      </c>
      <c r="BK187" s="177">
        <f>ROUND(I187*H187,2)</f>
        <v>0</v>
      </c>
      <c r="BL187" s="18" t="s">
        <v>164</v>
      </c>
      <c r="BM187" s="18" t="s">
        <v>935</v>
      </c>
    </row>
    <row r="188" s="11" customFormat="1">
      <c r="B188" s="178"/>
      <c r="D188" s="179" t="s">
        <v>166</v>
      </c>
      <c r="E188" s="180" t="s">
        <v>3</v>
      </c>
      <c r="F188" s="181" t="s">
        <v>936</v>
      </c>
      <c r="H188" s="182">
        <v>6.9379999999999997</v>
      </c>
      <c r="I188" s="183"/>
      <c r="L188" s="178"/>
      <c r="M188" s="184"/>
      <c r="N188" s="185"/>
      <c r="O188" s="185"/>
      <c r="P188" s="185"/>
      <c r="Q188" s="185"/>
      <c r="R188" s="185"/>
      <c r="S188" s="185"/>
      <c r="T188" s="186"/>
      <c r="AT188" s="180" t="s">
        <v>166</v>
      </c>
      <c r="AU188" s="180" t="s">
        <v>82</v>
      </c>
      <c r="AV188" s="11" t="s">
        <v>82</v>
      </c>
      <c r="AW188" s="11" t="s">
        <v>33</v>
      </c>
      <c r="AX188" s="11" t="s">
        <v>80</v>
      </c>
      <c r="AY188" s="180" t="s">
        <v>158</v>
      </c>
    </row>
    <row r="189" s="1" customFormat="1" ht="22.5" customHeight="1">
      <c r="B189" s="165"/>
      <c r="C189" s="166" t="s">
        <v>376</v>
      </c>
      <c r="D189" s="166" t="s">
        <v>160</v>
      </c>
      <c r="E189" s="167" t="s">
        <v>508</v>
      </c>
      <c r="F189" s="168" t="s">
        <v>509</v>
      </c>
      <c r="G189" s="169" t="s">
        <v>268</v>
      </c>
      <c r="H189" s="170">
        <v>5.2839999999999998</v>
      </c>
      <c r="I189" s="171"/>
      <c r="J189" s="172">
        <f>ROUND(I189*H189,2)</f>
        <v>0</v>
      </c>
      <c r="K189" s="168" t="s">
        <v>163</v>
      </c>
      <c r="L189" s="36"/>
      <c r="M189" s="173" t="s">
        <v>3</v>
      </c>
      <c r="N189" s="174" t="s">
        <v>43</v>
      </c>
      <c r="O189" s="66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AR189" s="18" t="s">
        <v>164</v>
      </c>
      <c r="AT189" s="18" t="s">
        <v>160</v>
      </c>
      <c r="AU189" s="18" t="s">
        <v>82</v>
      </c>
      <c r="AY189" s="18" t="s">
        <v>158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8" t="s">
        <v>80</v>
      </c>
      <c r="BK189" s="177">
        <f>ROUND(I189*H189,2)</f>
        <v>0</v>
      </c>
      <c r="BL189" s="18" t="s">
        <v>164</v>
      </c>
      <c r="BM189" s="18" t="s">
        <v>937</v>
      </c>
    </row>
    <row r="190" s="11" customFormat="1">
      <c r="B190" s="178"/>
      <c r="D190" s="179" t="s">
        <v>166</v>
      </c>
      <c r="E190" s="180" t="s">
        <v>3</v>
      </c>
      <c r="F190" s="181" t="s">
        <v>938</v>
      </c>
      <c r="H190" s="182">
        <v>5.2839999999999998</v>
      </c>
      <c r="I190" s="183"/>
      <c r="L190" s="178"/>
      <c r="M190" s="184"/>
      <c r="N190" s="185"/>
      <c r="O190" s="185"/>
      <c r="P190" s="185"/>
      <c r="Q190" s="185"/>
      <c r="R190" s="185"/>
      <c r="S190" s="185"/>
      <c r="T190" s="186"/>
      <c r="AT190" s="180" t="s">
        <v>166</v>
      </c>
      <c r="AU190" s="180" t="s">
        <v>82</v>
      </c>
      <c r="AV190" s="11" t="s">
        <v>82</v>
      </c>
      <c r="AW190" s="11" t="s">
        <v>33</v>
      </c>
      <c r="AX190" s="11" t="s">
        <v>80</v>
      </c>
      <c r="AY190" s="180" t="s">
        <v>158</v>
      </c>
    </row>
    <row r="191" s="1" customFormat="1" ht="22.5" customHeight="1">
      <c r="B191" s="165"/>
      <c r="C191" s="166" t="s">
        <v>380</v>
      </c>
      <c r="D191" s="166" t="s">
        <v>160</v>
      </c>
      <c r="E191" s="167" t="s">
        <v>513</v>
      </c>
      <c r="F191" s="168" t="s">
        <v>267</v>
      </c>
      <c r="G191" s="169" t="s">
        <v>268</v>
      </c>
      <c r="H191" s="170">
        <v>3.2189999999999999</v>
      </c>
      <c r="I191" s="171"/>
      <c r="J191" s="172">
        <f>ROUND(I191*H191,2)</f>
        <v>0</v>
      </c>
      <c r="K191" s="168" t="s">
        <v>163</v>
      </c>
      <c r="L191" s="36"/>
      <c r="M191" s="173" t="s">
        <v>3</v>
      </c>
      <c r="N191" s="174" t="s">
        <v>43</v>
      </c>
      <c r="O191" s="66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AR191" s="18" t="s">
        <v>164</v>
      </c>
      <c r="AT191" s="18" t="s">
        <v>160</v>
      </c>
      <c r="AU191" s="18" t="s">
        <v>82</v>
      </c>
      <c r="AY191" s="18" t="s">
        <v>158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80</v>
      </c>
      <c r="BK191" s="177">
        <f>ROUND(I191*H191,2)</f>
        <v>0</v>
      </c>
      <c r="BL191" s="18" t="s">
        <v>164</v>
      </c>
      <c r="BM191" s="18" t="s">
        <v>939</v>
      </c>
    </row>
    <row r="192" s="11" customFormat="1">
      <c r="B192" s="178"/>
      <c r="D192" s="179" t="s">
        <v>166</v>
      </c>
      <c r="E192" s="180" t="s">
        <v>3</v>
      </c>
      <c r="F192" s="181" t="s">
        <v>940</v>
      </c>
      <c r="H192" s="182">
        <v>3.2189999999999999</v>
      </c>
      <c r="I192" s="183"/>
      <c r="L192" s="178"/>
      <c r="M192" s="184"/>
      <c r="N192" s="185"/>
      <c r="O192" s="185"/>
      <c r="P192" s="185"/>
      <c r="Q192" s="185"/>
      <c r="R192" s="185"/>
      <c r="S192" s="185"/>
      <c r="T192" s="186"/>
      <c r="AT192" s="180" t="s">
        <v>166</v>
      </c>
      <c r="AU192" s="180" t="s">
        <v>82</v>
      </c>
      <c r="AV192" s="11" t="s">
        <v>82</v>
      </c>
      <c r="AW192" s="11" t="s">
        <v>33</v>
      </c>
      <c r="AX192" s="11" t="s">
        <v>80</v>
      </c>
      <c r="AY192" s="180" t="s">
        <v>158</v>
      </c>
    </row>
    <row r="193" s="10" customFormat="1" ht="22.8" customHeight="1">
      <c r="B193" s="152"/>
      <c r="D193" s="153" t="s">
        <v>71</v>
      </c>
      <c r="E193" s="163" t="s">
        <v>516</v>
      </c>
      <c r="F193" s="163" t="s">
        <v>517</v>
      </c>
      <c r="I193" s="155"/>
      <c r="J193" s="164">
        <f>BK193</f>
        <v>0</v>
      </c>
      <c r="L193" s="152"/>
      <c r="M193" s="157"/>
      <c r="N193" s="158"/>
      <c r="O193" s="158"/>
      <c r="P193" s="159">
        <f>P194</f>
        <v>0</v>
      </c>
      <c r="Q193" s="158"/>
      <c r="R193" s="159">
        <f>R194</f>
        <v>0</v>
      </c>
      <c r="S193" s="158"/>
      <c r="T193" s="160">
        <f>T194</f>
        <v>0</v>
      </c>
      <c r="AR193" s="153" t="s">
        <v>80</v>
      </c>
      <c r="AT193" s="161" t="s">
        <v>71</v>
      </c>
      <c r="AU193" s="161" t="s">
        <v>80</v>
      </c>
      <c r="AY193" s="153" t="s">
        <v>158</v>
      </c>
      <c r="BK193" s="162">
        <f>BK194</f>
        <v>0</v>
      </c>
    </row>
    <row r="194" s="1" customFormat="1" ht="22.5" customHeight="1">
      <c r="B194" s="165"/>
      <c r="C194" s="166" t="s">
        <v>384</v>
      </c>
      <c r="D194" s="166" t="s">
        <v>160</v>
      </c>
      <c r="E194" s="167" t="s">
        <v>845</v>
      </c>
      <c r="F194" s="168" t="s">
        <v>846</v>
      </c>
      <c r="G194" s="169" t="s">
        <v>268</v>
      </c>
      <c r="H194" s="170">
        <v>1.0189999999999999</v>
      </c>
      <c r="I194" s="171"/>
      <c r="J194" s="172">
        <f>ROUND(I194*H194,2)</f>
        <v>0</v>
      </c>
      <c r="K194" s="168" t="s">
        <v>163</v>
      </c>
      <c r="L194" s="36"/>
      <c r="M194" s="222" t="s">
        <v>3</v>
      </c>
      <c r="N194" s="223" t="s">
        <v>43</v>
      </c>
      <c r="O194" s="224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AR194" s="18" t="s">
        <v>164</v>
      </c>
      <c r="AT194" s="18" t="s">
        <v>160</v>
      </c>
      <c r="AU194" s="18" t="s">
        <v>82</v>
      </c>
      <c r="AY194" s="18" t="s">
        <v>158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80</v>
      </c>
      <c r="BK194" s="177">
        <f>ROUND(I194*H194,2)</f>
        <v>0</v>
      </c>
      <c r="BL194" s="18" t="s">
        <v>164</v>
      </c>
      <c r="BM194" s="18" t="s">
        <v>941</v>
      </c>
    </row>
    <row r="195" s="1" customFormat="1" ht="6.96" customHeight="1">
      <c r="B195" s="51"/>
      <c r="C195" s="52"/>
      <c r="D195" s="52"/>
      <c r="E195" s="52"/>
      <c r="F195" s="52"/>
      <c r="G195" s="52"/>
      <c r="H195" s="52"/>
      <c r="I195" s="126"/>
      <c r="J195" s="52"/>
      <c r="K195" s="52"/>
      <c r="L195" s="36"/>
    </row>
  </sheetData>
  <autoFilter ref="C86:K19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94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</row>
    <row r="5" ht="6.96" customHeight="1">
      <c r="B5" s="21"/>
      <c r="L5" s="21"/>
    </row>
    <row r="6" ht="12" customHeight="1">
      <c r="B6" s="21"/>
      <c r="D6" s="30" t="s">
        <v>17</v>
      </c>
      <c r="L6" s="21"/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</row>
    <row r="8" s="1" customFormat="1" ht="12" customHeight="1">
      <c r="B8" s="36"/>
      <c r="D8" s="30" t="s">
        <v>121</v>
      </c>
      <c r="I8" s="110"/>
      <c r="L8" s="36"/>
    </row>
    <row r="9" s="1" customFormat="1" ht="36.96" customHeight="1">
      <c r="B9" s="36"/>
      <c r="E9" s="57" t="s">
        <v>942</v>
      </c>
      <c r="F9" s="1"/>
      <c r="G9" s="1"/>
      <c r="H9" s="1"/>
      <c r="I9" s="110"/>
      <c r="L9" s="36"/>
    </row>
    <row r="10" s="1" customFormat="1">
      <c r="B10" s="36"/>
      <c r="I10" s="110"/>
      <c r="L10" s="36"/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27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32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35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ROUND(J83,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ROUND((SUM(BE83:BE98)),  2)</f>
        <v>0</v>
      </c>
      <c r="I33" s="118">
        <v>0.20999999999999999</v>
      </c>
      <c r="J33" s="117">
        <f>ROUND(((SUM(BE83:BE98))*I33),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ROUND((SUM(BF83:BF98)),  2)</f>
        <v>0</v>
      </c>
      <c r="I34" s="118">
        <v>0.14999999999999999</v>
      </c>
      <c r="J34" s="117">
        <f>ROUND(((SUM(BF83:BF98))*I34),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ROUND((SUM(BG83:BG98)),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ROUND((SUM(BH83:BH98)),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ROUND((SUM(BI83:BI98)),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05 - SO 12 - Oprava vozovky KSÚS po dokončení stavby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24.9" customHeight="1">
      <c r="B54" s="36"/>
      <c r="C54" s="30" t="s">
        <v>25</v>
      </c>
      <c r="F54" s="18" t="str">
        <f>E15</f>
        <v>VaK Mladá Boleslav a.s.</v>
      </c>
      <c r="I54" s="111" t="s">
        <v>31</v>
      </c>
      <c r="J54" s="34" t="str">
        <f>E21</f>
        <v>Vodohospodářské inženýrské služby,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J83</f>
        <v>0</v>
      </c>
      <c r="L59" s="36"/>
      <c r="AU59" s="18" t="s">
        <v>134</v>
      </c>
    </row>
    <row r="60" s="7" customFormat="1" ht="24.96" customHeight="1">
      <c r="B60" s="132"/>
      <c r="D60" s="133" t="s">
        <v>943</v>
      </c>
      <c r="E60" s="134"/>
      <c r="F60" s="134"/>
      <c r="G60" s="134"/>
      <c r="H60" s="134"/>
      <c r="I60" s="135"/>
      <c r="J60" s="136">
        <f>J84</f>
        <v>0</v>
      </c>
      <c r="L60" s="132"/>
    </row>
    <row r="61" s="8" customFormat="1" ht="19.92" customHeight="1">
      <c r="B61" s="137"/>
      <c r="D61" s="138" t="s">
        <v>136</v>
      </c>
      <c r="E61" s="139"/>
      <c r="F61" s="139"/>
      <c r="G61" s="139"/>
      <c r="H61" s="139"/>
      <c r="I61" s="140"/>
      <c r="J61" s="141">
        <f>J85</f>
        <v>0</v>
      </c>
      <c r="L61" s="137"/>
    </row>
    <row r="62" s="8" customFormat="1" ht="19.92" customHeight="1">
      <c r="B62" s="137"/>
      <c r="D62" s="138" t="s">
        <v>138</v>
      </c>
      <c r="E62" s="139"/>
      <c r="F62" s="139"/>
      <c r="G62" s="139"/>
      <c r="H62" s="139"/>
      <c r="I62" s="140"/>
      <c r="J62" s="141">
        <f>J93</f>
        <v>0</v>
      </c>
      <c r="L62" s="137"/>
    </row>
    <row r="63" s="8" customFormat="1" ht="19.92" customHeight="1">
      <c r="B63" s="137"/>
      <c r="D63" s="138" t="s">
        <v>141</v>
      </c>
      <c r="E63" s="139"/>
      <c r="F63" s="139"/>
      <c r="G63" s="139"/>
      <c r="H63" s="139"/>
      <c r="I63" s="140"/>
      <c r="J63" s="141">
        <f>J96</f>
        <v>0</v>
      </c>
      <c r="L63" s="137"/>
    </row>
    <row r="64" s="1" customFormat="1" ht="21.84" customHeight="1">
      <c r="B64" s="36"/>
      <c r="I64" s="110"/>
      <c r="L64" s="36"/>
    </row>
    <row r="65" s="1" customFormat="1" ht="6.96" customHeight="1">
      <c r="B65" s="51"/>
      <c r="C65" s="52"/>
      <c r="D65" s="52"/>
      <c r="E65" s="52"/>
      <c r="F65" s="52"/>
      <c r="G65" s="52"/>
      <c r="H65" s="52"/>
      <c r="I65" s="126"/>
      <c r="J65" s="52"/>
      <c r="K65" s="52"/>
      <c r="L65" s="36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27"/>
      <c r="J69" s="54"/>
      <c r="K69" s="54"/>
      <c r="L69" s="36"/>
    </row>
    <row r="70" s="1" customFormat="1" ht="24.96" customHeight="1">
      <c r="B70" s="36"/>
      <c r="C70" s="22" t="s">
        <v>143</v>
      </c>
      <c r="I70" s="110"/>
      <c r="L70" s="36"/>
    </row>
    <row r="71" s="1" customFormat="1" ht="6.96" customHeight="1">
      <c r="B71" s="36"/>
      <c r="I71" s="110"/>
      <c r="L71" s="36"/>
    </row>
    <row r="72" s="1" customFormat="1" ht="12" customHeight="1">
      <c r="B72" s="36"/>
      <c r="C72" s="30" t="s">
        <v>17</v>
      </c>
      <c r="I72" s="110"/>
      <c r="L72" s="36"/>
    </row>
    <row r="73" s="1" customFormat="1" ht="16.5" customHeight="1">
      <c r="B73" s="36"/>
      <c r="E73" s="109" t="str">
        <f>E7</f>
        <v>Semčice, dostavba kanalizace a intenzifikace ČOV - Část A) Dostavba kanalizace - NEUZNATELNÉ NÁKLADY</v>
      </c>
      <c r="F73" s="30"/>
      <c r="G73" s="30"/>
      <c r="H73" s="30"/>
      <c r="I73" s="110"/>
      <c r="L73" s="36"/>
    </row>
    <row r="74" s="1" customFormat="1" ht="12" customHeight="1">
      <c r="B74" s="36"/>
      <c r="C74" s="30" t="s">
        <v>121</v>
      </c>
      <c r="I74" s="110"/>
      <c r="L74" s="36"/>
    </row>
    <row r="75" s="1" customFormat="1" ht="16.5" customHeight="1">
      <c r="B75" s="36"/>
      <c r="E75" s="57" t="str">
        <f>E9</f>
        <v>05 - SO 12 - Oprava vozovky KSÚS po dokončení stavby</v>
      </c>
      <c r="F75" s="1"/>
      <c r="G75" s="1"/>
      <c r="H75" s="1"/>
      <c r="I75" s="110"/>
      <c r="L75" s="36"/>
    </row>
    <row r="76" s="1" customFormat="1" ht="6.96" customHeight="1">
      <c r="B76" s="36"/>
      <c r="I76" s="110"/>
      <c r="L76" s="36"/>
    </row>
    <row r="77" s="1" customFormat="1" ht="12" customHeight="1">
      <c r="B77" s="36"/>
      <c r="C77" s="30" t="s">
        <v>21</v>
      </c>
      <c r="F77" s="18" t="str">
        <f>F12</f>
        <v>Semčice</v>
      </c>
      <c r="I77" s="111" t="s">
        <v>23</v>
      </c>
      <c r="J77" s="59" t="str">
        <f>IF(J12="","",J12)</f>
        <v>19. 2. 2019</v>
      </c>
      <c r="L77" s="36"/>
    </row>
    <row r="78" s="1" customFormat="1" ht="6.96" customHeight="1">
      <c r="B78" s="36"/>
      <c r="I78" s="110"/>
      <c r="L78" s="36"/>
    </row>
    <row r="79" s="1" customFormat="1" ht="24.9" customHeight="1">
      <c r="B79" s="36"/>
      <c r="C79" s="30" t="s">
        <v>25</v>
      </c>
      <c r="F79" s="18" t="str">
        <f>E15</f>
        <v>VaK Mladá Boleslav a.s.</v>
      </c>
      <c r="I79" s="111" t="s">
        <v>31</v>
      </c>
      <c r="J79" s="34" t="str">
        <f>E21</f>
        <v>Vodohospodářské inženýrské služby, a.s.</v>
      </c>
      <c r="L79" s="36"/>
    </row>
    <row r="80" s="1" customFormat="1" ht="13.65" customHeight="1">
      <c r="B80" s="36"/>
      <c r="C80" s="30" t="s">
        <v>29</v>
      </c>
      <c r="F80" s="18" t="str">
        <f>IF(E18="","",E18)</f>
        <v>Vyplň údaj</v>
      </c>
      <c r="I80" s="111" t="s">
        <v>34</v>
      </c>
      <c r="J80" s="34" t="str">
        <f>E24</f>
        <v>Ing.Eva Mrvová</v>
      </c>
      <c r="L80" s="36"/>
    </row>
    <row r="81" s="1" customFormat="1" ht="10.32" customHeight="1">
      <c r="B81" s="36"/>
      <c r="I81" s="110"/>
      <c r="L81" s="36"/>
    </row>
    <row r="82" s="9" customFormat="1" ht="29.28" customHeight="1">
      <c r="B82" s="142"/>
      <c r="C82" s="143" t="s">
        <v>144</v>
      </c>
      <c r="D82" s="144" t="s">
        <v>57</v>
      </c>
      <c r="E82" s="144" t="s">
        <v>53</v>
      </c>
      <c r="F82" s="144" t="s">
        <v>54</v>
      </c>
      <c r="G82" s="144" t="s">
        <v>145</v>
      </c>
      <c r="H82" s="144" t="s">
        <v>146</v>
      </c>
      <c r="I82" s="145" t="s">
        <v>147</v>
      </c>
      <c r="J82" s="146" t="s">
        <v>133</v>
      </c>
      <c r="K82" s="147" t="s">
        <v>148</v>
      </c>
      <c r="L82" s="142"/>
      <c r="M82" s="74" t="s">
        <v>3</v>
      </c>
      <c r="N82" s="75" t="s">
        <v>42</v>
      </c>
      <c r="O82" s="75" t="s">
        <v>149</v>
      </c>
      <c r="P82" s="75" t="s">
        <v>150</v>
      </c>
      <c r="Q82" s="75" t="s">
        <v>151</v>
      </c>
      <c r="R82" s="75" t="s">
        <v>152</v>
      </c>
      <c r="S82" s="75" t="s">
        <v>153</v>
      </c>
      <c r="T82" s="76" t="s">
        <v>154</v>
      </c>
    </row>
    <row r="83" s="1" customFormat="1" ht="22.8" customHeight="1">
      <c r="B83" s="36"/>
      <c r="C83" s="79" t="s">
        <v>155</v>
      </c>
      <c r="I83" s="110"/>
      <c r="J83" s="148">
        <f>BK83</f>
        <v>0</v>
      </c>
      <c r="L83" s="36"/>
      <c r="M83" s="77"/>
      <c r="N83" s="62"/>
      <c r="O83" s="62"/>
      <c r="P83" s="149">
        <f>P84</f>
        <v>0</v>
      </c>
      <c r="Q83" s="62"/>
      <c r="R83" s="149">
        <f>R84</f>
        <v>12.129640000000002</v>
      </c>
      <c r="S83" s="62"/>
      <c r="T83" s="150">
        <f>T84</f>
        <v>273.34399999999999</v>
      </c>
      <c r="AT83" s="18" t="s">
        <v>71</v>
      </c>
      <c r="AU83" s="18" t="s">
        <v>134</v>
      </c>
      <c r="BK83" s="151">
        <f>BK84</f>
        <v>0</v>
      </c>
    </row>
    <row r="84" s="10" customFormat="1" ht="25.92" customHeight="1">
      <c r="B84" s="152"/>
      <c r="D84" s="153" t="s">
        <v>71</v>
      </c>
      <c r="E84" s="154" t="s">
        <v>156</v>
      </c>
      <c r="F84" s="154" t="s">
        <v>944</v>
      </c>
      <c r="I84" s="155"/>
      <c r="J84" s="156">
        <f>BK84</f>
        <v>0</v>
      </c>
      <c r="L84" s="152"/>
      <c r="M84" s="157"/>
      <c r="N84" s="158"/>
      <c r="O84" s="158"/>
      <c r="P84" s="159">
        <f>P85+P93+P96</f>
        <v>0</v>
      </c>
      <c r="Q84" s="158"/>
      <c r="R84" s="159">
        <f>R85+R93+R96</f>
        <v>12.129640000000002</v>
      </c>
      <c r="S84" s="158"/>
      <c r="T84" s="160">
        <f>T85+T93+T96</f>
        <v>273.34399999999999</v>
      </c>
      <c r="AR84" s="153" t="s">
        <v>80</v>
      </c>
      <c r="AT84" s="161" t="s">
        <v>71</v>
      </c>
      <c r="AU84" s="161" t="s">
        <v>72</v>
      </c>
      <c r="AY84" s="153" t="s">
        <v>158</v>
      </c>
      <c r="BK84" s="162">
        <f>BK85+BK93+BK96</f>
        <v>0</v>
      </c>
    </row>
    <row r="85" s="10" customFormat="1" ht="22.8" customHeight="1">
      <c r="B85" s="152"/>
      <c r="D85" s="153" t="s">
        <v>71</v>
      </c>
      <c r="E85" s="163" t="s">
        <v>80</v>
      </c>
      <c r="F85" s="163" t="s">
        <v>159</v>
      </c>
      <c r="I85" s="155"/>
      <c r="J85" s="164">
        <f>BK85</f>
        <v>0</v>
      </c>
      <c r="L85" s="152"/>
      <c r="M85" s="157"/>
      <c r="N85" s="158"/>
      <c r="O85" s="158"/>
      <c r="P85" s="159">
        <f>SUM(P86:P92)</f>
        <v>0</v>
      </c>
      <c r="Q85" s="158"/>
      <c r="R85" s="159">
        <f>SUM(R86:R92)</f>
        <v>0.14948499999999998</v>
      </c>
      <c r="S85" s="158"/>
      <c r="T85" s="160">
        <f>SUM(T86:T92)</f>
        <v>273.34399999999999</v>
      </c>
      <c r="AR85" s="153" t="s">
        <v>80</v>
      </c>
      <c r="AT85" s="161" t="s">
        <v>71</v>
      </c>
      <c r="AU85" s="161" t="s">
        <v>80</v>
      </c>
      <c r="AY85" s="153" t="s">
        <v>158</v>
      </c>
      <c r="BK85" s="162">
        <f>SUM(BK86:BK92)</f>
        <v>0</v>
      </c>
    </row>
    <row r="86" s="1" customFormat="1" ht="22.5" customHeight="1">
      <c r="B86" s="165"/>
      <c r="C86" s="166" t="s">
        <v>80</v>
      </c>
      <c r="D86" s="166" t="s">
        <v>160</v>
      </c>
      <c r="E86" s="167" t="s">
        <v>181</v>
      </c>
      <c r="F86" s="168" t="s">
        <v>182</v>
      </c>
      <c r="G86" s="169" t="s">
        <v>101</v>
      </c>
      <c r="H86" s="170">
        <v>2135.5</v>
      </c>
      <c r="I86" s="171"/>
      <c r="J86" s="172">
        <f>ROUND(I86*H86,2)</f>
        <v>0</v>
      </c>
      <c r="K86" s="168" t="s">
        <v>163</v>
      </c>
      <c r="L86" s="36"/>
      <c r="M86" s="173" t="s">
        <v>3</v>
      </c>
      <c r="N86" s="174" t="s">
        <v>43</v>
      </c>
      <c r="O86" s="66"/>
      <c r="P86" s="175">
        <f>O86*H86</f>
        <v>0</v>
      </c>
      <c r="Q86" s="175">
        <v>6.9999999999999994E-05</v>
      </c>
      <c r="R86" s="175">
        <f>Q86*H86</f>
        <v>0.14948499999999998</v>
      </c>
      <c r="S86" s="175">
        <v>0.128</v>
      </c>
      <c r="T86" s="176">
        <f>S86*H86</f>
        <v>273.34399999999999</v>
      </c>
      <c r="AR86" s="18" t="s">
        <v>164</v>
      </c>
      <c r="AT86" s="18" t="s">
        <v>160</v>
      </c>
      <c r="AU86" s="18" t="s">
        <v>82</v>
      </c>
      <c r="AY86" s="18" t="s">
        <v>158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8" t="s">
        <v>80</v>
      </c>
      <c r="BK86" s="177">
        <f>ROUND(I86*H86,2)</f>
        <v>0</v>
      </c>
      <c r="BL86" s="18" t="s">
        <v>164</v>
      </c>
      <c r="BM86" s="18" t="s">
        <v>945</v>
      </c>
    </row>
    <row r="87" s="12" customFormat="1">
      <c r="B87" s="187"/>
      <c r="D87" s="179" t="s">
        <v>166</v>
      </c>
      <c r="E87" s="188" t="s">
        <v>3</v>
      </c>
      <c r="F87" s="189" t="s">
        <v>946</v>
      </c>
      <c r="H87" s="188" t="s">
        <v>3</v>
      </c>
      <c r="I87" s="190"/>
      <c r="L87" s="187"/>
      <c r="M87" s="191"/>
      <c r="N87" s="192"/>
      <c r="O87" s="192"/>
      <c r="P87" s="192"/>
      <c r="Q87" s="192"/>
      <c r="R87" s="192"/>
      <c r="S87" s="192"/>
      <c r="T87" s="193"/>
      <c r="AT87" s="188" t="s">
        <v>166</v>
      </c>
      <c r="AU87" s="188" t="s">
        <v>82</v>
      </c>
      <c r="AV87" s="12" t="s">
        <v>80</v>
      </c>
      <c r="AW87" s="12" t="s">
        <v>33</v>
      </c>
      <c r="AX87" s="12" t="s">
        <v>72</v>
      </c>
      <c r="AY87" s="188" t="s">
        <v>158</v>
      </c>
    </row>
    <row r="88" s="11" customFormat="1">
      <c r="B88" s="178"/>
      <c r="D88" s="179" t="s">
        <v>166</v>
      </c>
      <c r="E88" s="180" t="s">
        <v>3</v>
      </c>
      <c r="F88" s="181" t="s">
        <v>947</v>
      </c>
      <c r="H88" s="182">
        <v>816.20000000000005</v>
      </c>
      <c r="I88" s="183"/>
      <c r="L88" s="178"/>
      <c r="M88" s="184"/>
      <c r="N88" s="185"/>
      <c r="O88" s="185"/>
      <c r="P88" s="185"/>
      <c r="Q88" s="185"/>
      <c r="R88" s="185"/>
      <c r="S88" s="185"/>
      <c r="T88" s="186"/>
      <c r="AT88" s="180" t="s">
        <v>166</v>
      </c>
      <c r="AU88" s="180" t="s">
        <v>82</v>
      </c>
      <c r="AV88" s="11" t="s">
        <v>82</v>
      </c>
      <c r="AW88" s="11" t="s">
        <v>33</v>
      </c>
      <c r="AX88" s="11" t="s">
        <v>72</v>
      </c>
      <c r="AY88" s="180" t="s">
        <v>158</v>
      </c>
    </row>
    <row r="89" s="11" customFormat="1">
      <c r="B89" s="178"/>
      <c r="D89" s="179" t="s">
        <v>166</v>
      </c>
      <c r="E89" s="180" t="s">
        <v>3</v>
      </c>
      <c r="F89" s="181" t="s">
        <v>948</v>
      </c>
      <c r="H89" s="182">
        <v>12.300000000000001</v>
      </c>
      <c r="I89" s="183"/>
      <c r="L89" s="178"/>
      <c r="M89" s="184"/>
      <c r="N89" s="185"/>
      <c r="O89" s="185"/>
      <c r="P89" s="185"/>
      <c r="Q89" s="185"/>
      <c r="R89" s="185"/>
      <c r="S89" s="185"/>
      <c r="T89" s="186"/>
      <c r="AT89" s="180" t="s">
        <v>166</v>
      </c>
      <c r="AU89" s="180" t="s">
        <v>82</v>
      </c>
      <c r="AV89" s="11" t="s">
        <v>82</v>
      </c>
      <c r="AW89" s="11" t="s">
        <v>33</v>
      </c>
      <c r="AX89" s="11" t="s">
        <v>72</v>
      </c>
      <c r="AY89" s="180" t="s">
        <v>158</v>
      </c>
    </row>
    <row r="90" s="11" customFormat="1">
      <c r="B90" s="178"/>
      <c r="D90" s="179" t="s">
        <v>166</v>
      </c>
      <c r="E90" s="180" t="s">
        <v>3</v>
      </c>
      <c r="F90" s="181" t="s">
        <v>949</v>
      </c>
      <c r="H90" s="182">
        <v>1098.2000000000001</v>
      </c>
      <c r="I90" s="183"/>
      <c r="L90" s="178"/>
      <c r="M90" s="184"/>
      <c r="N90" s="185"/>
      <c r="O90" s="185"/>
      <c r="P90" s="185"/>
      <c r="Q90" s="185"/>
      <c r="R90" s="185"/>
      <c r="S90" s="185"/>
      <c r="T90" s="186"/>
      <c r="AT90" s="180" t="s">
        <v>166</v>
      </c>
      <c r="AU90" s="180" t="s">
        <v>82</v>
      </c>
      <c r="AV90" s="11" t="s">
        <v>82</v>
      </c>
      <c r="AW90" s="11" t="s">
        <v>33</v>
      </c>
      <c r="AX90" s="11" t="s">
        <v>72</v>
      </c>
      <c r="AY90" s="180" t="s">
        <v>158</v>
      </c>
    </row>
    <row r="91" s="11" customFormat="1">
      <c r="B91" s="178"/>
      <c r="D91" s="179" t="s">
        <v>166</v>
      </c>
      <c r="E91" s="180" t="s">
        <v>3</v>
      </c>
      <c r="F91" s="181" t="s">
        <v>950</v>
      </c>
      <c r="H91" s="182">
        <v>208.80000000000001</v>
      </c>
      <c r="I91" s="183"/>
      <c r="L91" s="178"/>
      <c r="M91" s="184"/>
      <c r="N91" s="185"/>
      <c r="O91" s="185"/>
      <c r="P91" s="185"/>
      <c r="Q91" s="185"/>
      <c r="R91" s="185"/>
      <c r="S91" s="185"/>
      <c r="T91" s="186"/>
      <c r="AT91" s="180" t="s">
        <v>166</v>
      </c>
      <c r="AU91" s="180" t="s">
        <v>82</v>
      </c>
      <c r="AV91" s="11" t="s">
        <v>82</v>
      </c>
      <c r="AW91" s="11" t="s">
        <v>33</v>
      </c>
      <c r="AX91" s="11" t="s">
        <v>72</v>
      </c>
      <c r="AY91" s="180" t="s">
        <v>158</v>
      </c>
    </row>
    <row r="92" s="13" customFormat="1">
      <c r="B92" s="194"/>
      <c r="D92" s="179" t="s">
        <v>166</v>
      </c>
      <c r="E92" s="195" t="s">
        <v>3</v>
      </c>
      <c r="F92" s="196" t="s">
        <v>215</v>
      </c>
      <c r="H92" s="197">
        <v>2135.5</v>
      </c>
      <c r="I92" s="198"/>
      <c r="L92" s="194"/>
      <c r="M92" s="199"/>
      <c r="N92" s="200"/>
      <c r="O92" s="200"/>
      <c r="P92" s="200"/>
      <c r="Q92" s="200"/>
      <c r="R92" s="200"/>
      <c r="S92" s="200"/>
      <c r="T92" s="201"/>
      <c r="AT92" s="195" t="s">
        <v>166</v>
      </c>
      <c r="AU92" s="195" t="s">
        <v>82</v>
      </c>
      <c r="AV92" s="13" t="s">
        <v>164</v>
      </c>
      <c r="AW92" s="13" t="s">
        <v>33</v>
      </c>
      <c r="AX92" s="13" t="s">
        <v>80</v>
      </c>
      <c r="AY92" s="195" t="s">
        <v>158</v>
      </c>
    </row>
    <row r="93" s="10" customFormat="1" ht="22.8" customHeight="1">
      <c r="B93" s="152"/>
      <c r="D93" s="153" t="s">
        <v>71</v>
      </c>
      <c r="E93" s="163" t="s">
        <v>180</v>
      </c>
      <c r="F93" s="163" t="s">
        <v>295</v>
      </c>
      <c r="I93" s="155"/>
      <c r="J93" s="164">
        <f>BK93</f>
        <v>0</v>
      </c>
      <c r="L93" s="152"/>
      <c r="M93" s="157"/>
      <c r="N93" s="158"/>
      <c r="O93" s="158"/>
      <c r="P93" s="159">
        <f>SUM(P94:P95)</f>
        <v>0</v>
      </c>
      <c r="Q93" s="158"/>
      <c r="R93" s="159">
        <f>SUM(R94:R95)</f>
        <v>11.980155000000002</v>
      </c>
      <c r="S93" s="158"/>
      <c r="T93" s="160">
        <f>SUM(T94:T95)</f>
        <v>0</v>
      </c>
      <c r="AR93" s="153" t="s">
        <v>80</v>
      </c>
      <c r="AT93" s="161" t="s">
        <v>71</v>
      </c>
      <c r="AU93" s="161" t="s">
        <v>80</v>
      </c>
      <c r="AY93" s="153" t="s">
        <v>158</v>
      </c>
      <c r="BK93" s="162">
        <f>SUM(BK94:BK95)</f>
        <v>0</v>
      </c>
    </row>
    <row r="94" s="1" customFormat="1" ht="16.5" customHeight="1">
      <c r="B94" s="165"/>
      <c r="C94" s="166" t="s">
        <v>82</v>
      </c>
      <c r="D94" s="166" t="s">
        <v>160</v>
      </c>
      <c r="E94" s="167" t="s">
        <v>951</v>
      </c>
      <c r="F94" s="168" t="s">
        <v>952</v>
      </c>
      <c r="G94" s="169" t="s">
        <v>101</v>
      </c>
      <c r="H94" s="170">
        <v>2135.5</v>
      </c>
      <c r="I94" s="171"/>
      <c r="J94" s="172">
        <f>ROUND(I94*H94,2)</f>
        <v>0</v>
      </c>
      <c r="K94" s="168" t="s">
        <v>163</v>
      </c>
      <c r="L94" s="36"/>
      <c r="M94" s="173" t="s">
        <v>3</v>
      </c>
      <c r="N94" s="174" t="s">
        <v>43</v>
      </c>
      <c r="O94" s="66"/>
      <c r="P94" s="175">
        <f>O94*H94</f>
        <v>0</v>
      </c>
      <c r="Q94" s="175">
        <v>0.0056100000000000004</v>
      </c>
      <c r="R94" s="175">
        <f>Q94*H94</f>
        <v>11.980155000000002</v>
      </c>
      <c r="S94" s="175">
        <v>0</v>
      </c>
      <c r="T94" s="176">
        <f>S94*H94</f>
        <v>0</v>
      </c>
      <c r="AR94" s="18" t="s">
        <v>164</v>
      </c>
      <c r="AT94" s="18" t="s">
        <v>160</v>
      </c>
      <c r="AU94" s="18" t="s">
        <v>82</v>
      </c>
      <c r="AY94" s="18" t="s">
        <v>158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8" t="s">
        <v>80</v>
      </c>
      <c r="BK94" s="177">
        <f>ROUND(I94*H94,2)</f>
        <v>0</v>
      </c>
      <c r="BL94" s="18" t="s">
        <v>164</v>
      </c>
      <c r="BM94" s="18" t="s">
        <v>953</v>
      </c>
    </row>
    <row r="95" s="1" customFormat="1" ht="22.5" customHeight="1">
      <c r="B95" s="165"/>
      <c r="C95" s="166" t="s">
        <v>173</v>
      </c>
      <c r="D95" s="166" t="s">
        <v>160</v>
      </c>
      <c r="E95" s="167" t="s">
        <v>954</v>
      </c>
      <c r="F95" s="168" t="s">
        <v>955</v>
      </c>
      <c r="G95" s="169" t="s">
        <v>101</v>
      </c>
      <c r="H95" s="170">
        <v>2135.5</v>
      </c>
      <c r="I95" s="171"/>
      <c r="J95" s="172">
        <f>ROUND(I95*H95,2)</f>
        <v>0</v>
      </c>
      <c r="K95" s="168" t="s">
        <v>163</v>
      </c>
      <c r="L95" s="36"/>
      <c r="M95" s="173" t="s">
        <v>3</v>
      </c>
      <c r="N95" s="174" t="s">
        <v>43</v>
      </c>
      <c r="O95" s="66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AR95" s="18" t="s">
        <v>164</v>
      </c>
      <c r="AT95" s="18" t="s">
        <v>160</v>
      </c>
      <c r="AU95" s="18" t="s">
        <v>82</v>
      </c>
      <c r="AY95" s="18" t="s">
        <v>158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8" t="s">
        <v>80</v>
      </c>
      <c r="BK95" s="177">
        <f>ROUND(I95*H95,2)</f>
        <v>0</v>
      </c>
      <c r="BL95" s="18" t="s">
        <v>164</v>
      </c>
      <c r="BM95" s="18" t="s">
        <v>956</v>
      </c>
    </row>
    <row r="96" s="10" customFormat="1" ht="22.8" customHeight="1">
      <c r="B96" s="152"/>
      <c r="D96" s="153" t="s">
        <v>71</v>
      </c>
      <c r="E96" s="163" t="s">
        <v>490</v>
      </c>
      <c r="F96" s="163" t="s">
        <v>491</v>
      </c>
      <c r="I96" s="155"/>
      <c r="J96" s="164">
        <f>BK96</f>
        <v>0</v>
      </c>
      <c r="L96" s="152"/>
      <c r="M96" s="157"/>
      <c r="N96" s="158"/>
      <c r="O96" s="158"/>
      <c r="P96" s="159">
        <f>SUM(P97:P98)</f>
        <v>0</v>
      </c>
      <c r="Q96" s="158"/>
      <c r="R96" s="159">
        <f>SUM(R97:R98)</f>
        <v>0</v>
      </c>
      <c r="S96" s="158"/>
      <c r="T96" s="160">
        <f>SUM(T97:T98)</f>
        <v>0</v>
      </c>
      <c r="AR96" s="153" t="s">
        <v>80</v>
      </c>
      <c r="AT96" s="161" t="s">
        <v>71</v>
      </c>
      <c r="AU96" s="161" t="s">
        <v>80</v>
      </c>
      <c r="AY96" s="153" t="s">
        <v>158</v>
      </c>
      <c r="BK96" s="162">
        <f>SUM(BK97:BK98)</f>
        <v>0</v>
      </c>
    </row>
    <row r="97" s="1" customFormat="1" ht="16.5" customHeight="1">
      <c r="B97" s="165"/>
      <c r="C97" s="166" t="s">
        <v>164</v>
      </c>
      <c r="D97" s="166" t="s">
        <v>160</v>
      </c>
      <c r="E97" s="167" t="s">
        <v>957</v>
      </c>
      <c r="F97" s="168" t="s">
        <v>958</v>
      </c>
      <c r="G97" s="169" t="s">
        <v>268</v>
      </c>
      <c r="H97" s="170">
        <v>273.34399999999999</v>
      </c>
      <c r="I97" s="171"/>
      <c r="J97" s="172">
        <f>ROUND(I97*H97,2)</f>
        <v>0</v>
      </c>
      <c r="K97" s="168" t="s">
        <v>3</v>
      </c>
      <c r="L97" s="36"/>
      <c r="M97" s="173" t="s">
        <v>3</v>
      </c>
      <c r="N97" s="174" t="s">
        <v>43</v>
      </c>
      <c r="O97" s="66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AR97" s="18" t="s">
        <v>164</v>
      </c>
      <c r="AT97" s="18" t="s">
        <v>160</v>
      </c>
      <c r="AU97" s="18" t="s">
        <v>82</v>
      </c>
      <c r="AY97" s="18" t="s">
        <v>158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8" t="s">
        <v>80</v>
      </c>
      <c r="BK97" s="177">
        <f>ROUND(I97*H97,2)</f>
        <v>0</v>
      </c>
      <c r="BL97" s="18" t="s">
        <v>164</v>
      </c>
      <c r="BM97" s="18" t="s">
        <v>959</v>
      </c>
    </row>
    <row r="98" s="1" customFormat="1" ht="22.5" customHeight="1">
      <c r="B98" s="165"/>
      <c r="C98" s="166" t="s">
        <v>180</v>
      </c>
      <c r="D98" s="166" t="s">
        <v>160</v>
      </c>
      <c r="E98" s="167" t="s">
        <v>508</v>
      </c>
      <c r="F98" s="168" t="s">
        <v>509</v>
      </c>
      <c r="G98" s="169" t="s">
        <v>268</v>
      </c>
      <c r="H98" s="170">
        <v>273.34399999999999</v>
      </c>
      <c r="I98" s="171"/>
      <c r="J98" s="172">
        <f>ROUND(I98*H98,2)</f>
        <v>0</v>
      </c>
      <c r="K98" s="168" t="s">
        <v>163</v>
      </c>
      <c r="L98" s="36"/>
      <c r="M98" s="222" t="s">
        <v>3</v>
      </c>
      <c r="N98" s="223" t="s">
        <v>43</v>
      </c>
      <c r="O98" s="224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AR98" s="18" t="s">
        <v>164</v>
      </c>
      <c r="AT98" s="18" t="s">
        <v>160</v>
      </c>
      <c r="AU98" s="18" t="s">
        <v>82</v>
      </c>
      <c r="AY98" s="18" t="s">
        <v>158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8" t="s">
        <v>80</v>
      </c>
      <c r="BK98" s="177">
        <f>ROUND(I98*H98,2)</f>
        <v>0</v>
      </c>
      <c r="BL98" s="18" t="s">
        <v>164</v>
      </c>
      <c r="BM98" s="18" t="s">
        <v>960</v>
      </c>
    </row>
    <row r="99" s="1" customFormat="1" ht="6.96" customHeight="1">
      <c r="B99" s="51"/>
      <c r="C99" s="52"/>
      <c r="D99" s="52"/>
      <c r="E99" s="52"/>
      <c r="F99" s="52"/>
      <c r="G99" s="52"/>
      <c r="H99" s="52"/>
      <c r="I99" s="126"/>
      <c r="J99" s="52"/>
      <c r="K99" s="52"/>
      <c r="L99" s="36"/>
    </row>
  </sheetData>
  <autoFilter ref="C82:K9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0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7" t="s">
        <v>6</v>
      </c>
      <c r="AT2" s="18" t="s">
        <v>98</v>
      </c>
    </row>
    <row r="3" ht="6.96" customHeight="1">
      <c r="B3" s="19"/>
      <c r="C3" s="20"/>
      <c r="D3" s="20"/>
      <c r="E3" s="20"/>
      <c r="F3" s="20"/>
      <c r="G3" s="20"/>
      <c r="H3" s="20"/>
      <c r="I3" s="108"/>
      <c r="J3" s="20"/>
      <c r="K3" s="20"/>
      <c r="L3" s="21"/>
      <c r="AT3" s="18" t="s">
        <v>82</v>
      </c>
    </row>
    <row r="4" ht="24.96" customHeight="1">
      <c r="B4" s="21"/>
      <c r="D4" s="22" t="s">
        <v>107</v>
      </c>
      <c r="L4" s="21"/>
      <c r="M4" s="23" t="s">
        <v>11</v>
      </c>
      <c r="AT4" s="18" t="s">
        <v>4</v>
      </c>
    </row>
    <row r="5" ht="6.96" customHeight="1">
      <c r="B5" s="21"/>
      <c r="L5" s="21"/>
    </row>
    <row r="6" ht="12" customHeight="1">
      <c r="B6" s="21"/>
      <c r="D6" s="30" t="s">
        <v>17</v>
      </c>
      <c r="L6" s="21"/>
    </row>
    <row r="7" ht="16.5" customHeight="1">
      <c r="B7" s="21"/>
      <c r="E7" s="109" t="str">
        <f>'Rekapitulace stavby'!K6</f>
        <v>Semčice, dostavba kanalizace a intenzifikace ČOV - Část A) Dostavba kanalizace - NEUZNATELNÉ NÁKLADY</v>
      </c>
      <c r="F7" s="30"/>
      <c r="G7" s="30"/>
      <c r="H7" s="30"/>
      <c r="L7" s="21"/>
    </row>
    <row r="8" s="1" customFormat="1" ht="12" customHeight="1">
      <c r="B8" s="36"/>
      <c r="D8" s="30" t="s">
        <v>121</v>
      </c>
      <c r="I8" s="110"/>
      <c r="L8" s="36"/>
    </row>
    <row r="9" s="1" customFormat="1" ht="36.96" customHeight="1">
      <c r="B9" s="36"/>
      <c r="E9" s="57" t="s">
        <v>961</v>
      </c>
      <c r="F9" s="1"/>
      <c r="G9" s="1"/>
      <c r="H9" s="1"/>
      <c r="I9" s="110"/>
      <c r="L9" s="36"/>
    </row>
    <row r="10" s="1" customFormat="1">
      <c r="B10" s="36"/>
      <c r="I10" s="110"/>
      <c r="L10" s="36"/>
    </row>
    <row r="11" s="1" customFormat="1" ht="12" customHeight="1">
      <c r="B11" s="36"/>
      <c r="D11" s="30" t="s">
        <v>19</v>
      </c>
      <c r="F11" s="18" t="s">
        <v>3</v>
      </c>
      <c r="I11" s="111" t="s">
        <v>20</v>
      </c>
      <c r="J11" s="18" t="s">
        <v>3</v>
      </c>
      <c r="L11" s="36"/>
    </row>
    <row r="12" s="1" customFormat="1" ht="12" customHeight="1">
      <c r="B12" s="36"/>
      <c r="D12" s="30" t="s">
        <v>21</v>
      </c>
      <c r="F12" s="18" t="s">
        <v>22</v>
      </c>
      <c r="I12" s="111" t="s">
        <v>23</v>
      </c>
      <c r="J12" s="59" t="str">
        <f>'Rekapitulace stavby'!AN8</f>
        <v>19. 2. 2019</v>
      </c>
      <c r="L12" s="36"/>
    </row>
    <row r="13" s="1" customFormat="1" ht="10.8" customHeight="1">
      <c r="B13" s="36"/>
      <c r="I13" s="110"/>
      <c r="L13" s="36"/>
    </row>
    <row r="14" s="1" customFormat="1" ht="12" customHeight="1">
      <c r="B14" s="36"/>
      <c r="D14" s="30" t="s">
        <v>25</v>
      </c>
      <c r="I14" s="111" t="s">
        <v>26</v>
      </c>
      <c r="J14" s="18" t="s">
        <v>3</v>
      </c>
      <c r="L14" s="36"/>
    </row>
    <row r="15" s="1" customFormat="1" ht="18" customHeight="1">
      <c r="B15" s="36"/>
      <c r="E15" s="18" t="s">
        <v>27</v>
      </c>
      <c r="I15" s="111" t="s">
        <v>28</v>
      </c>
      <c r="J15" s="18" t="s">
        <v>3</v>
      </c>
      <c r="L15" s="36"/>
    </row>
    <row r="16" s="1" customFormat="1" ht="6.96" customHeight="1">
      <c r="B16" s="36"/>
      <c r="I16" s="110"/>
      <c r="L16" s="36"/>
    </row>
    <row r="17" s="1" customFormat="1" ht="12" customHeight="1">
      <c r="B17" s="36"/>
      <c r="D17" s="30" t="s">
        <v>29</v>
      </c>
      <c r="I17" s="111" t="s">
        <v>26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18"/>
      <c r="G18" s="18"/>
      <c r="H18" s="18"/>
      <c r="I18" s="111" t="s">
        <v>28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0"/>
      <c r="L19" s="36"/>
    </row>
    <row r="20" s="1" customFormat="1" ht="12" customHeight="1">
      <c r="B20" s="36"/>
      <c r="D20" s="30" t="s">
        <v>31</v>
      </c>
      <c r="I20" s="111" t="s">
        <v>26</v>
      </c>
      <c r="J20" s="18" t="s">
        <v>3</v>
      </c>
      <c r="L20" s="36"/>
    </row>
    <row r="21" s="1" customFormat="1" ht="18" customHeight="1">
      <c r="B21" s="36"/>
      <c r="E21" s="18" t="s">
        <v>32</v>
      </c>
      <c r="I21" s="111" t="s">
        <v>28</v>
      </c>
      <c r="J21" s="18" t="s">
        <v>3</v>
      </c>
      <c r="L21" s="36"/>
    </row>
    <row r="22" s="1" customFormat="1" ht="6.96" customHeight="1">
      <c r="B22" s="36"/>
      <c r="I22" s="110"/>
      <c r="L22" s="36"/>
    </row>
    <row r="23" s="1" customFormat="1" ht="12" customHeight="1">
      <c r="B23" s="36"/>
      <c r="D23" s="30" t="s">
        <v>34</v>
      </c>
      <c r="I23" s="111" t="s">
        <v>26</v>
      </c>
      <c r="J23" s="18" t="s">
        <v>3</v>
      </c>
      <c r="L23" s="36"/>
    </row>
    <row r="24" s="1" customFormat="1" ht="18" customHeight="1">
      <c r="B24" s="36"/>
      <c r="E24" s="18" t="s">
        <v>35</v>
      </c>
      <c r="I24" s="111" t="s">
        <v>28</v>
      </c>
      <c r="J24" s="18" t="s">
        <v>3</v>
      </c>
      <c r="L24" s="36"/>
    </row>
    <row r="25" s="1" customFormat="1" ht="6.96" customHeight="1">
      <c r="B25" s="36"/>
      <c r="I25" s="110"/>
      <c r="L25" s="36"/>
    </row>
    <row r="26" s="1" customFormat="1" ht="12" customHeight="1">
      <c r="B26" s="36"/>
      <c r="D26" s="30" t="s">
        <v>36</v>
      </c>
      <c r="I26" s="110"/>
      <c r="L26" s="36"/>
    </row>
    <row r="27" s="6" customFormat="1" ht="16.5" customHeight="1">
      <c r="B27" s="112"/>
      <c r="E27" s="34" t="s">
        <v>3</v>
      </c>
      <c r="F27" s="34"/>
      <c r="G27" s="34"/>
      <c r="H27" s="34"/>
      <c r="I27" s="113"/>
      <c r="L27" s="112"/>
    </row>
    <row r="28" s="1" customFormat="1" ht="6.96" customHeight="1">
      <c r="B28" s="36"/>
      <c r="I28" s="110"/>
      <c r="L28" s="36"/>
    </row>
    <row r="29" s="1" customFormat="1" ht="6.96" customHeight="1">
      <c r="B29" s="36"/>
      <c r="D29" s="62"/>
      <c r="E29" s="62"/>
      <c r="F29" s="62"/>
      <c r="G29" s="62"/>
      <c r="H29" s="62"/>
      <c r="I29" s="114"/>
      <c r="J29" s="62"/>
      <c r="K29" s="62"/>
      <c r="L29" s="36"/>
    </row>
    <row r="30" s="1" customFormat="1" ht="25.44" customHeight="1">
      <c r="B30" s="36"/>
      <c r="D30" s="115" t="s">
        <v>38</v>
      </c>
      <c r="I30" s="110"/>
      <c r="J30" s="82">
        <f>ROUND(J80, 2)</f>
        <v>0</v>
      </c>
      <c r="L30" s="36"/>
    </row>
    <row r="31" s="1" customFormat="1" ht="6.96" customHeight="1">
      <c r="B31" s="36"/>
      <c r="D31" s="62"/>
      <c r="E31" s="62"/>
      <c r="F31" s="62"/>
      <c r="G31" s="62"/>
      <c r="H31" s="62"/>
      <c r="I31" s="114"/>
      <c r="J31" s="62"/>
      <c r="K31" s="62"/>
      <c r="L31" s="36"/>
    </row>
    <row r="32" s="1" customFormat="1" ht="14.4" customHeight="1">
      <c r="B32" s="36"/>
      <c r="F32" s="40" t="s">
        <v>40</v>
      </c>
      <c r="I32" s="116" t="s">
        <v>39</v>
      </c>
      <c r="J32" s="40" t="s">
        <v>41</v>
      </c>
      <c r="L32" s="36"/>
    </row>
    <row r="33" s="1" customFormat="1" ht="14.4" customHeight="1">
      <c r="B33" s="36"/>
      <c r="D33" s="30" t="s">
        <v>42</v>
      </c>
      <c r="E33" s="30" t="s">
        <v>43</v>
      </c>
      <c r="F33" s="117">
        <f>ROUND((SUM(BE80:BE101)),  2)</f>
        <v>0</v>
      </c>
      <c r="I33" s="118">
        <v>0.20999999999999999</v>
      </c>
      <c r="J33" s="117">
        <f>ROUND(((SUM(BE80:BE101))*I33),  2)</f>
        <v>0</v>
      </c>
      <c r="L33" s="36"/>
    </row>
    <row r="34" s="1" customFormat="1" ht="14.4" customHeight="1">
      <c r="B34" s="36"/>
      <c r="E34" s="30" t="s">
        <v>44</v>
      </c>
      <c r="F34" s="117">
        <f>ROUND((SUM(BF80:BF101)),  2)</f>
        <v>0</v>
      </c>
      <c r="I34" s="118">
        <v>0.14999999999999999</v>
      </c>
      <c r="J34" s="117">
        <f>ROUND(((SUM(BF80:BF101))*I34),  2)</f>
        <v>0</v>
      </c>
      <c r="L34" s="36"/>
    </row>
    <row r="35" hidden="1" s="1" customFormat="1" ht="14.4" customHeight="1">
      <c r="B35" s="36"/>
      <c r="E35" s="30" t="s">
        <v>45</v>
      </c>
      <c r="F35" s="117">
        <f>ROUND((SUM(BG80:BG101)),  2)</f>
        <v>0</v>
      </c>
      <c r="I35" s="118">
        <v>0.20999999999999999</v>
      </c>
      <c r="J35" s="117">
        <f>0</f>
        <v>0</v>
      </c>
      <c r="L35" s="36"/>
    </row>
    <row r="36" hidden="1" s="1" customFormat="1" ht="14.4" customHeight="1">
      <c r="B36" s="36"/>
      <c r="E36" s="30" t="s">
        <v>46</v>
      </c>
      <c r="F36" s="117">
        <f>ROUND((SUM(BH80:BH101)),  2)</f>
        <v>0</v>
      </c>
      <c r="I36" s="118">
        <v>0.14999999999999999</v>
      </c>
      <c r="J36" s="117">
        <f>0</f>
        <v>0</v>
      </c>
      <c r="L36" s="36"/>
    </row>
    <row r="37" hidden="1" s="1" customFormat="1" ht="14.4" customHeight="1">
      <c r="B37" s="36"/>
      <c r="E37" s="30" t="s">
        <v>47</v>
      </c>
      <c r="F37" s="117">
        <f>ROUND((SUM(BI80:BI101)),  2)</f>
        <v>0</v>
      </c>
      <c r="I37" s="118">
        <v>0</v>
      </c>
      <c r="J37" s="117">
        <f>0</f>
        <v>0</v>
      </c>
      <c r="L37" s="36"/>
    </row>
    <row r="38" s="1" customFormat="1" ht="6.96" customHeight="1">
      <c r="B38" s="36"/>
      <c r="I38" s="110"/>
      <c r="L38" s="36"/>
    </row>
    <row r="39" s="1" customFormat="1" ht="25.44" customHeight="1">
      <c r="B39" s="36"/>
      <c r="C39" s="119"/>
      <c r="D39" s="120" t="s">
        <v>48</v>
      </c>
      <c r="E39" s="70"/>
      <c r="F39" s="70"/>
      <c r="G39" s="121" t="s">
        <v>49</v>
      </c>
      <c r="H39" s="122" t="s">
        <v>50</v>
      </c>
      <c r="I39" s="123"/>
      <c r="J39" s="124">
        <f>SUM(J30:J37)</f>
        <v>0</v>
      </c>
      <c r="K39" s="125"/>
      <c r="L39" s="36"/>
    </row>
    <row r="40" s="1" customFormat="1" ht="14.4" customHeight="1">
      <c r="B40" s="51"/>
      <c r="C40" s="52"/>
      <c r="D40" s="52"/>
      <c r="E40" s="52"/>
      <c r="F40" s="52"/>
      <c r="G40" s="52"/>
      <c r="H40" s="52"/>
      <c r="I40" s="126"/>
      <c r="J40" s="52"/>
      <c r="K40" s="52"/>
      <c r="L40" s="36"/>
    </row>
    <row r="44" s="1" customFormat="1" ht="6.96" customHeight="1">
      <c r="B44" s="53"/>
      <c r="C44" s="54"/>
      <c r="D44" s="54"/>
      <c r="E44" s="54"/>
      <c r="F44" s="54"/>
      <c r="G44" s="54"/>
      <c r="H44" s="54"/>
      <c r="I44" s="127"/>
      <c r="J44" s="54"/>
      <c r="K44" s="54"/>
      <c r="L44" s="36"/>
    </row>
    <row r="45" s="1" customFormat="1" ht="24.96" customHeight="1">
      <c r="B45" s="36"/>
      <c r="C45" s="22" t="s">
        <v>131</v>
      </c>
      <c r="I45" s="110"/>
      <c r="L45" s="36"/>
    </row>
    <row r="46" s="1" customFormat="1" ht="6.96" customHeight="1">
      <c r="B46" s="36"/>
      <c r="I46" s="110"/>
      <c r="L46" s="36"/>
    </row>
    <row r="47" s="1" customFormat="1" ht="12" customHeight="1">
      <c r="B47" s="36"/>
      <c r="C47" s="30" t="s">
        <v>17</v>
      </c>
      <c r="I47" s="110"/>
      <c r="L47" s="36"/>
    </row>
    <row r="48" s="1" customFormat="1" ht="16.5" customHeight="1">
      <c r="B48" s="36"/>
      <c r="E48" s="109" t="str">
        <f>E7</f>
        <v>Semčice, dostavba kanalizace a intenzifikace ČOV - Část A) Dostavba kanalizace - NEUZNATELNÉ NÁKLADY</v>
      </c>
      <c r="F48" s="30"/>
      <c r="G48" s="30"/>
      <c r="H48" s="30"/>
      <c r="I48" s="110"/>
      <c r="L48" s="36"/>
    </row>
    <row r="49" s="1" customFormat="1" ht="12" customHeight="1">
      <c r="B49" s="36"/>
      <c r="C49" s="30" t="s">
        <v>121</v>
      </c>
      <c r="I49" s="110"/>
      <c r="L49" s="36"/>
    </row>
    <row r="50" s="1" customFormat="1" ht="16.5" customHeight="1">
      <c r="B50" s="36"/>
      <c r="E50" s="57" t="str">
        <f>E9</f>
        <v>06 - VRN</v>
      </c>
      <c r="F50" s="1"/>
      <c r="G50" s="1"/>
      <c r="H50" s="1"/>
      <c r="I50" s="110"/>
      <c r="L50" s="36"/>
    </row>
    <row r="51" s="1" customFormat="1" ht="6.96" customHeight="1">
      <c r="B51" s="36"/>
      <c r="I51" s="110"/>
      <c r="L51" s="36"/>
    </row>
    <row r="52" s="1" customFormat="1" ht="12" customHeight="1">
      <c r="B52" s="36"/>
      <c r="C52" s="30" t="s">
        <v>21</v>
      </c>
      <c r="F52" s="18" t="str">
        <f>F12</f>
        <v>Semčice</v>
      </c>
      <c r="I52" s="111" t="s">
        <v>23</v>
      </c>
      <c r="J52" s="59" t="str">
        <f>IF(J12="","",J12)</f>
        <v>19. 2. 2019</v>
      </c>
      <c r="L52" s="36"/>
    </row>
    <row r="53" s="1" customFormat="1" ht="6.96" customHeight="1">
      <c r="B53" s="36"/>
      <c r="I53" s="110"/>
      <c r="L53" s="36"/>
    </row>
    <row r="54" s="1" customFormat="1" ht="24.9" customHeight="1">
      <c r="B54" s="36"/>
      <c r="C54" s="30" t="s">
        <v>25</v>
      </c>
      <c r="F54" s="18" t="str">
        <f>E15</f>
        <v>VaK Mladá Boleslav a.s.</v>
      </c>
      <c r="I54" s="111" t="s">
        <v>31</v>
      </c>
      <c r="J54" s="34" t="str">
        <f>E21</f>
        <v>Vodohospodářské inženýrské služby, a.s.</v>
      </c>
      <c r="L54" s="36"/>
    </row>
    <row r="55" s="1" customFormat="1" ht="13.65" customHeight="1">
      <c r="B55" s="36"/>
      <c r="C55" s="30" t="s">
        <v>29</v>
      </c>
      <c r="F55" s="18" t="str">
        <f>IF(E18="","",E18)</f>
        <v>Vyplň údaj</v>
      </c>
      <c r="I55" s="111" t="s">
        <v>34</v>
      </c>
      <c r="J55" s="34" t="str">
        <f>E24</f>
        <v>Ing.Eva Mrvová</v>
      </c>
      <c r="L55" s="36"/>
    </row>
    <row r="56" s="1" customFormat="1" ht="10.32" customHeight="1">
      <c r="B56" s="36"/>
      <c r="I56" s="110"/>
      <c r="L56" s="36"/>
    </row>
    <row r="57" s="1" customFormat="1" ht="29.28" customHeight="1">
      <c r="B57" s="36"/>
      <c r="C57" s="128" t="s">
        <v>132</v>
      </c>
      <c r="D57" s="119"/>
      <c r="E57" s="119"/>
      <c r="F57" s="119"/>
      <c r="G57" s="119"/>
      <c r="H57" s="119"/>
      <c r="I57" s="129"/>
      <c r="J57" s="130" t="s">
        <v>133</v>
      </c>
      <c r="K57" s="119"/>
      <c r="L57" s="36"/>
    </row>
    <row r="58" s="1" customFormat="1" ht="10.32" customHeight="1">
      <c r="B58" s="36"/>
      <c r="I58" s="110"/>
      <c r="L58" s="36"/>
    </row>
    <row r="59" s="1" customFormat="1" ht="22.8" customHeight="1">
      <c r="B59" s="36"/>
      <c r="C59" s="131" t="s">
        <v>70</v>
      </c>
      <c r="I59" s="110"/>
      <c r="J59" s="82">
        <f>J80</f>
        <v>0</v>
      </c>
      <c r="L59" s="36"/>
      <c r="AU59" s="18" t="s">
        <v>134</v>
      </c>
    </row>
    <row r="60" s="7" customFormat="1" ht="24.96" customHeight="1">
      <c r="B60" s="132"/>
      <c r="D60" s="133" t="s">
        <v>962</v>
      </c>
      <c r="E60" s="134"/>
      <c r="F60" s="134"/>
      <c r="G60" s="134"/>
      <c r="H60" s="134"/>
      <c r="I60" s="135"/>
      <c r="J60" s="136">
        <f>J81</f>
        <v>0</v>
      </c>
      <c r="L60" s="132"/>
    </row>
    <row r="61" s="1" customFormat="1" ht="21.84" customHeight="1">
      <c r="B61" s="36"/>
      <c r="I61" s="110"/>
      <c r="L61" s="36"/>
    </row>
    <row r="62" s="1" customFormat="1" ht="6.96" customHeight="1">
      <c r="B62" s="51"/>
      <c r="C62" s="52"/>
      <c r="D62" s="52"/>
      <c r="E62" s="52"/>
      <c r="F62" s="52"/>
      <c r="G62" s="52"/>
      <c r="H62" s="52"/>
      <c r="I62" s="126"/>
      <c r="J62" s="52"/>
      <c r="K62" s="52"/>
      <c r="L62" s="36"/>
    </row>
    <row r="66" s="1" customFormat="1" ht="6.96" customHeight="1">
      <c r="B66" s="53"/>
      <c r="C66" s="54"/>
      <c r="D66" s="54"/>
      <c r="E66" s="54"/>
      <c r="F66" s="54"/>
      <c r="G66" s="54"/>
      <c r="H66" s="54"/>
      <c r="I66" s="127"/>
      <c r="J66" s="54"/>
      <c r="K66" s="54"/>
      <c r="L66" s="36"/>
    </row>
    <row r="67" s="1" customFormat="1" ht="24.96" customHeight="1">
      <c r="B67" s="36"/>
      <c r="C67" s="22" t="s">
        <v>143</v>
      </c>
      <c r="I67" s="110"/>
      <c r="L67" s="36"/>
    </row>
    <row r="68" s="1" customFormat="1" ht="6.96" customHeight="1">
      <c r="B68" s="36"/>
      <c r="I68" s="110"/>
      <c r="L68" s="36"/>
    </row>
    <row r="69" s="1" customFormat="1" ht="12" customHeight="1">
      <c r="B69" s="36"/>
      <c r="C69" s="30" t="s">
        <v>17</v>
      </c>
      <c r="I69" s="110"/>
      <c r="L69" s="36"/>
    </row>
    <row r="70" s="1" customFormat="1" ht="16.5" customHeight="1">
      <c r="B70" s="36"/>
      <c r="E70" s="109" t="str">
        <f>E7</f>
        <v>Semčice, dostavba kanalizace a intenzifikace ČOV - Část A) Dostavba kanalizace - NEUZNATELNÉ NÁKLADY</v>
      </c>
      <c r="F70" s="30"/>
      <c r="G70" s="30"/>
      <c r="H70" s="30"/>
      <c r="I70" s="110"/>
      <c r="L70" s="36"/>
    </row>
    <row r="71" s="1" customFormat="1" ht="12" customHeight="1">
      <c r="B71" s="36"/>
      <c r="C71" s="30" t="s">
        <v>121</v>
      </c>
      <c r="I71" s="110"/>
      <c r="L71" s="36"/>
    </row>
    <row r="72" s="1" customFormat="1" ht="16.5" customHeight="1">
      <c r="B72" s="36"/>
      <c r="E72" s="57" t="str">
        <f>E9</f>
        <v>06 - VRN</v>
      </c>
      <c r="F72" s="1"/>
      <c r="G72" s="1"/>
      <c r="H72" s="1"/>
      <c r="I72" s="110"/>
      <c r="L72" s="36"/>
    </row>
    <row r="73" s="1" customFormat="1" ht="6.96" customHeight="1">
      <c r="B73" s="36"/>
      <c r="I73" s="110"/>
      <c r="L73" s="36"/>
    </row>
    <row r="74" s="1" customFormat="1" ht="12" customHeight="1">
      <c r="B74" s="36"/>
      <c r="C74" s="30" t="s">
        <v>21</v>
      </c>
      <c r="F74" s="18" t="str">
        <f>F12</f>
        <v>Semčice</v>
      </c>
      <c r="I74" s="111" t="s">
        <v>23</v>
      </c>
      <c r="J74" s="59" t="str">
        <f>IF(J12="","",J12)</f>
        <v>19. 2. 2019</v>
      </c>
      <c r="L74" s="36"/>
    </row>
    <row r="75" s="1" customFormat="1" ht="6.96" customHeight="1">
      <c r="B75" s="36"/>
      <c r="I75" s="110"/>
      <c r="L75" s="36"/>
    </row>
    <row r="76" s="1" customFormat="1" ht="24.9" customHeight="1">
      <c r="B76" s="36"/>
      <c r="C76" s="30" t="s">
        <v>25</v>
      </c>
      <c r="F76" s="18" t="str">
        <f>E15</f>
        <v>VaK Mladá Boleslav a.s.</v>
      </c>
      <c r="I76" s="111" t="s">
        <v>31</v>
      </c>
      <c r="J76" s="34" t="str">
        <f>E21</f>
        <v>Vodohospodářské inženýrské služby, a.s.</v>
      </c>
      <c r="L76" s="36"/>
    </row>
    <row r="77" s="1" customFormat="1" ht="13.65" customHeight="1">
      <c r="B77" s="36"/>
      <c r="C77" s="30" t="s">
        <v>29</v>
      </c>
      <c r="F77" s="18" t="str">
        <f>IF(E18="","",E18)</f>
        <v>Vyplň údaj</v>
      </c>
      <c r="I77" s="111" t="s">
        <v>34</v>
      </c>
      <c r="J77" s="34" t="str">
        <f>E24</f>
        <v>Ing.Eva Mrvová</v>
      </c>
      <c r="L77" s="36"/>
    </row>
    <row r="78" s="1" customFormat="1" ht="10.32" customHeight="1">
      <c r="B78" s="36"/>
      <c r="I78" s="110"/>
      <c r="L78" s="36"/>
    </row>
    <row r="79" s="9" customFormat="1" ht="29.28" customHeight="1">
      <c r="B79" s="142"/>
      <c r="C79" s="143" t="s">
        <v>144</v>
      </c>
      <c r="D79" s="144" t="s">
        <v>57</v>
      </c>
      <c r="E79" s="144" t="s">
        <v>53</v>
      </c>
      <c r="F79" s="144" t="s">
        <v>54</v>
      </c>
      <c r="G79" s="144" t="s">
        <v>145</v>
      </c>
      <c r="H79" s="144" t="s">
        <v>146</v>
      </c>
      <c r="I79" s="145" t="s">
        <v>147</v>
      </c>
      <c r="J79" s="146" t="s">
        <v>133</v>
      </c>
      <c r="K79" s="147" t="s">
        <v>148</v>
      </c>
      <c r="L79" s="142"/>
      <c r="M79" s="74" t="s">
        <v>3</v>
      </c>
      <c r="N79" s="75" t="s">
        <v>42</v>
      </c>
      <c r="O79" s="75" t="s">
        <v>149</v>
      </c>
      <c r="P79" s="75" t="s">
        <v>150</v>
      </c>
      <c r="Q79" s="75" t="s">
        <v>151</v>
      </c>
      <c r="R79" s="75" t="s">
        <v>152</v>
      </c>
      <c r="S79" s="75" t="s">
        <v>153</v>
      </c>
      <c r="T79" s="76" t="s">
        <v>154</v>
      </c>
    </row>
    <row r="80" s="1" customFormat="1" ht="22.8" customHeight="1">
      <c r="B80" s="36"/>
      <c r="C80" s="79" t="s">
        <v>155</v>
      </c>
      <c r="I80" s="110"/>
      <c r="J80" s="148">
        <f>BK80</f>
        <v>0</v>
      </c>
      <c r="L80" s="36"/>
      <c r="M80" s="77"/>
      <c r="N80" s="62"/>
      <c r="O80" s="62"/>
      <c r="P80" s="149">
        <f>P81</f>
        <v>0</v>
      </c>
      <c r="Q80" s="62"/>
      <c r="R80" s="149">
        <f>R81</f>
        <v>0</v>
      </c>
      <c r="S80" s="62"/>
      <c r="T80" s="150">
        <f>T81</f>
        <v>0</v>
      </c>
      <c r="AT80" s="18" t="s">
        <v>71</v>
      </c>
      <c r="AU80" s="18" t="s">
        <v>134</v>
      </c>
      <c r="BK80" s="151">
        <f>BK81</f>
        <v>0</v>
      </c>
    </row>
    <row r="81" s="10" customFormat="1" ht="25.92" customHeight="1">
      <c r="B81" s="152"/>
      <c r="D81" s="153" t="s">
        <v>71</v>
      </c>
      <c r="E81" s="154" t="s">
        <v>963</v>
      </c>
      <c r="F81" s="154" t="s">
        <v>964</v>
      </c>
      <c r="I81" s="155"/>
      <c r="J81" s="156">
        <f>BK81</f>
        <v>0</v>
      </c>
      <c r="L81" s="152"/>
      <c r="M81" s="157"/>
      <c r="N81" s="158"/>
      <c r="O81" s="158"/>
      <c r="P81" s="159">
        <f>SUM(P82:P101)</f>
        <v>0</v>
      </c>
      <c r="Q81" s="158"/>
      <c r="R81" s="159">
        <f>SUM(R82:R101)</f>
        <v>0</v>
      </c>
      <c r="S81" s="158"/>
      <c r="T81" s="160">
        <f>SUM(T82:T101)</f>
        <v>0</v>
      </c>
      <c r="AR81" s="153" t="s">
        <v>180</v>
      </c>
      <c r="AT81" s="161" t="s">
        <v>71</v>
      </c>
      <c r="AU81" s="161" t="s">
        <v>72</v>
      </c>
      <c r="AY81" s="153" t="s">
        <v>158</v>
      </c>
      <c r="BK81" s="162">
        <f>SUM(BK82:BK101)</f>
        <v>0</v>
      </c>
    </row>
    <row r="82" s="1" customFormat="1" ht="16.5" customHeight="1">
      <c r="B82" s="165"/>
      <c r="C82" s="166" t="s">
        <v>80</v>
      </c>
      <c r="D82" s="166" t="s">
        <v>160</v>
      </c>
      <c r="E82" s="167" t="s">
        <v>965</v>
      </c>
      <c r="F82" s="168" t="s">
        <v>966</v>
      </c>
      <c r="G82" s="169" t="s">
        <v>967</v>
      </c>
      <c r="H82" s="170">
        <v>1</v>
      </c>
      <c r="I82" s="171"/>
      <c r="J82" s="172">
        <f>ROUND(I82*H82,2)</f>
        <v>0</v>
      </c>
      <c r="K82" s="168" t="s">
        <v>3</v>
      </c>
      <c r="L82" s="36"/>
      <c r="M82" s="173" t="s">
        <v>3</v>
      </c>
      <c r="N82" s="174" t="s">
        <v>43</v>
      </c>
      <c r="O82" s="66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AR82" s="18" t="s">
        <v>164</v>
      </c>
      <c r="AT82" s="18" t="s">
        <v>160</v>
      </c>
      <c r="AU82" s="18" t="s">
        <v>80</v>
      </c>
      <c r="AY82" s="18" t="s">
        <v>158</v>
      </c>
      <c r="BE82" s="177">
        <f>IF(N82="základní",J82,0)</f>
        <v>0</v>
      </c>
      <c r="BF82" s="177">
        <f>IF(N82="snížená",J82,0)</f>
        <v>0</v>
      </c>
      <c r="BG82" s="177">
        <f>IF(N82="zákl. přenesená",J82,0)</f>
        <v>0</v>
      </c>
      <c r="BH82" s="177">
        <f>IF(N82="sníž. přenesená",J82,0)</f>
        <v>0</v>
      </c>
      <c r="BI82" s="177">
        <f>IF(N82="nulová",J82,0)</f>
        <v>0</v>
      </c>
      <c r="BJ82" s="18" t="s">
        <v>80</v>
      </c>
      <c r="BK82" s="177">
        <f>ROUND(I82*H82,2)</f>
        <v>0</v>
      </c>
      <c r="BL82" s="18" t="s">
        <v>164</v>
      </c>
      <c r="BM82" s="18" t="s">
        <v>968</v>
      </c>
    </row>
    <row r="83" s="1" customFormat="1" ht="16.5" customHeight="1">
      <c r="B83" s="165"/>
      <c r="C83" s="166" t="s">
        <v>82</v>
      </c>
      <c r="D83" s="166" t="s">
        <v>160</v>
      </c>
      <c r="E83" s="167" t="s">
        <v>969</v>
      </c>
      <c r="F83" s="168" t="s">
        <v>970</v>
      </c>
      <c r="G83" s="169" t="s">
        <v>967</v>
      </c>
      <c r="H83" s="170">
        <v>1</v>
      </c>
      <c r="I83" s="171"/>
      <c r="J83" s="172">
        <f>ROUND(I83*H83,2)</f>
        <v>0</v>
      </c>
      <c r="K83" s="168" t="s">
        <v>3</v>
      </c>
      <c r="L83" s="36"/>
      <c r="M83" s="173" t="s">
        <v>3</v>
      </c>
      <c r="N83" s="174" t="s">
        <v>43</v>
      </c>
      <c r="O83" s="66"/>
      <c r="P83" s="175">
        <f>O83*H83</f>
        <v>0</v>
      </c>
      <c r="Q83" s="175">
        <v>0</v>
      </c>
      <c r="R83" s="175">
        <f>Q83*H83</f>
        <v>0</v>
      </c>
      <c r="S83" s="175">
        <v>0</v>
      </c>
      <c r="T83" s="176">
        <f>S83*H83</f>
        <v>0</v>
      </c>
      <c r="AR83" s="18" t="s">
        <v>164</v>
      </c>
      <c r="AT83" s="18" t="s">
        <v>160</v>
      </c>
      <c r="AU83" s="18" t="s">
        <v>80</v>
      </c>
      <c r="AY83" s="18" t="s">
        <v>158</v>
      </c>
      <c r="BE83" s="177">
        <f>IF(N83="základní",J83,0)</f>
        <v>0</v>
      </c>
      <c r="BF83" s="177">
        <f>IF(N83="snížená",J83,0)</f>
        <v>0</v>
      </c>
      <c r="BG83" s="177">
        <f>IF(N83="zákl. přenesená",J83,0)</f>
        <v>0</v>
      </c>
      <c r="BH83" s="177">
        <f>IF(N83="sníž. přenesená",J83,0)</f>
        <v>0</v>
      </c>
      <c r="BI83" s="177">
        <f>IF(N83="nulová",J83,0)</f>
        <v>0</v>
      </c>
      <c r="BJ83" s="18" t="s">
        <v>80</v>
      </c>
      <c r="BK83" s="177">
        <f>ROUND(I83*H83,2)</f>
        <v>0</v>
      </c>
      <c r="BL83" s="18" t="s">
        <v>164</v>
      </c>
      <c r="BM83" s="18" t="s">
        <v>971</v>
      </c>
    </row>
    <row r="84" s="1" customFormat="1" ht="16.5" customHeight="1">
      <c r="B84" s="165"/>
      <c r="C84" s="166" t="s">
        <v>173</v>
      </c>
      <c r="D84" s="166" t="s">
        <v>160</v>
      </c>
      <c r="E84" s="167" t="s">
        <v>972</v>
      </c>
      <c r="F84" s="168" t="s">
        <v>973</v>
      </c>
      <c r="G84" s="169" t="s">
        <v>967</v>
      </c>
      <c r="H84" s="170">
        <v>1</v>
      </c>
      <c r="I84" s="171"/>
      <c r="J84" s="172">
        <f>ROUND(I84*H84,2)</f>
        <v>0</v>
      </c>
      <c r="K84" s="168" t="s">
        <v>3</v>
      </c>
      <c r="L84" s="36"/>
      <c r="M84" s="173" t="s">
        <v>3</v>
      </c>
      <c r="N84" s="174" t="s">
        <v>43</v>
      </c>
      <c r="O84" s="66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AR84" s="18" t="s">
        <v>164</v>
      </c>
      <c r="AT84" s="18" t="s">
        <v>160</v>
      </c>
      <c r="AU84" s="18" t="s">
        <v>80</v>
      </c>
      <c r="AY84" s="18" t="s">
        <v>158</v>
      </c>
      <c r="BE84" s="177">
        <f>IF(N84="základní",J84,0)</f>
        <v>0</v>
      </c>
      <c r="BF84" s="177">
        <f>IF(N84="snížená",J84,0)</f>
        <v>0</v>
      </c>
      <c r="BG84" s="177">
        <f>IF(N84="zákl. přenesená",J84,0)</f>
        <v>0</v>
      </c>
      <c r="BH84" s="177">
        <f>IF(N84="sníž. přenesená",J84,0)</f>
        <v>0</v>
      </c>
      <c r="BI84" s="177">
        <f>IF(N84="nulová",J84,0)</f>
        <v>0</v>
      </c>
      <c r="BJ84" s="18" t="s">
        <v>80</v>
      </c>
      <c r="BK84" s="177">
        <f>ROUND(I84*H84,2)</f>
        <v>0</v>
      </c>
      <c r="BL84" s="18" t="s">
        <v>164</v>
      </c>
      <c r="BM84" s="18" t="s">
        <v>974</v>
      </c>
    </row>
    <row r="85" s="1" customFormat="1" ht="16.5" customHeight="1">
      <c r="B85" s="165"/>
      <c r="C85" s="166" t="s">
        <v>164</v>
      </c>
      <c r="D85" s="166" t="s">
        <v>160</v>
      </c>
      <c r="E85" s="167" t="s">
        <v>975</v>
      </c>
      <c r="F85" s="168" t="s">
        <v>976</v>
      </c>
      <c r="G85" s="169" t="s">
        <v>967</v>
      </c>
      <c r="H85" s="170">
        <v>1</v>
      </c>
      <c r="I85" s="171"/>
      <c r="J85" s="172">
        <f>ROUND(I85*H85,2)</f>
        <v>0</v>
      </c>
      <c r="K85" s="168" t="s">
        <v>3</v>
      </c>
      <c r="L85" s="36"/>
      <c r="M85" s="173" t="s">
        <v>3</v>
      </c>
      <c r="N85" s="174" t="s">
        <v>43</v>
      </c>
      <c r="O85" s="66"/>
      <c r="P85" s="175">
        <f>O85*H85</f>
        <v>0</v>
      </c>
      <c r="Q85" s="175">
        <v>0</v>
      </c>
      <c r="R85" s="175">
        <f>Q85*H85</f>
        <v>0</v>
      </c>
      <c r="S85" s="175">
        <v>0</v>
      </c>
      <c r="T85" s="176">
        <f>S85*H85</f>
        <v>0</v>
      </c>
      <c r="AR85" s="18" t="s">
        <v>164</v>
      </c>
      <c r="AT85" s="18" t="s">
        <v>160</v>
      </c>
      <c r="AU85" s="18" t="s">
        <v>80</v>
      </c>
      <c r="AY85" s="18" t="s">
        <v>158</v>
      </c>
      <c r="BE85" s="177">
        <f>IF(N85="základní",J85,0)</f>
        <v>0</v>
      </c>
      <c r="BF85" s="177">
        <f>IF(N85="snížená",J85,0)</f>
        <v>0</v>
      </c>
      <c r="BG85" s="177">
        <f>IF(N85="zákl. přenesená",J85,0)</f>
        <v>0</v>
      </c>
      <c r="BH85" s="177">
        <f>IF(N85="sníž. přenesená",J85,0)</f>
        <v>0</v>
      </c>
      <c r="BI85" s="177">
        <f>IF(N85="nulová",J85,0)</f>
        <v>0</v>
      </c>
      <c r="BJ85" s="18" t="s">
        <v>80</v>
      </c>
      <c r="BK85" s="177">
        <f>ROUND(I85*H85,2)</f>
        <v>0</v>
      </c>
      <c r="BL85" s="18" t="s">
        <v>164</v>
      </c>
      <c r="BM85" s="18" t="s">
        <v>977</v>
      </c>
    </row>
    <row r="86" s="1" customFormat="1" ht="16.5" customHeight="1">
      <c r="B86" s="165"/>
      <c r="C86" s="166" t="s">
        <v>180</v>
      </c>
      <c r="D86" s="166" t="s">
        <v>160</v>
      </c>
      <c r="E86" s="167" t="s">
        <v>978</v>
      </c>
      <c r="F86" s="168" t="s">
        <v>979</v>
      </c>
      <c r="G86" s="169" t="s">
        <v>967</v>
      </c>
      <c r="H86" s="170">
        <v>1</v>
      </c>
      <c r="I86" s="171"/>
      <c r="J86" s="172">
        <f>ROUND(I86*H86,2)</f>
        <v>0</v>
      </c>
      <c r="K86" s="168" t="s">
        <v>3</v>
      </c>
      <c r="L86" s="36"/>
      <c r="M86" s="173" t="s">
        <v>3</v>
      </c>
      <c r="N86" s="174" t="s">
        <v>43</v>
      </c>
      <c r="O86" s="66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AR86" s="18" t="s">
        <v>164</v>
      </c>
      <c r="AT86" s="18" t="s">
        <v>160</v>
      </c>
      <c r="AU86" s="18" t="s">
        <v>80</v>
      </c>
      <c r="AY86" s="18" t="s">
        <v>158</v>
      </c>
      <c r="BE86" s="177">
        <f>IF(N86="základní",J86,0)</f>
        <v>0</v>
      </c>
      <c r="BF86" s="177">
        <f>IF(N86="snížená",J86,0)</f>
        <v>0</v>
      </c>
      <c r="BG86" s="177">
        <f>IF(N86="zákl. přenesená",J86,0)</f>
        <v>0</v>
      </c>
      <c r="BH86" s="177">
        <f>IF(N86="sníž. přenesená",J86,0)</f>
        <v>0</v>
      </c>
      <c r="BI86" s="177">
        <f>IF(N86="nulová",J86,0)</f>
        <v>0</v>
      </c>
      <c r="BJ86" s="18" t="s">
        <v>80</v>
      </c>
      <c r="BK86" s="177">
        <f>ROUND(I86*H86,2)</f>
        <v>0</v>
      </c>
      <c r="BL86" s="18" t="s">
        <v>164</v>
      </c>
      <c r="BM86" s="18" t="s">
        <v>980</v>
      </c>
    </row>
    <row r="87" s="1" customFormat="1" ht="16.5" customHeight="1">
      <c r="B87" s="165"/>
      <c r="C87" s="166" t="s">
        <v>185</v>
      </c>
      <c r="D87" s="166" t="s">
        <v>160</v>
      </c>
      <c r="E87" s="167" t="s">
        <v>981</v>
      </c>
      <c r="F87" s="168" t="s">
        <v>982</v>
      </c>
      <c r="G87" s="169" t="s">
        <v>967</v>
      </c>
      <c r="H87" s="170">
        <v>1</v>
      </c>
      <c r="I87" s="171"/>
      <c r="J87" s="172">
        <f>ROUND(I87*H87,2)</f>
        <v>0</v>
      </c>
      <c r="K87" s="168" t="s">
        <v>3</v>
      </c>
      <c r="L87" s="36"/>
      <c r="M87" s="173" t="s">
        <v>3</v>
      </c>
      <c r="N87" s="174" t="s">
        <v>43</v>
      </c>
      <c r="O87" s="66"/>
      <c r="P87" s="175">
        <f>O87*H87</f>
        <v>0</v>
      </c>
      <c r="Q87" s="175">
        <v>0</v>
      </c>
      <c r="R87" s="175">
        <f>Q87*H87</f>
        <v>0</v>
      </c>
      <c r="S87" s="175">
        <v>0</v>
      </c>
      <c r="T87" s="176">
        <f>S87*H87</f>
        <v>0</v>
      </c>
      <c r="AR87" s="18" t="s">
        <v>164</v>
      </c>
      <c r="AT87" s="18" t="s">
        <v>160</v>
      </c>
      <c r="AU87" s="18" t="s">
        <v>80</v>
      </c>
      <c r="AY87" s="18" t="s">
        <v>158</v>
      </c>
      <c r="BE87" s="177">
        <f>IF(N87="základní",J87,0)</f>
        <v>0</v>
      </c>
      <c r="BF87" s="177">
        <f>IF(N87="snížená",J87,0)</f>
        <v>0</v>
      </c>
      <c r="BG87" s="177">
        <f>IF(N87="zákl. přenesená",J87,0)</f>
        <v>0</v>
      </c>
      <c r="BH87" s="177">
        <f>IF(N87="sníž. přenesená",J87,0)</f>
        <v>0</v>
      </c>
      <c r="BI87" s="177">
        <f>IF(N87="nulová",J87,0)</f>
        <v>0</v>
      </c>
      <c r="BJ87" s="18" t="s">
        <v>80</v>
      </c>
      <c r="BK87" s="177">
        <f>ROUND(I87*H87,2)</f>
        <v>0</v>
      </c>
      <c r="BL87" s="18" t="s">
        <v>164</v>
      </c>
      <c r="BM87" s="18" t="s">
        <v>983</v>
      </c>
    </row>
    <row r="88" s="1" customFormat="1" ht="16.5" customHeight="1">
      <c r="B88" s="165"/>
      <c r="C88" s="166" t="s">
        <v>189</v>
      </c>
      <c r="D88" s="166" t="s">
        <v>160</v>
      </c>
      <c r="E88" s="167" t="s">
        <v>984</v>
      </c>
      <c r="F88" s="168" t="s">
        <v>985</v>
      </c>
      <c r="G88" s="169" t="s">
        <v>967</v>
      </c>
      <c r="H88" s="170">
        <v>1</v>
      </c>
      <c r="I88" s="171"/>
      <c r="J88" s="172">
        <f>ROUND(I88*H88,2)</f>
        <v>0</v>
      </c>
      <c r="K88" s="168" t="s">
        <v>3</v>
      </c>
      <c r="L88" s="36"/>
      <c r="M88" s="173" t="s">
        <v>3</v>
      </c>
      <c r="N88" s="174" t="s">
        <v>43</v>
      </c>
      <c r="O88" s="66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AR88" s="18" t="s">
        <v>164</v>
      </c>
      <c r="AT88" s="18" t="s">
        <v>160</v>
      </c>
      <c r="AU88" s="18" t="s">
        <v>80</v>
      </c>
      <c r="AY88" s="18" t="s">
        <v>158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8" t="s">
        <v>80</v>
      </c>
      <c r="BK88" s="177">
        <f>ROUND(I88*H88,2)</f>
        <v>0</v>
      </c>
      <c r="BL88" s="18" t="s">
        <v>164</v>
      </c>
      <c r="BM88" s="18" t="s">
        <v>986</v>
      </c>
    </row>
    <row r="89" s="1" customFormat="1" ht="16.5" customHeight="1">
      <c r="B89" s="165"/>
      <c r="C89" s="166" t="s">
        <v>193</v>
      </c>
      <c r="D89" s="166" t="s">
        <v>160</v>
      </c>
      <c r="E89" s="167" t="s">
        <v>987</v>
      </c>
      <c r="F89" s="168" t="s">
        <v>988</v>
      </c>
      <c r="G89" s="169" t="s">
        <v>967</v>
      </c>
      <c r="H89" s="170">
        <v>1</v>
      </c>
      <c r="I89" s="171"/>
      <c r="J89" s="172">
        <f>ROUND(I89*H89,2)</f>
        <v>0</v>
      </c>
      <c r="K89" s="168" t="s">
        <v>3</v>
      </c>
      <c r="L89" s="36"/>
      <c r="M89" s="173" t="s">
        <v>3</v>
      </c>
      <c r="N89" s="174" t="s">
        <v>43</v>
      </c>
      <c r="O89" s="66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AR89" s="18" t="s">
        <v>164</v>
      </c>
      <c r="AT89" s="18" t="s">
        <v>160</v>
      </c>
      <c r="AU89" s="18" t="s">
        <v>80</v>
      </c>
      <c r="AY89" s="18" t="s">
        <v>158</v>
      </c>
      <c r="BE89" s="177">
        <f>IF(N89="základní",J89,0)</f>
        <v>0</v>
      </c>
      <c r="BF89" s="177">
        <f>IF(N89="snížená",J89,0)</f>
        <v>0</v>
      </c>
      <c r="BG89" s="177">
        <f>IF(N89="zákl. přenesená",J89,0)</f>
        <v>0</v>
      </c>
      <c r="BH89" s="177">
        <f>IF(N89="sníž. přenesená",J89,0)</f>
        <v>0</v>
      </c>
      <c r="BI89" s="177">
        <f>IF(N89="nulová",J89,0)</f>
        <v>0</v>
      </c>
      <c r="BJ89" s="18" t="s">
        <v>80</v>
      </c>
      <c r="BK89" s="177">
        <f>ROUND(I89*H89,2)</f>
        <v>0</v>
      </c>
      <c r="BL89" s="18" t="s">
        <v>164</v>
      </c>
      <c r="BM89" s="18" t="s">
        <v>989</v>
      </c>
    </row>
    <row r="90" s="1" customFormat="1" ht="16.5" customHeight="1">
      <c r="B90" s="165"/>
      <c r="C90" s="166" t="s">
        <v>197</v>
      </c>
      <c r="D90" s="166" t="s">
        <v>160</v>
      </c>
      <c r="E90" s="167" t="s">
        <v>990</v>
      </c>
      <c r="F90" s="168" t="s">
        <v>991</v>
      </c>
      <c r="G90" s="169" t="s">
        <v>967</v>
      </c>
      <c r="H90" s="170">
        <v>1</v>
      </c>
      <c r="I90" s="171"/>
      <c r="J90" s="172">
        <f>ROUND(I90*H90,2)</f>
        <v>0</v>
      </c>
      <c r="K90" s="168" t="s">
        <v>3</v>
      </c>
      <c r="L90" s="36"/>
      <c r="M90" s="173" t="s">
        <v>3</v>
      </c>
      <c r="N90" s="174" t="s">
        <v>43</v>
      </c>
      <c r="O90" s="66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AR90" s="18" t="s">
        <v>164</v>
      </c>
      <c r="AT90" s="18" t="s">
        <v>160</v>
      </c>
      <c r="AU90" s="18" t="s">
        <v>80</v>
      </c>
      <c r="AY90" s="18" t="s">
        <v>158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8" t="s">
        <v>80</v>
      </c>
      <c r="BK90" s="177">
        <f>ROUND(I90*H90,2)</f>
        <v>0</v>
      </c>
      <c r="BL90" s="18" t="s">
        <v>164</v>
      </c>
      <c r="BM90" s="18" t="s">
        <v>992</v>
      </c>
    </row>
    <row r="91" s="1" customFormat="1" ht="16.5" customHeight="1">
      <c r="B91" s="165"/>
      <c r="C91" s="166" t="s">
        <v>202</v>
      </c>
      <c r="D91" s="166" t="s">
        <v>160</v>
      </c>
      <c r="E91" s="167" t="s">
        <v>993</v>
      </c>
      <c r="F91" s="168" t="s">
        <v>994</v>
      </c>
      <c r="G91" s="169" t="s">
        <v>967</v>
      </c>
      <c r="H91" s="170">
        <v>1</v>
      </c>
      <c r="I91" s="171"/>
      <c r="J91" s="172">
        <f>ROUND(I91*H91,2)</f>
        <v>0</v>
      </c>
      <c r="K91" s="168" t="s">
        <v>3</v>
      </c>
      <c r="L91" s="36"/>
      <c r="M91" s="173" t="s">
        <v>3</v>
      </c>
      <c r="N91" s="174" t="s">
        <v>43</v>
      </c>
      <c r="O91" s="66"/>
      <c r="P91" s="175">
        <f>O91*H91</f>
        <v>0</v>
      </c>
      <c r="Q91" s="175">
        <v>0</v>
      </c>
      <c r="R91" s="175">
        <f>Q91*H91</f>
        <v>0</v>
      </c>
      <c r="S91" s="175">
        <v>0</v>
      </c>
      <c r="T91" s="176">
        <f>S91*H91</f>
        <v>0</v>
      </c>
      <c r="AR91" s="18" t="s">
        <v>164</v>
      </c>
      <c r="AT91" s="18" t="s">
        <v>160</v>
      </c>
      <c r="AU91" s="18" t="s">
        <v>80</v>
      </c>
      <c r="AY91" s="18" t="s">
        <v>158</v>
      </c>
      <c r="BE91" s="177">
        <f>IF(N91="základní",J91,0)</f>
        <v>0</v>
      </c>
      <c r="BF91" s="177">
        <f>IF(N91="snížená",J91,0)</f>
        <v>0</v>
      </c>
      <c r="BG91" s="177">
        <f>IF(N91="zákl. přenesená",J91,0)</f>
        <v>0</v>
      </c>
      <c r="BH91" s="177">
        <f>IF(N91="sníž. přenesená",J91,0)</f>
        <v>0</v>
      </c>
      <c r="BI91" s="177">
        <f>IF(N91="nulová",J91,0)</f>
        <v>0</v>
      </c>
      <c r="BJ91" s="18" t="s">
        <v>80</v>
      </c>
      <c r="BK91" s="177">
        <f>ROUND(I91*H91,2)</f>
        <v>0</v>
      </c>
      <c r="BL91" s="18" t="s">
        <v>164</v>
      </c>
      <c r="BM91" s="18" t="s">
        <v>995</v>
      </c>
    </row>
    <row r="92" s="1" customFormat="1" ht="16.5" customHeight="1">
      <c r="B92" s="165"/>
      <c r="C92" s="166" t="s">
        <v>207</v>
      </c>
      <c r="D92" s="166" t="s">
        <v>160</v>
      </c>
      <c r="E92" s="167" t="s">
        <v>996</v>
      </c>
      <c r="F92" s="168" t="s">
        <v>997</v>
      </c>
      <c r="G92" s="169" t="s">
        <v>967</v>
      </c>
      <c r="H92" s="170">
        <v>1</v>
      </c>
      <c r="I92" s="171"/>
      <c r="J92" s="172">
        <f>ROUND(I92*H92,2)</f>
        <v>0</v>
      </c>
      <c r="K92" s="168" t="s">
        <v>3</v>
      </c>
      <c r="L92" s="36"/>
      <c r="M92" s="173" t="s">
        <v>3</v>
      </c>
      <c r="N92" s="174" t="s">
        <v>43</v>
      </c>
      <c r="O92" s="66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AR92" s="18" t="s">
        <v>164</v>
      </c>
      <c r="AT92" s="18" t="s">
        <v>160</v>
      </c>
      <c r="AU92" s="18" t="s">
        <v>80</v>
      </c>
      <c r="AY92" s="18" t="s">
        <v>158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8" t="s">
        <v>80</v>
      </c>
      <c r="BK92" s="177">
        <f>ROUND(I92*H92,2)</f>
        <v>0</v>
      </c>
      <c r="BL92" s="18" t="s">
        <v>164</v>
      </c>
      <c r="BM92" s="18" t="s">
        <v>998</v>
      </c>
    </row>
    <row r="93" s="1" customFormat="1" ht="16.5" customHeight="1">
      <c r="B93" s="165"/>
      <c r="C93" s="166" t="s">
        <v>217</v>
      </c>
      <c r="D93" s="166" t="s">
        <v>160</v>
      </c>
      <c r="E93" s="167" t="s">
        <v>999</v>
      </c>
      <c r="F93" s="168" t="s">
        <v>1000</v>
      </c>
      <c r="G93" s="169" t="s">
        <v>967</v>
      </c>
      <c r="H93" s="170">
        <v>1</v>
      </c>
      <c r="I93" s="171"/>
      <c r="J93" s="172">
        <f>ROUND(I93*H93,2)</f>
        <v>0</v>
      </c>
      <c r="K93" s="168" t="s">
        <v>3</v>
      </c>
      <c r="L93" s="36"/>
      <c r="M93" s="173" t="s">
        <v>3</v>
      </c>
      <c r="N93" s="174" t="s">
        <v>43</v>
      </c>
      <c r="O93" s="66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AR93" s="18" t="s">
        <v>164</v>
      </c>
      <c r="AT93" s="18" t="s">
        <v>160</v>
      </c>
      <c r="AU93" s="18" t="s">
        <v>80</v>
      </c>
      <c r="AY93" s="18" t="s">
        <v>158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8" t="s">
        <v>80</v>
      </c>
      <c r="BK93" s="177">
        <f>ROUND(I93*H93,2)</f>
        <v>0</v>
      </c>
      <c r="BL93" s="18" t="s">
        <v>164</v>
      </c>
      <c r="BM93" s="18" t="s">
        <v>1001</v>
      </c>
    </row>
    <row r="94" s="1" customFormat="1" ht="16.5" customHeight="1">
      <c r="B94" s="165"/>
      <c r="C94" s="166" t="s">
        <v>222</v>
      </c>
      <c r="D94" s="166" t="s">
        <v>160</v>
      </c>
      <c r="E94" s="167" t="s">
        <v>1002</v>
      </c>
      <c r="F94" s="168" t="s">
        <v>1003</v>
      </c>
      <c r="G94" s="169" t="s">
        <v>967</v>
      </c>
      <c r="H94" s="170">
        <v>1</v>
      </c>
      <c r="I94" s="171"/>
      <c r="J94" s="172">
        <f>ROUND(I94*H94,2)</f>
        <v>0</v>
      </c>
      <c r="K94" s="168" t="s">
        <v>3</v>
      </c>
      <c r="L94" s="36"/>
      <c r="M94" s="173" t="s">
        <v>3</v>
      </c>
      <c r="N94" s="174" t="s">
        <v>43</v>
      </c>
      <c r="O94" s="66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AR94" s="18" t="s">
        <v>164</v>
      </c>
      <c r="AT94" s="18" t="s">
        <v>160</v>
      </c>
      <c r="AU94" s="18" t="s">
        <v>80</v>
      </c>
      <c r="AY94" s="18" t="s">
        <v>158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8" t="s">
        <v>80</v>
      </c>
      <c r="BK94" s="177">
        <f>ROUND(I94*H94,2)</f>
        <v>0</v>
      </c>
      <c r="BL94" s="18" t="s">
        <v>164</v>
      </c>
      <c r="BM94" s="18" t="s">
        <v>1004</v>
      </c>
    </row>
    <row r="95" s="1" customFormat="1" ht="16.5" customHeight="1">
      <c r="B95" s="165"/>
      <c r="C95" s="166" t="s">
        <v>227</v>
      </c>
      <c r="D95" s="166" t="s">
        <v>160</v>
      </c>
      <c r="E95" s="167" t="s">
        <v>1005</v>
      </c>
      <c r="F95" s="168" t="s">
        <v>1006</v>
      </c>
      <c r="G95" s="169" t="s">
        <v>967</v>
      </c>
      <c r="H95" s="170">
        <v>1</v>
      </c>
      <c r="I95" s="171"/>
      <c r="J95" s="172">
        <f>ROUND(I95*H95,2)</f>
        <v>0</v>
      </c>
      <c r="K95" s="168" t="s">
        <v>3</v>
      </c>
      <c r="L95" s="36"/>
      <c r="M95" s="173" t="s">
        <v>3</v>
      </c>
      <c r="N95" s="174" t="s">
        <v>43</v>
      </c>
      <c r="O95" s="66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AR95" s="18" t="s">
        <v>164</v>
      </c>
      <c r="AT95" s="18" t="s">
        <v>160</v>
      </c>
      <c r="AU95" s="18" t="s">
        <v>80</v>
      </c>
      <c r="AY95" s="18" t="s">
        <v>158</v>
      </c>
      <c r="BE95" s="177">
        <f>IF(N95="základní",J95,0)</f>
        <v>0</v>
      </c>
      <c r="BF95" s="177">
        <f>IF(N95="snížená",J95,0)</f>
        <v>0</v>
      </c>
      <c r="BG95" s="177">
        <f>IF(N95="zákl. přenesená",J95,0)</f>
        <v>0</v>
      </c>
      <c r="BH95" s="177">
        <f>IF(N95="sníž. přenesená",J95,0)</f>
        <v>0</v>
      </c>
      <c r="BI95" s="177">
        <f>IF(N95="nulová",J95,0)</f>
        <v>0</v>
      </c>
      <c r="BJ95" s="18" t="s">
        <v>80</v>
      </c>
      <c r="BK95" s="177">
        <f>ROUND(I95*H95,2)</f>
        <v>0</v>
      </c>
      <c r="BL95" s="18" t="s">
        <v>164</v>
      </c>
      <c r="BM95" s="18" t="s">
        <v>1007</v>
      </c>
    </row>
    <row r="96" s="1" customFormat="1" ht="16.5" customHeight="1">
      <c r="B96" s="165"/>
      <c r="C96" s="166" t="s">
        <v>9</v>
      </c>
      <c r="D96" s="166" t="s">
        <v>160</v>
      </c>
      <c r="E96" s="167" t="s">
        <v>1008</v>
      </c>
      <c r="F96" s="168" t="s">
        <v>1009</v>
      </c>
      <c r="G96" s="169" t="s">
        <v>967</v>
      </c>
      <c r="H96" s="170">
        <v>1</v>
      </c>
      <c r="I96" s="171"/>
      <c r="J96" s="172">
        <f>ROUND(I96*H96,2)</f>
        <v>0</v>
      </c>
      <c r="K96" s="168" t="s">
        <v>3</v>
      </c>
      <c r="L96" s="36"/>
      <c r="M96" s="173" t="s">
        <v>3</v>
      </c>
      <c r="N96" s="174" t="s">
        <v>43</v>
      </c>
      <c r="O96" s="66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AR96" s="18" t="s">
        <v>164</v>
      </c>
      <c r="AT96" s="18" t="s">
        <v>160</v>
      </c>
      <c r="AU96" s="18" t="s">
        <v>80</v>
      </c>
      <c r="AY96" s="18" t="s">
        <v>158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8" t="s">
        <v>80</v>
      </c>
      <c r="BK96" s="177">
        <f>ROUND(I96*H96,2)</f>
        <v>0</v>
      </c>
      <c r="BL96" s="18" t="s">
        <v>164</v>
      </c>
      <c r="BM96" s="18" t="s">
        <v>1010</v>
      </c>
    </row>
    <row r="97" s="1" customFormat="1" ht="16.5" customHeight="1">
      <c r="B97" s="165"/>
      <c r="C97" s="166" t="s">
        <v>237</v>
      </c>
      <c r="D97" s="166" t="s">
        <v>160</v>
      </c>
      <c r="E97" s="167" t="s">
        <v>1011</v>
      </c>
      <c r="F97" s="168" t="s">
        <v>1012</v>
      </c>
      <c r="G97" s="169" t="s">
        <v>967</v>
      </c>
      <c r="H97" s="170">
        <v>1</v>
      </c>
      <c r="I97" s="171"/>
      <c r="J97" s="172">
        <f>ROUND(I97*H97,2)</f>
        <v>0</v>
      </c>
      <c r="K97" s="168" t="s">
        <v>3</v>
      </c>
      <c r="L97" s="36"/>
      <c r="M97" s="173" t="s">
        <v>3</v>
      </c>
      <c r="N97" s="174" t="s">
        <v>43</v>
      </c>
      <c r="O97" s="66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AR97" s="18" t="s">
        <v>164</v>
      </c>
      <c r="AT97" s="18" t="s">
        <v>160</v>
      </c>
      <c r="AU97" s="18" t="s">
        <v>80</v>
      </c>
      <c r="AY97" s="18" t="s">
        <v>158</v>
      </c>
      <c r="BE97" s="177">
        <f>IF(N97="základní",J97,0)</f>
        <v>0</v>
      </c>
      <c r="BF97" s="177">
        <f>IF(N97="snížená",J97,0)</f>
        <v>0</v>
      </c>
      <c r="BG97" s="177">
        <f>IF(N97="zákl. přenesená",J97,0)</f>
        <v>0</v>
      </c>
      <c r="BH97" s="177">
        <f>IF(N97="sníž. přenesená",J97,0)</f>
        <v>0</v>
      </c>
      <c r="BI97" s="177">
        <f>IF(N97="nulová",J97,0)</f>
        <v>0</v>
      </c>
      <c r="BJ97" s="18" t="s">
        <v>80</v>
      </c>
      <c r="BK97" s="177">
        <f>ROUND(I97*H97,2)</f>
        <v>0</v>
      </c>
      <c r="BL97" s="18" t="s">
        <v>164</v>
      </c>
      <c r="BM97" s="18" t="s">
        <v>1013</v>
      </c>
    </row>
    <row r="98" s="1" customFormat="1" ht="16.5" customHeight="1">
      <c r="B98" s="165"/>
      <c r="C98" s="166" t="s">
        <v>241</v>
      </c>
      <c r="D98" s="166" t="s">
        <v>160</v>
      </c>
      <c r="E98" s="167" t="s">
        <v>1014</v>
      </c>
      <c r="F98" s="168" t="s">
        <v>1015</v>
      </c>
      <c r="G98" s="169" t="s">
        <v>967</v>
      </c>
      <c r="H98" s="170">
        <v>1</v>
      </c>
      <c r="I98" s="171"/>
      <c r="J98" s="172">
        <f>ROUND(I98*H98,2)</f>
        <v>0</v>
      </c>
      <c r="K98" s="168" t="s">
        <v>3</v>
      </c>
      <c r="L98" s="36"/>
      <c r="M98" s="173" t="s">
        <v>3</v>
      </c>
      <c r="N98" s="174" t="s">
        <v>43</v>
      </c>
      <c r="O98" s="66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AR98" s="18" t="s">
        <v>164</v>
      </c>
      <c r="AT98" s="18" t="s">
        <v>160</v>
      </c>
      <c r="AU98" s="18" t="s">
        <v>80</v>
      </c>
      <c r="AY98" s="18" t="s">
        <v>158</v>
      </c>
      <c r="BE98" s="177">
        <f>IF(N98="základní",J98,0)</f>
        <v>0</v>
      </c>
      <c r="BF98" s="177">
        <f>IF(N98="snížená",J98,0)</f>
        <v>0</v>
      </c>
      <c r="BG98" s="177">
        <f>IF(N98="zákl. přenesená",J98,0)</f>
        <v>0</v>
      </c>
      <c r="BH98" s="177">
        <f>IF(N98="sníž. přenesená",J98,0)</f>
        <v>0</v>
      </c>
      <c r="BI98" s="177">
        <f>IF(N98="nulová",J98,0)</f>
        <v>0</v>
      </c>
      <c r="BJ98" s="18" t="s">
        <v>80</v>
      </c>
      <c r="BK98" s="177">
        <f>ROUND(I98*H98,2)</f>
        <v>0</v>
      </c>
      <c r="BL98" s="18" t="s">
        <v>164</v>
      </c>
      <c r="BM98" s="18" t="s">
        <v>1016</v>
      </c>
    </row>
    <row r="99" s="1" customFormat="1" ht="22.5" customHeight="1">
      <c r="B99" s="165"/>
      <c r="C99" s="166" t="s">
        <v>245</v>
      </c>
      <c r="D99" s="166" t="s">
        <v>160</v>
      </c>
      <c r="E99" s="167" t="s">
        <v>1017</v>
      </c>
      <c r="F99" s="168" t="s">
        <v>1018</v>
      </c>
      <c r="G99" s="169" t="s">
        <v>967</v>
      </c>
      <c r="H99" s="170">
        <v>1</v>
      </c>
      <c r="I99" s="171"/>
      <c r="J99" s="172">
        <f>ROUND(I99*H99,2)</f>
        <v>0</v>
      </c>
      <c r="K99" s="168" t="s">
        <v>3</v>
      </c>
      <c r="L99" s="36"/>
      <c r="M99" s="173" t="s">
        <v>3</v>
      </c>
      <c r="N99" s="174" t="s">
        <v>43</v>
      </c>
      <c r="O99" s="66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AR99" s="18" t="s">
        <v>164</v>
      </c>
      <c r="AT99" s="18" t="s">
        <v>160</v>
      </c>
      <c r="AU99" s="18" t="s">
        <v>80</v>
      </c>
      <c r="AY99" s="18" t="s">
        <v>158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8" t="s">
        <v>80</v>
      </c>
      <c r="BK99" s="177">
        <f>ROUND(I99*H99,2)</f>
        <v>0</v>
      </c>
      <c r="BL99" s="18" t="s">
        <v>164</v>
      </c>
      <c r="BM99" s="18" t="s">
        <v>1019</v>
      </c>
    </row>
    <row r="100" s="1" customFormat="1" ht="16.5" customHeight="1">
      <c r="B100" s="165"/>
      <c r="C100" s="166" t="s">
        <v>251</v>
      </c>
      <c r="D100" s="166" t="s">
        <v>160</v>
      </c>
      <c r="E100" s="167" t="s">
        <v>1020</v>
      </c>
      <c r="F100" s="168" t="s">
        <v>1021</v>
      </c>
      <c r="G100" s="169" t="s">
        <v>967</v>
      </c>
      <c r="H100" s="170">
        <v>1</v>
      </c>
      <c r="I100" s="171"/>
      <c r="J100" s="172">
        <f>ROUND(I100*H100,2)</f>
        <v>0</v>
      </c>
      <c r="K100" s="168" t="s">
        <v>3</v>
      </c>
      <c r="L100" s="36"/>
      <c r="M100" s="173" t="s">
        <v>3</v>
      </c>
      <c r="N100" s="174" t="s">
        <v>43</v>
      </c>
      <c r="O100" s="66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AR100" s="18" t="s">
        <v>164</v>
      </c>
      <c r="AT100" s="18" t="s">
        <v>160</v>
      </c>
      <c r="AU100" s="18" t="s">
        <v>80</v>
      </c>
      <c r="AY100" s="18" t="s">
        <v>158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8" t="s">
        <v>80</v>
      </c>
      <c r="BK100" s="177">
        <f>ROUND(I100*H100,2)</f>
        <v>0</v>
      </c>
      <c r="BL100" s="18" t="s">
        <v>164</v>
      </c>
      <c r="BM100" s="18" t="s">
        <v>1022</v>
      </c>
    </row>
    <row r="101" s="1" customFormat="1" ht="16.5" customHeight="1">
      <c r="B101" s="165"/>
      <c r="C101" s="166" t="s">
        <v>255</v>
      </c>
      <c r="D101" s="166" t="s">
        <v>160</v>
      </c>
      <c r="E101" s="167" t="s">
        <v>1023</v>
      </c>
      <c r="F101" s="168" t="s">
        <v>1024</v>
      </c>
      <c r="G101" s="169" t="s">
        <v>967</v>
      </c>
      <c r="H101" s="170">
        <v>1</v>
      </c>
      <c r="I101" s="171"/>
      <c r="J101" s="172">
        <f>ROUND(I101*H101,2)</f>
        <v>0</v>
      </c>
      <c r="K101" s="168" t="s">
        <v>3</v>
      </c>
      <c r="L101" s="36"/>
      <c r="M101" s="222" t="s">
        <v>3</v>
      </c>
      <c r="N101" s="223" t="s">
        <v>43</v>
      </c>
      <c r="O101" s="224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AR101" s="18" t="s">
        <v>164</v>
      </c>
      <c r="AT101" s="18" t="s">
        <v>160</v>
      </c>
      <c r="AU101" s="18" t="s">
        <v>80</v>
      </c>
      <c r="AY101" s="18" t="s">
        <v>158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8" t="s">
        <v>80</v>
      </c>
      <c r="BK101" s="177">
        <f>ROUND(I101*H101,2)</f>
        <v>0</v>
      </c>
      <c r="BL101" s="18" t="s">
        <v>164</v>
      </c>
      <c r="BM101" s="18" t="s">
        <v>1025</v>
      </c>
    </row>
    <row r="102" s="1" customFormat="1" ht="6.96" customHeight="1">
      <c r="B102" s="51"/>
      <c r="C102" s="52"/>
      <c r="D102" s="52"/>
      <c r="E102" s="52"/>
      <c r="F102" s="52"/>
      <c r="G102" s="52"/>
      <c r="H102" s="52"/>
      <c r="I102" s="126"/>
      <c r="J102" s="52"/>
      <c r="K102" s="52"/>
      <c r="L102" s="36"/>
    </row>
  </sheetData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28" customWidth="1"/>
    <col min="2" max="2" width="1.664063" style="228" customWidth="1"/>
    <col min="3" max="4" width="5" style="228" customWidth="1"/>
    <col min="5" max="5" width="11.67" style="228" customWidth="1"/>
    <col min="6" max="6" width="9.17" style="228" customWidth="1"/>
    <col min="7" max="7" width="5" style="228" customWidth="1"/>
    <col min="8" max="8" width="77.83" style="228" customWidth="1"/>
    <col min="9" max="10" width="20" style="228" customWidth="1"/>
    <col min="11" max="11" width="1.664063" style="228" customWidth="1"/>
  </cols>
  <sheetData>
    <row r="1" ht="37.5" customHeight="1"/>
    <row r="2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="15" customFormat="1" ht="45" customHeight="1">
      <c r="B3" s="232"/>
      <c r="C3" s="233" t="s">
        <v>1026</v>
      </c>
      <c r="D3" s="233"/>
      <c r="E3" s="233"/>
      <c r="F3" s="233"/>
      <c r="G3" s="233"/>
      <c r="H3" s="233"/>
      <c r="I3" s="233"/>
      <c r="J3" s="233"/>
      <c r="K3" s="234"/>
    </row>
    <row r="4" ht="25.5" customHeight="1">
      <c r="B4" s="235"/>
      <c r="C4" s="236" t="s">
        <v>1027</v>
      </c>
      <c r="D4" s="236"/>
      <c r="E4" s="236"/>
      <c r="F4" s="236"/>
      <c r="G4" s="236"/>
      <c r="H4" s="236"/>
      <c r="I4" s="236"/>
      <c r="J4" s="236"/>
      <c r="K4" s="237"/>
    </row>
    <row r="5" ht="5.25" customHeight="1">
      <c r="B5" s="235"/>
      <c r="C5" s="238"/>
      <c r="D5" s="238"/>
      <c r="E5" s="238"/>
      <c r="F5" s="238"/>
      <c r="G5" s="238"/>
      <c r="H5" s="238"/>
      <c r="I5" s="238"/>
      <c r="J5" s="238"/>
      <c r="K5" s="237"/>
    </row>
    <row r="6" ht="15" customHeight="1">
      <c r="B6" s="235"/>
      <c r="C6" s="239" t="s">
        <v>1028</v>
      </c>
      <c r="D6" s="239"/>
      <c r="E6" s="239"/>
      <c r="F6" s="239"/>
      <c r="G6" s="239"/>
      <c r="H6" s="239"/>
      <c r="I6" s="239"/>
      <c r="J6" s="239"/>
      <c r="K6" s="237"/>
    </row>
    <row r="7" ht="15" customHeight="1">
      <c r="B7" s="240"/>
      <c r="C7" s="239" t="s">
        <v>1029</v>
      </c>
      <c r="D7" s="239"/>
      <c r="E7" s="239"/>
      <c r="F7" s="239"/>
      <c r="G7" s="239"/>
      <c r="H7" s="239"/>
      <c r="I7" s="239"/>
      <c r="J7" s="239"/>
      <c r="K7" s="237"/>
    </row>
    <row r="8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ht="15" customHeight="1">
      <c r="B9" s="240"/>
      <c r="C9" s="239" t="s">
        <v>1030</v>
      </c>
      <c r="D9" s="239"/>
      <c r="E9" s="239"/>
      <c r="F9" s="239"/>
      <c r="G9" s="239"/>
      <c r="H9" s="239"/>
      <c r="I9" s="239"/>
      <c r="J9" s="239"/>
      <c r="K9" s="237"/>
    </row>
    <row r="10" ht="15" customHeight="1">
      <c r="B10" s="240"/>
      <c r="C10" s="239"/>
      <c r="D10" s="239" t="s">
        <v>1031</v>
      </c>
      <c r="E10" s="239"/>
      <c r="F10" s="239"/>
      <c r="G10" s="239"/>
      <c r="H10" s="239"/>
      <c r="I10" s="239"/>
      <c r="J10" s="239"/>
      <c r="K10" s="237"/>
    </row>
    <row r="11" ht="15" customHeight="1">
      <c r="B11" s="240"/>
      <c r="C11" s="241"/>
      <c r="D11" s="239" t="s">
        <v>1032</v>
      </c>
      <c r="E11" s="239"/>
      <c r="F11" s="239"/>
      <c r="G11" s="239"/>
      <c r="H11" s="239"/>
      <c r="I11" s="239"/>
      <c r="J11" s="239"/>
      <c r="K11" s="237"/>
    </row>
    <row r="12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ht="15" customHeight="1">
      <c r="B13" s="240"/>
      <c r="C13" s="241"/>
      <c r="D13" s="242" t="s">
        <v>1033</v>
      </c>
      <c r="E13" s="239"/>
      <c r="F13" s="239"/>
      <c r="G13" s="239"/>
      <c r="H13" s="239"/>
      <c r="I13" s="239"/>
      <c r="J13" s="239"/>
      <c r="K13" s="237"/>
    </row>
    <row r="14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ht="15" customHeight="1">
      <c r="B15" s="240"/>
      <c r="C15" s="241"/>
      <c r="D15" s="239" t="s">
        <v>1034</v>
      </c>
      <c r="E15" s="239"/>
      <c r="F15" s="239"/>
      <c r="G15" s="239"/>
      <c r="H15" s="239"/>
      <c r="I15" s="239"/>
      <c r="J15" s="239"/>
      <c r="K15" s="237"/>
    </row>
    <row r="16" ht="15" customHeight="1">
      <c r="B16" s="240"/>
      <c r="C16" s="241"/>
      <c r="D16" s="239" t="s">
        <v>1035</v>
      </c>
      <c r="E16" s="239"/>
      <c r="F16" s="239"/>
      <c r="G16" s="239"/>
      <c r="H16" s="239"/>
      <c r="I16" s="239"/>
      <c r="J16" s="239"/>
      <c r="K16" s="237"/>
    </row>
    <row r="17" ht="15" customHeight="1">
      <c r="B17" s="240"/>
      <c r="C17" s="241"/>
      <c r="D17" s="239" t="s">
        <v>1036</v>
      </c>
      <c r="E17" s="239"/>
      <c r="F17" s="239"/>
      <c r="G17" s="239"/>
      <c r="H17" s="239"/>
      <c r="I17" s="239"/>
      <c r="J17" s="239"/>
      <c r="K17" s="237"/>
    </row>
    <row r="18" ht="15" customHeight="1">
      <c r="B18" s="240"/>
      <c r="C18" s="241"/>
      <c r="D18" s="241"/>
      <c r="E18" s="243" t="s">
        <v>79</v>
      </c>
      <c r="F18" s="239" t="s">
        <v>1037</v>
      </c>
      <c r="G18" s="239"/>
      <c r="H18" s="239"/>
      <c r="I18" s="239"/>
      <c r="J18" s="239"/>
      <c r="K18" s="237"/>
    </row>
    <row r="19" ht="15" customHeight="1">
      <c r="B19" s="240"/>
      <c r="C19" s="241"/>
      <c r="D19" s="241"/>
      <c r="E19" s="243" t="s">
        <v>1038</v>
      </c>
      <c r="F19" s="239" t="s">
        <v>1039</v>
      </c>
      <c r="G19" s="239"/>
      <c r="H19" s="239"/>
      <c r="I19" s="239"/>
      <c r="J19" s="239"/>
      <c r="K19" s="237"/>
    </row>
    <row r="20" ht="15" customHeight="1">
      <c r="B20" s="240"/>
      <c r="C20" s="241"/>
      <c r="D20" s="241"/>
      <c r="E20" s="243" t="s">
        <v>1040</v>
      </c>
      <c r="F20" s="239" t="s">
        <v>1041</v>
      </c>
      <c r="G20" s="239"/>
      <c r="H20" s="239"/>
      <c r="I20" s="239"/>
      <c r="J20" s="239"/>
      <c r="K20" s="237"/>
    </row>
    <row r="21" ht="15" customHeight="1">
      <c r="B21" s="240"/>
      <c r="C21" s="241"/>
      <c r="D21" s="241"/>
      <c r="E21" s="243" t="s">
        <v>97</v>
      </c>
      <c r="F21" s="239" t="s">
        <v>1042</v>
      </c>
      <c r="G21" s="239"/>
      <c r="H21" s="239"/>
      <c r="I21" s="239"/>
      <c r="J21" s="239"/>
      <c r="K21" s="237"/>
    </row>
    <row r="22" ht="15" customHeight="1">
      <c r="B22" s="240"/>
      <c r="C22" s="241"/>
      <c r="D22" s="241"/>
      <c r="E22" s="243" t="s">
        <v>1043</v>
      </c>
      <c r="F22" s="239" t="s">
        <v>1044</v>
      </c>
      <c r="G22" s="239"/>
      <c r="H22" s="239"/>
      <c r="I22" s="239"/>
      <c r="J22" s="239"/>
      <c r="K22" s="237"/>
    </row>
    <row r="23" ht="15" customHeight="1">
      <c r="B23" s="240"/>
      <c r="C23" s="241"/>
      <c r="D23" s="241"/>
      <c r="E23" s="243" t="s">
        <v>1045</v>
      </c>
      <c r="F23" s="239" t="s">
        <v>1046</v>
      </c>
      <c r="G23" s="239"/>
      <c r="H23" s="239"/>
      <c r="I23" s="239"/>
      <c r="J23" s="239"/>
      <c r="K23" s="237"/>
    </row>
    <row r="24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ht="15" customHeight="1">
      <c r="B25" s="240"/>
      <c r="C25" s="239" t="s">
        <v>1047</v>
      </c>
      <c r="D25" s="239"/>
      <c r="E25" s="239"/>
      <c r="F25" s="239"/>
      <c r="G25" s="239"/>
      <c r="H25" s="239"/>
      <c r="I25" s="239"/>
      <c r="J25" s="239"/>
      <c r="K25" s="237"/>
    </row>
    <row r="26" ht="15" customHeight="1">
      <c r="B26" s="240"/>
      <c r="C26" s="239" t="s">
        <v>1048</v>
      </c>
      <c r="D26" s="239"/>
      <c r="E26" s="239"/>
      <c r="F26" s="239"/>
      <c r="G26" s="239"/>
      <c r="H26" s="239"/>
      <c r="I26" s="239"/>
      <c r="J26" s="239"/>
      <c r="K26" s="237"/>
    </row>
    <row r="27" ht="15" customHeight="1">
      <c r="B27" s="240"/>
      <c r="C27" s="239"/>
      <c r="D27" s="239" t="s">
        <v>1049</v>
      </c>
      <c r="E27" s="239"/>
      <c r="F27" s="239"/>
      <c r="G27" s="239"/>
      <c r="H27" s="239"/>
      <c r="I27" s="239"/>
      <c r="J27" s="239"/>
      <c r="K27" s="237"/>
    </row>
    <row r="28" ht="15" customHeight="1">
      <c r="B28" s="240"/>
      <c r="C28" s="241"/>
      <c r="D28" s="239" t="s">
        <v>1050</v>
      </c>
      <c r="E28" s="239"/>
      <c r="F28" s="239"/>
      <c r="G28" s="239"/>
      <c r="H28" s="239"/>
      <c r="I28" s="239"/>
      <c r="J28" s="239"/>
      <c r="K28" s="237"/>
    </row>
    <row r="29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ht="15" customHeight="1">
      <c r="B30" s="240"/>
      <c r="C30" s="241"/>
      <c r="D30" s="239" t="s">
        <v>1051</v>
      </c>
      <c r="E30" s="239"/>
      <c r="F30" s="239"/>
      <c r="G30" s="239"/>
      <c r="H30" s="239"/>
      <c r="I30" s="239"/>
      <c r="J30" s="239"/>
      <c r="K30" s="237"/>
    </row>
    <row r="31" ht="15" customHeight="1">
      <c r="B31" s="240"/>
      <c r="C31" s="241"/>
      <c r="D31" s="239" t="s">
        <v>1052</v>
      </c>
      <c r="E31" s="239"/>
      <c r="F31" s="239"/>
      <c r="G31" s="239"/>
      <c r="H31" s="239"/>
      <c r="I31" s="239"/>
      <c r="J31" s="239"/>
      <c r="K31" s="237"/>
    </row>
    <row r="32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ht="15" customHeight="1">
      <c r="B33" s="240"/>
      <c r="C33" s="241"/>
      <c r="D33" s="239" t="s">
        <v>1053</v>
      </c>
      <c r="E33" s="239"/>
      <c r="F33" s="239"/>
      <c r="G33" s="239"/>
      <c r="H33" s="239"/>
      <c r="I33" s="239"/>
      <c r="J33" s="239"/>
      <c r="K33" s="237"/>
    </row>
    <row r="34" ht="15" customHeight="1">
      <c r="B34" s="240"/>
      <c r="C34" s="241"/>
      <c r="D34" s="239" t="s">
        <v>1054</v>
      </c>
      <c r="E34" s="239"/>
      <c r="F34" s="239"/>
      <c r="G34" s="239"/>
      <c r="H34" s="239"/>
      <c r="I34" s="239"/>
      <c r="J34" s="239"/>
      <c r="K34" s="237"/>
    </row>
    <row r="35" ht="15" customHeight="1">
      <c r="B35" s="240"/>
      <c r="C35" s="241"/>
      <c r="D35" s="239" t="s">
        <v>1055</v>
      </c>
      <c r="E35" s="239"/>
      <c r="F35" s="239"/>
      <c r="G35" s="239"/>
      <c r="H35" s="239"/>
      <c r="I35" s="239"/>
      <c r="J35" s="239"/>
      <c r="K35" s="237"/>
    </row>
    <row r="36" ht="15" customHeight="1">
      <c r="B36" s="240"/>
      <c r="C36" s="241"/>
      <c r="D36" s="239"/>
      <c r="E36" s="242" t="s">
        <v>144</v>
      </c>
      <c r="F36" s="239"/>
      <c r="G36" s="239" t="s">
        <v>1056</v>
      </c>
      <c r="H36" s="239"/>
      <c r="I36" s="239"/>
      <c r="J36" s="239"/>
      <c r="K36" s="237"/>
    </row>
    <row r="37" ht="30.75" customHeight="1">
      <c r="B37" s="240"/>
      <c r="C37" s="241"/>
      <c r="D37" s="239"/>
      <c r="E37" s="242" t="s">
        <v>1057</v>
      </c>
      <c r="F37" s="239"/>
      <c r="G37" s="239" t="s">
        <v>1058</v>
      </c>
      <c r="H37" s="239"/>
      <c r="I37" s="239"/>
      <c r="J37" s="239"/>
      <c r="K37" s="237"/>
    </row>
    <row r="38" ht="15" customHeight="1">
      <c r="B38" s="240"/>
      <c r="C38" s="241"/>
      <c r="D38" s="239"/>
      <c r="E38" s="242" t="s">
        <v>53</v>
      </c>
      <c r="F38" s="239"/>
      <c r="G38" s="239" t="s">
        <v>1059</v>
      </c>
      <c r="H38" s="239"/>
      <c r="I38" s="239"/>
      <c r="J38" s="239"/>
      <c r="K38" s="237"/>
    </row>
    <row r="39" ht="15" customHeight="1">
      <c r="B39" s="240"/>
      <c r="C39" s="241"/>
      <c r="D39" s="239"/>
      <c r="E39" s="242" t="s">
        <v>54</v>
      </c>
      <c r="F39" s="239"/>
      <c r="G39" s="239" t="s">
        <v>1060</v>
      </c>
      <c r="H39" s="239"/>
      <c r="I39" s="239"/>
      <c r="J39" s="239"/>
      <c r="K39" s="237"/>
    </row>
    <row r="40" ht="15" customHeight="1">
      <c r="B40" s="240"/>
      <c r="C40" s="241"/>
      <c r="D40" s="239"/>
      <c r="E40" s="242" t="s">
        <v>145</v>
      </c>
      <c r="F40" s="239"/>
      <c r="G40" s="239" t="s">
        <v>1061</v>
      </c>
      <c r="H40" s="239"/>
      <c r="I40" s="239"/>
      <c r="J40" s="239"/>
      <c r="K40" s="237"/>
    </row>
    <row r="41" ht="15" customHeight="1">
      <c r="B41" s="240"/>
      <c r="C41" s="241"/>
      <c r="D41" s="239"/>
      <c r="E41" s="242" t="s">
        <v>146</v>
      </c>
      <c r="F41" s="239"/>
      <c r="G41" s="239" t="s">
        <v>1062</v>
      </c>
      <c r="H41" s="239"/>
      <c r="I41" s="239"/>
      <c r="J41" s="239"/>
      <c r="K41" s="237"/>
    </row>
    <row r="42" ht="15" customHeight="1">
      <c r="B42" s="240"/>
      <c r="C42" s="241"/>
      <c r="D42" s="239"/>
      <c r="E42" s="242" t="s">
        <v>1063</v>
      </c>
      <c r="F42" s="239"/>
      <c r="G42" s="239" t="s">
        <v>1064</v>
      </c>
      <c r="H42" s="239"/>
      <c r="I42" s="239"/>
      <c r="J42" s="239"/>
      <c r="K42" s="237"/>
    </row>
    <row r="43" ht="15" customHeight="1">
      <c r="B43" s="240"/>
      <c r="C43" s="241"/>
      <c r="D43" s="239"/>
      <c r="E43" s="242"/>
      <c r="F43" s="239"/>
      <c r="G43" s="239" t="s">
        <v>1065</v>
      </c>
      <c r="H43" s="239"/>
      <c r="I43" s="239"/>
      <c r="J43" s="239"/>
      <c r="K43" s="237"/>
    </row>
    <row r="44" ht="15" customHeight="1">
      <c r="B44" s="240"/>
      <c r="C44" s="241"/>
      <c r="D44" s="239"/>
      <c r="E44" s="242" t="s">
        <v>1066</v>
      </c>
      <c r="F44" s="239"/>
      <c r="G44" s="239" t="s">
        <v>1067</v>
      </c>
      <c r="H44" s="239"/>
      <c r="I44" s="239"/>
      <c r="J44" s="239"/>
      <c r="K44" s="237"/>
    </row>
    <row r="45" ht="15" customHeight="1">
      <c r="B45" s="240"/>
      <c r="C45" s="241"/>
      <c r="D45" s="239"/>
      <c r="E45" s="242" t="s">
        <v>148</v>
      </c>
      <c r="F45" s="239"/>
      <c r="G45" s="239" t="s">
        <v>1068</v>
      </c>
      <c r="H45" s="239"/>
      <c r="I45" s="239"/>
      <c r="J45" s="239"/>
      <c r="K45" s="237"/>
    </row>
    <row r="46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ht="15" customHeight="1">
      <c r="B47" s="240"/>
      <c r="C47" s="241"/>
      <c r="D47" s="239" t="s">
        <v>1069</v>
      </c>
      <c r="E47" s="239"/>
      <c r="F47" s="239"/>
      <c r="G47" s="239"/>
      <c r="H47" s="239"/>
      <c r="I47" s="239"/>
      <c r="J47" s="239"/>
      <c r="K47" s="237"/>
    </row>
    <row r="48" ht="15" customHeight="1">
      <c r="B48" s="240"/>
      <c r="C48" s="241"/>
      <c r="D48" s="241"/>
      <c r="E48" s="239" t="s">
        <v>1070</v>
      </c>
      <c r="F48" s="239"/>
      <c r="G48" s="239"/>
      <c r="H48" s="239"/>
      <c r="I48" s="239"/>
      <c r="J48" s="239"/>
      <c r="K48" s="237"/>
    </row>
    <row r="49" ht="15" customHeight="1">
      <c r="B49" s="240"/>
      <c r="C49" s="241"/>
      <c r="D49" s="241"/>
      <c r="E49" s="239" t="s">
        <v>1071</v>
      </c>
      <c r="F49" s="239"/>
      <c r="G49" s="239"/>
      <c r="H49" s="239"/>
      <c r="I49" s="239"/>
      <c r="J49" s="239"/>
      <c r="K49" s="237"/>
    </row>
    <row r="50" ht="15" customHeight="1">
      <c r="B50" s="240"/>
      <c r="C50" s="241"/>
      <c r="D50" s="241"/>
      <c r="E50" s="239" t="s">
        <v>1072</v>
      </c>
      <c r="F50" s="239"/>
      <c r="G50" s="239"/>
      <c r="H50" s="239"/>
      <c r="I50" s="239"/>
      <c r="J50" s="239"/>
      <c r="K50" s="237"/>
    </row>
    <row r="51" ht="15" customHeight="1">
      <c r="B51" s="240"/>
      <c r="C51" s="241"/>
      <c r="D51" s="239" t="s">
        <v>1073</v>
      </c>
      <c r="E51" s="239"/>
      <c r="F51" s="239"/>
      <c r="G51" s="239"/>
      <c r="H51" s="239"/>
      <c r="I51" s="239"/>
      <c r="J51" s="239"/>
      <c r="K51" s="237"/>
    </row>
    <row r="52" ht="25.5" customHeight="1">
      <c r="B52" s="235"/>
      <c r="C52" s="236" t="s">
        <v>1074</v>
      </c>
      <c r="D52" s="236"/>
      <c r="E52" s="236"/>
      <c r="F52" s="236"/>
      <c r="G52" s="236"/>
      <c r="H52" s="236"/>
      <c r="I52" s="236"/>
      <c r="J52" s="236"/>
      <c r="K52" s="237"/>
    </row>
    <row r="53" ht="5.25" customHeight="1">
      <c r="B53" s="235"/>
      <c r="C53" s="238"/>
      <c r="D53" s="238"/>
      <c r="E53" s="238"/>
      <c r="F53" s="238"/>
      <c r="G53" s="238"/>
      <c r="H53" s="238"/>
      <c r="I53" s="238"/>
      <c r="J53" s="238"/>
      <c r="K53" s="237"/>
    </row>
    <row r="54" ht="15" customHeight="1">
      <c r="B54" s="235"/>
      <c r="C54" s="239" t="s">
        <v>1075</v>
      </c>
      <c r="D54" s="239"/>
      <c r="E54" s="239"/>
      <c r="F54" s="239"/>
      <c r="G54" s="239"/>
      <c r="H54" s="239"/>
      <c r="I54" s="239"/>
      <c r="J54" s="239"/>
      <c r="K54" s="237"/>
    </row>
    <row r="55" ht="15" customHeight="1">
      <c r="B55" s="235"/>
      <c r="C55" s="239" t="s">
        <v>1076</v>
      </c>
      <c r="D55" s="239"/>
      <c r="E55" s="239"/>
      <c r="F55" s="239"/>
      <c r="G55" s="239"/>
      <c r="H55" s="239"/>
      <c r="I55" s="239"/>
      <c r="J55" s="239"/>
      <c r="K55" s="237"/>
    </row>
    <row r="56" ht="12.75" customHeight="1">
      <c r="B56" s="235"/>
      <c r="C56" s="239"/>
      <c r="D56" s="239"/>
      <c r="E56" s="239"/>
      <c r="F56" s="239"/>
      <c r="G56" s="239"/>
      <c r="H56" s="239"/>
      <c r="I56" s="239"/>
      <c r="J56" s="239"/>
      <c r="K56" s="237"/>
    </row>
    <row r="57" ht="15" customHeight="1">
      <c r="B57" s="235"/>
      <c r="C57" s="239" t="s">
        <v>1077</v>
      </c>
      <c r="D57" s="239"/>
      <c r="E57" s="239"/>
      <c r="F57" s="239"/>
      <c r="G57" s="239"/>
      <c r="H57" s="239"/>
      <c r="I57" s="239"/>
      <c r="J57" s="239"/>
      <c r="K57" s="237"/>
    </row>
    <row r="58" ht="15" customHeight="1">
      <c r="B58" s="235"/>
      <c r="C58" s="241"/>
      <c r="D58" s="239" t="s">
        <v>1078</v>
      </c>
      <c r="E58" s="239"/>
      <c r="F58" s="239"/>
      <c r="G58" s="239"/>
      <c r="H58" s="239"/>
      <c r="I58" s="239"/>
      <c r="J58" s="239"/>
      <c r="K58" s="237"/>
    </row>
    <row r="59" ht="15" customHeight="1">
      <c r="B59" s="235"/>
      <c r="C59" s="241"/>
      <c r="D59" s="239" t="s">
        <v>1079</v>
      </c>
      <c r="E59" s="239"/>
      <c r="F59" s="239"/>
      <c r="G59" s="239"/>
      <c r="H59" s="239"/>
      <c r="I59" s="239"/>
      <c r="J59" s="239"/>
      <c r="K59" s="237"/>
    </row>
    <row r="60" ht="15" customHeight="1">
      <c r="B60" s="235"/>
      <c r="C60" s="241"/>
      <c r="D60" s="239" t="s">
        <v>1080</v>
      </c>
      <c r="E60" s="239"/>
      <c r="F60" s="239"/>
      <c r="G60" s="239"/>
      <c r="H60" s="239"/>
      <c r="I60" s="239"/>
      <c r="J60" s="239"/>
      <c r="K60" s="237"/>
    </row>
    <row r="61" ht="15" customHeight="1">
      <c r="B61" s="235"/>
      <c r="C61" s="241"/>
      <c r="D61" s="239" t="s">
        <v>1081</v>
      </c>
      <c r="E61" s="239"/>
      <c r="F61" s="239"/>
      <c r="G61" s="239"/>
      <c r="H61" s="239"/>
      <c r="I61" s="239"/>
      <c r="J61" s="239"/>
      <c r="K61" s="237"/>
    </row>
    <row r="62" ht="15" customHeight="1">
      <c r="B62" s="235"/>
      <c r="C62" s="241"/>
      <c r="D62" s="244" t="s">
        <v>1082</v>
      </c>
      <c r="E62" s="244"/>
      <c r="F62" s="244"/>
      <c r="G62" s="244"/>
      <c r="H62" s="244"/>
      <c r="I62" s="244"/>
      <c r="J62" s="244"/>
      <c r="K62" s="237"/>
    </row>
    <row r="63" ht="15" customHeight="1">
      <c r="B63" s="235"/>
      <c r="C63" s="241"/>
      <c r="D63" s="239" t="s">
        <v>1083</v>
      </c>
      <c r="E63" s="239"/>
      <c r="F63" s="239"/>
      <c r="G63" s="239"/>
      <c r="H63" s="239"/>
      <c r="I63" s="239"/>
      <c r="J63" s="239"/>
      <c r="K63" s="237"/>
    </row>
    <row r="64" ht="12.75" customHeight="1">
      <c r="B64" s="235"/>
      <c r="C64" s="241"/>
      <c r="D64" s="241"/>
      <c r="E64" s="245"/>
      <c r="F64" s="241"/>
      <c r="G64" s="241"/>
      <c r="H64" s="241"/>
      <c r="I64" s="241"/>
      <c r="J64" s="241"/>
      <c r="K64" s="237"/>
    </row>
    <row r="65" ht="15" customHeight="1">
      <c r="B65" s="235"/>
      <c r="C65" s="241"/>
      <c r="D65" s="239" t="s">
        <v>1084</v>
      </c>
      <c r="E65" s="239"/>
      <c r="F65" s="239"/>
      <c r="G65" s="239"/>
      <c r="H65" s="239"/>
      <c r="I65" s="239"/>
      <c r="J65" s="239"/>
      <c r="K65" s="237"/>
    </row>
    <row r="66" ht="15" customHeight="1">
      <c r="B66" s="235"/>
      <c r="C66" s="241"/>
      <c r="D66" s="244" t="s">
        <v>1085</v>
      </c>
      <c r="E66" s="244"/>
      <c r="F66" s="244"/>
      <c r="G66" s="244"/>
      <c r="H66" s="244"/>
      <c r="I66" s="244"/>
      <c r="J66" s="244"/>
      <c r="K66" s="237"/>
    </row>
    <row r="67" ht="15" customHeight="1">
      <c r="B67" s="235"/>
      <c r="C67" s="241"/>
      <c r="D67" s="239" t="s">
        <v>1086</v>
      </c>
      <c r="E67" s="239"/>
      <c r="F67" s="239"/>
      <c r="G67" s="239"/>
      <c r="H67" s="239"/>
      <c r="I67" s="239"/>
      <c r="J67" s="239"/>
      <c r="K67" s="237"/>
    </row>
    <row r="68" ht="15" customHeight="1">
      <c r="B68" s="235"/>
      <c r="C68" s="241"/>
      <c r="D68" s="239" t="s">
        <v>1087</v>
      </c>
      <c r="E68" s="239"/>
      <c r="F68" s="239"/>
      <c r="G68" s="239"/>
      <c r="H68" s="239"/>
      <c r="I68" s="239"/>
      <c r="J68" s="239"/>
      <c r="K68" s="237"/>
    </row>
    <row r="69" ht="15" customHeight="1">
      <c r="B69" s="235"/>
      <c r="C69" s="241"/>
      <c r="D69" s="239" t="s">
        <v>1088</v>
      </c>
      <c r="E69" s="239"/>
      <c r="F69" s="239"/>
      <c r="G69" s="239"/>
      <c r="H69" s="239"/>
      <c r="I69" s="239"/>
      <c r="J69" s="239"/>
      <c r="K69" s="237"/>
    </row>
    <row r="70" ht="15" customHeight="1">
      <c r="B70" s="235"/>
      <c r="C70" s="241"/>
      <c r="D70" s="239" t="s">
        <v>1089</v>
      </c>
      <c r="E70" s="239"/>
      <c r="F70" s="239"/>
      <c r="G70" s="239"/>
      <c r="H70" s="239"/>
      <c r="I70" s="239"/>
      <c r="J70" s="239"/>
      <c r="K70" s="237"/>
    </row>
    <row r="7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ht="45" customHeight="1">
      <c r="B75" s="254"/>
      <c r="C75" s="255" t="s">
        <v>1090</v>
      </c>
      <c r="D75" s="255"/>
      <c r="E75" s="255"/>
      <c r="F75" s="255"/>
      <c r="G75" s="255"/>
      <c r="H75" s="255"/>
      <c r="I75" s="255"/>
      <c r="J75" s="255"/>
      <c r="K75" s="256"/>
    </row>
    <row r="76" ht="17.25" customHeight="1">
      <c r="B76" s="254"/>
      <c r="C76" s="257" t="s">
        <v>1091</v>
      </c>
      <c r="D76" s="257"/>
      <c r="E76" s="257"/>
      <c r="F76" s="257" t="s">
        <v>1092</v>
      </c>
      <c r="G76" s="258"/>
      <c r="H76" s="257" t="s">
        <v>54</v>
      </c>
      <c r="I76" s="257" t="s">
        <v>57</v>
      </c>
      <c r="J76" s="257" t="s">
        <v>1093</v>
      </c>
      <c r="K76" s="256"/>
    </row>
    <row r="77" ht="17.25" customHeight="1">
      <c r="B77" s="254"/>
      <c r="C77" s="259" t="s">
        <v>1094</v>
      </c>
      <c r="D77" s="259"/>
      <c r="E77" s="259"/>
      <c r="F77" s="260" t="s">
        <v>1095</v>
      </c>
      <c r="G77" s="261"/>
      <c r="H77" s="259"/>
      <c r="I77" s="259"/>
      <c r="J77" s="259" t="s">
        <v>1096</v>
      </c>
      <c r="K77" s="256"/>
    </row>
    <row r="78" ht="5.25" customHeight="1">
      <c r="B78" s="254"/>
      <c r="C78" s="262"/>
      <c r="D78" s="262"/>
      <c r="E78" s="262"/>
      <c r="F78" s="262"/>
      <c r="G78" s="263"/>
      <c r="H78" s="262"/>
      <c r="I78" s="262"/>
      <c r="J78" s="262"/>
      <c r="K78" s="256"/>
    </row>
    <row r="79" ht="15" customHeight="1">
      <c r="B79" s="254"/>
      <c r="C79" s="242" t="s">
        <v>53</v>
      </c>
      <c r="D79" s="262"/>
      <c r="E79" s="262"/>
      <c r="F79" s="264" t="s">
        <v>1097</v>
      </c>
      <c r="G79" s="263"/>
      <c r="H79" s="242" t="s">
        <v>1098</v>
      </c>
      <c r="I79" s="242" t="s">
        <v>1099</v>
      </c>
      <c r="J79" s="242">
        <v>20</v>
      </c>
      <c r="K79" s="256"/>
    </row>
    <row r="80" ht="15" customHeight="1">
      <c r="B80" s="254"/>
      <c r="C80" s="242" t="s">
        <v>1100</v>
      </c>
      <c r="D80" s="242"/>
      <c r="E80" s="242"/>
      <c r="F80" s="264" t="s">
        <v>1097</v>
      </c>
      <c r="G80" s="263"/>
      <c r="H80" s="242" t="s">
        <v>1101</v>
      </c>
      <c r="I80" s="242" t="s">
        <v>1099</v>
      </c>
      <c r="J80" s="242">
        <v>120</v>
      </c>
      <c r="K80" s="256"/>
    </row>
    <row r="81" ht="15" customHeight="1">
      <c r="B81" s="265"/>
      <c r="C81" s="242" t="s">
        <v>1102</v>
      </c>
      <c r="D81" s="242"/>
      <c r="E81" s="242"/>
      <c r="F81" s="264" t="s">
        <v>1103</v>
      </c>
      <c r="G81" s="263"/>
      <c r="H81" s="242" t="s">
        <v>1104</v>
      </c>
      <c r="I81" s="242" t="s">
        <v>1099</v>
      </c>
      <c r="J81" s="242">
        <v>50</v>
      </c>
      <c r="K81" s="256"/>
    </row>
    <row r="82" ht="15" customHeight="1">
      <c r="B82" s="265"/>
      <c r="C82" s="242" t="s">
        <v>1105</v>
      </c>
      <c r="D82" s="242"/>
      <c r="E82" s="242"/>
      <c r="F82" s="264" t="s">
        <v>1097</v>
      </c>
      <c r="G82" s="263"/>
      <c r="H82" s="242" t="s">
        <v>1106</v>
      </c>
      <c r="I82" s="242" t="s">
        <v>1107</v>
      </c>
      <c r="J82" s="242"/>
      <c r="K82" s="256"/>
    </row>
    <row r="83" ht="15" customHeight="1">
      <c r="B83" s="265"/>
      <c r="C83" s="266" t="s">
        <v>1108</v>
      </c>
      <c r="D83" s="266"/>
      <c r="E83" s="266"/>
      <c r="F83" s="267" t="s">
        <v>1103</v>
      </c>
      <c r="G83" s="266"/>
      <c r="H83" s="266" t="s">
        <v>1109</v>
      </c>
      <c r="I83" s="266" t="s">
        <v>1099</v>
      </c>
      <c r="J83" s="266">
        <v>15</v>
      </c>
      <c r="K83" s="256"/>
    </row>
    <row r="84" ht="15" customHeight="1">
      <c r="B84" s="265"/>
      <c r="C84" s="266" t="s">
        <v>1110</v>
      </c>
      <c r="D84" s="266"/>
      <c r="E84" s="266"/>
      <c r="F84" s="267" t="s">
        <v>1103</v>
      </c>
      <c r="G84" s="266"/>
      <c r="H84" s="266" t="s">
        <v>1111</v>
      </c>
      <c r="I84" s="266" t="s">
        <v>1099</v>
      </c>
      <c r="J84" s="266">
        <v>15</v>
      </c>
      <c r="K84" s="256"/>
    </row>
    <row r="85" ht="15" customHeight="1">
      <c r="B85" s="265"/>
      <c r="C85" s="266" t="s">
        <v>1112</v>
      </c>
      <c r="D85" s="266"/>
      <c r="E85" s="266"/>
      <c r="F85" s="267" t="s">
        <v>1103</v>
      </c>
      <c r="G85" s="266"/>
      <c r="H85" s="266" t="s">
        <v>1113</v>
      </c>
      <c r="I85" s="266" t="s">
        <v>1099</v>
      </c>
      <c r="J85" s="266">
        <v>20</v>
      </c>
      <c r="K85" s="256"/>
    </row>
    <row r="86" ht="15" customHeight="1">
      <c r="B86" s="265"/>
      <c r="C86" s="266" t="s">
        <v>1114</v>
      </c>
      <c r="D86" s="266"/>
      <c r="E86" s="266"/>
      <c r="F86" s="267" t="s">
        <v>1103</v>
      </c>
      <c r="G86" s="266"/>
      <c r="H86" s="266" t="s">
        <v>1115</v>
      </c>
      <c r="I86" s="266" t="s">
        <v>1099</v>
      </c>
      <c r="J86" s="266">
        <v>20</v>
      </c>
      <c r="K86" s="256"/>
    </row>
    <row r="87" ht="15" customHeight="1">
      <c r="B87" s="265"/>
      <c r="C87" s="242" t="s">
        <v>1116</v>
      </c>
      <c r="D87" s="242"/>
      <c r="E87" s="242"/>
      <c r="F87" s="264" t="s">
        <v>1103</v>
      </c>
      <c r="G87" s="263"/>
      <c r="H87" s="242" t="s">
        <v>1117</v>
      </c>
      <c r="I87" s="242" t="s">
        <v>1099</v>
      </c>
      <c r="J87" s="242">
        <v>50</v>
      </c>
      <c r="K87" s="256"/>
    </row>
    <row r="88" ht="15" customHeight="1">
      <c r="B88" s="265"/>
      <c r="C88" s="242" t="s">
        <v>1118</v>
      </c>
      <c r="D88" s="242"/>
      <c r="E88" s="242"/>
      <c r="F88" s="264" t="s">
        <v>1103</v>
      </c>
      <c r="G88" s="263"/>
      <c r="H88" s="242" t="s">
        <v>1119</v>
      </c>
      <c r="I88" s="242" t="s">
        <v>1099</v>
      </c>
      <c r="J88" s="242">
        <v>20</v>
      </c>
      <c r="K88" s="256"/>
    </row>
    <row r="89" ht="15" customHeight="1">
      <c r="B89" s="265"/>
      <c r="C89" s="242" t="s">
        <v>1120</v>
      </c>
      <c r="D89" s="242"/>
      <c r="E89" s="242"/>
      <c r="F89" s="264" t="s">
        <v>1103</v>
      </c>
      <c r="G89" s="263"/>
      <c r="H89" s="242" t="s">
        <v>1121</v>
      </c>
      <c r="I89" s="242" t="s">
        <v>1099</v>
      </c>
      <c r="J89" s="242">
        <v>20</v>
      </c>
      <c r="K89" s="256"/>
    </row>
    <row r="90" ht="15" customHeight="1">
      <c r="B90" s="265"/>
      <c r="C90" s="242" t="s">
        <v>1122</v>
      </c>
      <c r="D90" s="242"/>
      <c r="E90" s="242"/>
      <c r="F90" s="264" t="s">
        <v>1103</v>
      </c>
      <c r="G90" s="263"/>
      <c r="H90" s="242" t="s">
        <v>1123</v>
      </c>
      <c r="I90" s="242" t="s">
        <v>1099</v>
      </c>
      <c r="J90" s="242">
        <v>50</v>
      </c>
      <c r="K90" s="256"/>
    </row>
    <row r="91" ht="15" customHeight="1">
      <c r="B91" s="265"/>
      <c r="C91" s="242" t="s">
        <v>1124</v>
      </c>
      <c r="D91" s="242"/>
      <c r="E91" s="242"/>
      <c r="F91" s="264" t="s">
        <v>1103</v>
      </c>
      <c r="G91" s="263"/>
      <c r="H91" s="242" t="s">
        <v>1124</v>
      </c>
      <c r="I91" s="242" t="s">
        <v>1099</v>
      </c>
      <c r="J91" s="242">
        <v>50</v>
      </c>
      <c r="K91" s="256"/>
    </row>
    <row r="92" ht="15" customHeight="1">
      <c r="B92" s="265"/>
      <c r="C92" s="242" t="s">
        <v>1125</v>
      </c>
      <c r="D92" s="242"/>
      <c r="E92" s="242"/>
      <c r="F92" s="264" t="s">
        <v>1103</v>
      </c>
      <c r="G92" s="263"/>
      <c r="H92" s="242" t="s">
        <v>1126</v>
      </c>
      <c r="I92" s="242" t="s">
        <v>1099</v>
      </c>
      <c r="J92" s="242">
        <v>255</v>
      </c>
      <c r="K92" s="256"/>
    </row>
    <row r="93" ht="15" customHeight="1">
      <c r="B93" s="265"/>
      <c r="C93" s="242" t="s">
        <v>1127</v>
      </c>
      <c r="D93" s="242"/>
      <c r="E93" s="242"/>
      <c r="F93" s="264" t="s">
        <v>1097</v>
      </c>
      <c r="G93" s="263"/>
      <c r="H93" s="242" t="s">
        <v>1128</v>
      </c>
      <c r="I93" s="242" t="s">
        <v>1129</v>
      </c>
      <c r="J93" s="242"/>
      <c r="K93" s="256"/>
    </row>
    <row r="94" ht="15" customHeight="1">
      <c r="B94" s="265"/>
      <c r="C94" s="242" t="s">
        <v>1130</v>
      </c>
      <c r="D94" s="242"/>
      <c r="E94" s="242"/>
      <c r="F94" s="264" t="s">
        <v>1097</v>
      </c>
      <c r="G94" s="263"/>
      <c r="H94" s="242" t="s">
        <v>1131</v>
      </c>
      <c r="I94" s="242" t="s">
        <v>1132</v>
      </c>
      <c r="J94" s="242"/>
      <c r="K94" s="256"/>
    </row>
    <row r="95" ht="15" customHeight="1">
      <c r="B95" s="265"/>
      <c r="C95" s="242" t="s">
        <v>1133</v>
      </c>
      <c r="D95" s="242"/>
      <c r="E95" s="242"/>
      <c r="F95" s="264" t="s">
        <v>1097</v>
      </c>
      <c r="G95" s="263"/>
      <c r="H95" s="242" t="s">
        <v>1133</v>
      </c>
      <c r="I95" s="242" t="s">
        <v>1132</v>
      </c>
      <c r="J95" s="242"/>
      <c r="K95" s="256"/>
    </row>
    <row r="96" ht="15" customHeight="1">
      <c r="B96" s="265"/>
      <c r="C96" s="242" t="s">
        <v>38</v>
      </c>
      <c r="D96" s="242"/>
      <c r="E96" s="242"/>
      <c r="F96" s="264" t="s">
        <v>1097</v>
      </c>
      <c r="G96" s="263"/>
      <c r="H96" s="242" t="s">
        <v>1134</v>
      </c>
      <c r="I96" s="242" t="s">
        <v>1132</v>
      </c>
      <c r="J96" s="242"/>
      <c r="K96" s="256"/>
    </row>
    <row r="97" ht="15" customHeight="1">
      <c r="B97" s="265"/>
      <c r="C97" s="242" t="s">
        <v>48</v>
      </c>
      <c r="D97" s="242"/>
      <c r="E97" s="242"/>
      <c r="F97" s="264" t="s">
        <v>1097</v>
      </c>
      <c r="G97" s="263"/>
      <c r="H97" s="242" t="s">
        <v>1135</v>
      </c>
      <c r="I97" s="242" t="s">
        <v>1132</v>
      </c>
      <c r="J97" s="242"/>
      <c r="K97" s="256"/>
    </row>
    <row r="98" ht="15" customHeight="1">
      <c r="B98" s="268"/>
      <c r="C98" s="269"/>
      <c r="D98" s="269"/>
      <c r="E98" s="269"/>
      <c r="F98" s="269"/>
      <c r="G98" s="269"/>
      <c r="H98" s="269"/>
      <c r="I98" s="269"/>
      <c r="J98" s="269"/>
      <c r="K98" s="270"/>
    </row>
    <row r="99" ht="18.7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1"/>
    </row>
    <row r="100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ht="45" customHeight="1">
      <c r="B102" s="254"/>
      <c r="C102" s="255" t="s">
        <v>1136</v>
      </c>
      <c r="D102" s="255"/>
      <c r="E102" s="255"/>
      <c r="F102" s="255"/>
      <c r="G102" s="255"/>
      <c r="H102" s="255"/>
      <c r="I102" s="255"/>
      <c r="J102" s="255"/>
      <c r="K102" s="256"/>
    </row>
    <row r="103" ht="17.25" customHeight="1">
      <c r="B103" s="254"/>
      <c r="C103" s="257" t="s">
        <v>1091</v>
      </c>
      <c r="D103" s="257"/>
      <c r="E103" s="257"/>
      <c r="F103" s="257" t="s">
        <v>1092</v>
      </c>
      <c r="G103" s="258"/>
      <c r="H103" s="257" t="s">
        <v>54</v>
      </c>
      <c r="I103" s="257" t="s">
        <v>57</v>
      </c>
      <c r="J103" s="257" t="s">
        <v>1093</v>
      </c>
      <c r="K103" s="256"/>
    </row>
    <row r="104" ht="17.25" customHeight="1">
      <c r="B104" s="254"/>
      <c r="C104" s="259" t="s">
        <v>1094</v>
      </c>
      <c r="D104" s="259"/>
      <c r="E104" s="259"/>
      <c r="F104" s="260" t="s">
        <v>1095</v>
      </c>
      <c r="G104" s="261"/>
      <c r="H104" s="259"/>
      <c r="I104" s="259"/>
      <c r="J104" s="259" t="s">
        <v>1096</v>
      </c>
      <c r="K104" s="256"/>
    </row>
    <row r="105" ht="5.25" customHeight="1">
      <c r="B105" s="254"/>
      <c r="C105" s="257"/>
      <c r="D105" s="257"/>
      <c r="E105" s="257"/>
      <c r="F105" s="257"/>
      <c r="G105" s="273"/>
      <c r="H105" s="257"/>
      <c r="I105" s="257"/>
      <c r="J105" s="257"/>
      <c r="K105" s="256"/>
    </row>
    <row r="106" ht="15" customHeight="1">
      <c r="B106" s="254"/>
      <c r="C106" s="242" t="s">
        <v>53</v>
      </c>
      <c r="D106" s="262"/>
      <c r="E106" s="262"/>
      <c r="F106" s="264" t="s">
        <v>1097</v>
      </c>
      <c r="G106" s="273"/>
      <c r="H106" s="242" t="s">
        <v>1137</v>
      </c>
      <c r="I106" s="242" t="s">
        <v>1099</v>
      </c>
      <c r="J106" s="242">
        <v>20</v>
      </c>
      <c r="K106" s="256"/>
    </row>
    <row r="107" ht="15" customHeight="1">
      <c r="B107" s="254"/>
      <c r="C107" s="242" t="s">
        <v>1100</v>
      </c>
      <c r="D107" s="242"/>
      <c r="E107" s="242"/>
      <c r="F107" s="264" t="s">
        <v>1097</v>
      </c>
      <c r="G107" s="242"/>
      <c r="H107" s="242" t="s">
        <v>1137</v>
      </c>
      <c r="I107" s="242" t="s">
        <v>1099</v>
      </c>
      <c r="J107" s="242">
        <v>120</v>
      </c>
      <c r="K107" s="256"/>
    </row>
    <row r="108" ht="15" customHeight="1">
      <c r="B108" s="265"/>
      <c r="C108" s="242" t="s">
        <v>1102</v>
      </c>
      <c r="D108" s="242"/>
      <c r="E108" s="242"/>
      <c r="F108" s="264" t="s">
        <v>1103</v>
      </c>
      <c r="G108" s="242"/>
      <c r="H108" s="242" t="s">
        <v>1137</v>
      </c>
      <c r="I108" s="242" t="s">
        <v>1099</v>
      </c>
      <c r="J108" s="242">
        <v>50</v>
      </c>
      <c r="K108" s="256"/>
    </row>
    <row r="109" ht="15" customHeight="1">
      <c r="B109" s="265"/>
      <c r="C109" s="242" t="s">
        <v>1105</v>
      </c>
      <c r="D109" s="242"/>
      <c r="E109" s="242"/>
      <c r="F109" s="264" t="s">
        <v>1097</v>
      </c>
      <c r="G109" s="242"/>
      <c r="H109" s="242" t="s">
        <v>1137</v>
      </c>
      <c r="I109" s="242" t="s">
        <v>1107</v>
      </c>
      <c r="J109" s="242"/>
      <c r="K109" s="256"/>
    </row>
    <row r="110" ht="15" customHeight="1">
      <c r="B110" s="265"/>
      <c r="C110" s="242" t="s">
        <v>1116</v>
      </c>
      <c r="D110" s="242"/>
      <c r="E110" s="242"/>
      <c r="F110" s="264" t="s">
        <v>1103</v>
      </c>
      <c r="G110" s="242"/>
      <c r="H110" s="242" t="s">
        <v>1137</v>
      </c>
      <c r="I110" s="242" t="s">
        <v>1099</v>
      </c>
      <c r="J110" s="242">
        <v>50</v>
      </c>
      <c r="K110" s="256"/>
    </row>
    <row r="111" ht="15" customHeight="1">
      <c r="B111" s="265"/>
      <c r="C111" s="242" t="s">
        <v>1124</v>
      </c>
      <c r="D111" s="242"/>
      <c r="E111" s="242"/>
      <c r="F111" s="264" t="s">
        <v>1103</v>
      </c>
      <c r="G111" s="242"/>
      <c r="H111" s="242" t="s">
        <v>1137</v>
      </c>
      <c r="I111" s="242" t="s">
        <v>1099</v>
      </c>
      <c r="J111" s="242">
        <v>50</v>
      </c>
      <c r="K111" s="256"/>
    </row>
    <row r="112" ht="15" customHeight="1">
      <c r="B112" s="265"/>
      <c r="C112" s="242" t="s">
        <v>1122</v>
      </c>
      <c r="D112" s="242"/>
      <c r="E112" s="242"/>
      <c r="F112" s="264" t="s">
        <v>1103</v>
      </c>
      <c r="G112" s="242"/>
      <c r="H112" s="242" t="s">
        <v>1137</v>
      </c>
      <c r="I112" s="242" t="s">
        <v>1099</v>
      </c>
      <c r="J112" s="242">
        <v>50</v>
      </c>
      <c r="K112" s="256"/>
    </row>
    <row r="113" ht="15" customHeight="1">
      <c r="B113" s="265"/>
      <c r="C113" s="242" t="s">
        <v>53</v>
      </c>
      <c r="D113" s="242"/>
      <c r="E113" s="242"/>
      <c r="F113" s="264" t="s">
        <v>1097</v>
      </c>
      <c r="G113" s="242"/>
      <c r="H113" s="242" t="s">
        <v>1138</v>
      </c>
      <c r="I113" s="242" t="s">
        <v>1099</v>
      </c>
      <c r="J113" s="242">
        <v>20</v>
      </c>
      <c r="K113" s="256"/>
    </row>
    <row r="114" ht="15" customHeight="1">
      <c r="B114" s="265"/>
      <c r="C114" s="242" t="s">
        <v>1139</v>
      </c>
      <c r="D114" s="242"/>
      <c r="E114" s="242"/>
      <c r="F114" s="264" t="s">
        <v>1097</v>
      </c>
      <c r="G114" s="242"/>
      <c r="H114" s="242" t="s">
        <v>1140</v>
      </c>
      <c r="I114" s="242" t="s">
        <v>1099</v>
      </c>
      <c r="J114" s="242">
        <v>120</v>
      </c>
      <c r="K114" s="256"/>
    </row>
    <row r="115" ht="15" customHeight="1">
      <c r="B115" s="265"/>
      <c r="C115" s="242" t="s">
        <v>38</v>
      </c>
      <c r="D115" s="242"/>
      <c r="E115" s="242"/>
      <c r="F115" s="264" t="s">
        <v>1097</v>
      </c>
      <c r="G115" s="242"/>
      <c r="H115" s="242" t="s">
        <v>1141</v>
      </c>
      <c r="I115" s="242" t="s">
        <v>1132</v>
      </c>
      <c r="J115" s="242"/>
      <c r="K115" s="256"/>
    </row>
    <row r="116" ht="15" customHeight="1">
      <c r="B116" s="265"/>
      <c r="C116" s="242" t="s">
        <v>48</v>
      </c>
      <c r="D116" s="242"/>
      <c r="E116" s="242"/>
      <c r="F116" s="264" t="s">
        <v>1097</v>
      </c>
      <c r="G116" s="242"/>
      <c r="H116" s="242" t="s">
        <v>1142</v>
      </c>
      <c r="I116" s="242" t="s">
        <v>1132</v>
      </c>
      <c r="J116" s="242"/>
      <c r="K116" s="256"/>
    </row>
    <row r="117" ht="15" customHeight="1">
      <c r="B117" s="265"/>
      <c r="C117" s="242" t="s">
        <v>57</v>
      </c>
      <c r="D117" s="242"/>
      <c r="E117" s="242"/>
      <c r="F117" s="264" t="s">
        <v>1097</v>
      </c>
      <c r="G117" s="242"/>
      <c r="H117" s="242" t="s">
        <v>1143</v>
      </c>
      <c r="I117" s="242" t="s">
        <v>1144</v>
      </c>
      <c r="J117" s="242"/>
      <c r="K117" s="256"/>
    </row>
    <row r="118" ht="15" customHeight="1">
      <c r="B118" s="268"/>
      <c r="C118" s="274"/>
      <c r="D118" s="274"/>
      <c r="E118" s="274"/>
      <c r="F118" s="274"/>
      <c r="G118" s="274"/>
      <c r="H118" s="274"/>
      <c r="I118" s="274"/>
      <c r="J118" s="274"/>
      <c r="K118" s="270"/>
    </row>
    <row r="119" ht="18.75" customHeight="1">
      <c r="B119" s="275"/>
      <c r="C119" s="239"/>
      <c r="D119" s="239"/>
      <c r="E119" s="239"/>
      <c r="F119" s="276"/>
      <c r="G119" s="239"/>
      <c r="H119" s="239"/>
      <c r="I119" s="239"/>
      <c r="J119" s="239"/>
      <c r="K119" s="275"/>
    </row>
    <row r="120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ht="7.5" customHeight="1">
      <c r="B121" s="277"/>
      <c r="C121" s="278"/>
      <c r="D121" s="278"/>
      <c r="E121" s="278"/>
      <c r="F121" s="278"/>
      <c r="G121" s="278"/>
      <c r="H121" s="278"/>
      <c r="I121" s="278"/>
      <c r="J121" s="278"/>
      <c r="K121" s="279"/>
    </row>
    <row r="122" ht="45" customHeight="1">
      <c r="B122" s="280"/>
      <c r="C122" s="233" t="s">
        <v>1145</v>
      </c>
      <c r="D122" s="233"/>
      <c r="E122" s="233"/>
      <c r="F122" s="233"/>
      <c r="G122" s="233"/>
      <c r="H122" s="233"/>
      <c r="I122" s="233"/>
      <c r="J122" s="233"/>
      <c r="K122" s="281"/>
    </row>
    <row r="123" ht="17.25" customHeight="1">
      <c r="B123" s="282"/>
      <c r="C123" s="257" t="s">
        <v>1091</v>
      </c>
      <c r="D123" s="257"/>
      <c r="E123" s="257"/>
      <c r="F123" s="257" t="s">
        <v>1092</v>
      </c>
      <c r="G123" s="258"/>
      <c r="H123" s="257" t="s">
        <v>54</v>
      </c>
      <c r="I123" s="257" t="s">
        <v>57</v>
      </c>
      <c r="J123" s="257" t="s">
        <v>1093</v>
      </c>
      <c r="K123" s="283"/>
    </row>
    <row r="124" ht="17.25" customHeight="1">
      <c r="B124" s="282"/>
      <c r="C124" s="259" t="s">
        <v>1094</v>
      </c>
      <c r="D124" s="259"/>
      <c r="E124" s="259"/>
      <c r="F124" s="260" t="s">
        <v>1095</v>
      </c>
      <c r="G124" s="261"/>
      <c r="H124" s="259"/>
      <c r="I124" s="259"/>
      <c r="J124" s="259" t="s">
        <v>1096</v>
      </c>
      <c r="K124" s="283"/>
    </row>
    <row r="125" ht="5.25" customHeight="1">
      <c r="B125" s="284"/>
      <c r="C125" s="262"/>
      <c r="D125" s="262"/>
      <c r="E125" s="262"/>
      <c r="F125" s="262"/>
      <c r="G125" s="242"/>
      <c r="H125" s="262"/>
      <c r="I125" s="262"/>
      <c r="J125" s="262"/>
      <c r="K125" s="285"/>
    </row>
    <row r="126" ht="15" customHeight="1">
      <c r="B126" s="284"/>
      <c r="C126" s="242" t="s">
        <v>1100</v>
      </c>
      <c r="D126" s="262"/>
      <c r="E126" s="262"/>
      <c r="F126" s="264" t="s">
        <v>1097</v>
      </c>
      <c r="G126" s="242"/>
      <c r="H126" s="242" t="s">
        <v>1137</v>
      </c>
      <c r="I126" s="242" t="s">
        <v>1099</v>
      </c>
      <c r="J126" s="242">
        <v>120</v>
      </c>
      <c r="K126" s="286"/>
    </row>
    <row r="127" ht="15" customHeight="1">
      <c r="B127" s="284"/>
      <c r="C127" s="242" t="s">
        <v>1146</v>
      </c>
      <c r="D127" s="242"/>
      <c r="E127" s="242"/>
      <c r="F127" s="264" t="s">
        <v>1097</v>
      </c>
      <c r="G127" s="242"/>
      <c r="H127" s="242" t="s">
        <v>1147</v>
      </c>
      <c r="I127" s="242" t="s">
        <v>1099</v>
      </c>
      <c r="J127" s="242" t="s">
        <v>1148</v>
      </c>
      <c r="K127" s="286"/>
    </row>
    <row r="128" ht="15" customHeight="1">
      <c r="B128" s="284"/>
      <c r="C128" s="242" t="s">
        <v>1045</v>
      </c>
      <c r="D128" s="242"/>
      <c r="E128" s="242"/>
      <c r="F128" s="264" t="s">
        <v>1097</v>
      </c>
      <c r="G128" s="242"/>
      <c r="H128" s="242" t="s">
        <v>1149</v>
      </c>
      <c r="I128" s="242" t="s">
        <v>1099</v>
      </c>
      <c r="J128" s="242" t="s">
        <v>1148</v>
      </c>
      <c r="K128" s="286"/>
    </row>
    <row r="129" ht="15" customHeight="1">
      <c r="B129" s="284"/>
      <c r="C129" s="242" t="s">
        <v>1108</v>
      </c>
      <c r="D129" s="242"/>
      <c r="E129" s="242"/>
      <c r="F129" s="264" t="s">
        <v>1103</v>
      </c>
      <c r="G129" s="242"/>
      <c r="H129" s="242" t="s">
        <v>1109</v>
      </c>
      <c r="I129" s="242" t="s">
        <v>1099</v>
      </c>
      <c r="J129" s="242">
        <v>15</v>
      </c>
      <c r="K129" s="286"/>
    </row>
    <row r="130" ht="15" customHeight="1">
      <c r="B130" s="284"/>
      <c r="C130" s="266" t="s">
        <v>1110</v>
      </c>
      <c r="D130" s="266"/>
      <c r="E130" s="266"/>
      <c r="F130" s="267" t="s">
        <v>1103</v>
      </c>
      <c r="G130" s="266"/>
      <c r="H130" s="266" t="s">
        <v>1111</v>
      </c>
      <c r="I130" s="266" t="s">
        <v>1099</v>
      </c>
      <c r="J130" s="266">
        <v>15</v>
      </c>
      <c r="K130" s="286"/>
    </row>
    <row r="131" ht="15" customHeight="1">
      <c r="B131" s="284"/>
      <c r="C131" s="266" t="s">
        <v>1112</v>
      </c>
      <c r="D131" s="266"/>
      <c r="E131" s="266"/>
      <c r="F131" s="267" t="s">
        <v>1103</v>
      </c>
      <c r="G131" s="266"/>
      <c r="H131" s="266" t="s">
        <v>1113</v>
      </c>
      <c r="I131" s="266" t="s">
        <v>1099</v>
      </c>
      <c r="J131" s="266">
        <v>20</v>
      </c>
      <c r="K131" s="286"/>
    </row>
    <row r="132" ht="15" customHeight="1">
      <c r="B132" s="284"/>
      <c r="C132" s="266" t="s">
        <v>1114</v>
      </c>
      <c r="D132" s="266"/>
      <c r="E132" s="266"/>
      <c r="F132" s="267" t="s">
        <v>1103</v>
      </c>
      <c r="G132" s="266"/>
      <c r="H132" s="266" t="s">
        <v>1115</v>
      </c>
      <c r="I132" s="266" t="s">
        <v>1099</v>
      </c>
      <c r="J132" s="266">
        <v>20</v>
      </c>
      <c r="K132" s="286"/>
    </row>
    <row r="133" ht="15" customHeight="1">
      <c r="B133" s="284"/>
      <c r="C133" s="242" t="s">
        <v>1102</v>
      </c>
      <c r="D133" s="242"/>
      <c r="E133" s="242"/>
      <c r="F133" s="264" t="s">
        <v>1103</v>
      </c>
      <c r="G133" s="242"/>
      <c r="H133" s="242" t="s">
        <v>1137</v>
      </c>
      <c r="I133" s="242" t="s">
        <v>1099</v>
      </c>
      <c r="J133" s="242">
        <v>50</v>
      </c>
      <c r="K133" s="286"/>
    </row>
    <row r="134" ht="15" customHeight="1">
      <c r="B134" s="284"/>
      <c r="C134" s="242" t="s">
        <v>1116</v>
      </c>
      <c r="D134" s="242"/>
      <c r="E134" s="242"/>
      <c r="F134" s="264" t="s">
        <v>1103</v>
      </c>
      <c r="G134" s="242"/>
      <c r="H134" s="242" t="s">
        <v>1137</v>
      </c>
      <c r="I134" s="242" t="s">
        <v>1099</v>
      </c>
      <c r="J134" s="242">
        <v>50</v>
      </c>
      <c r="K134" s="286"/>
    </row>
    <row r="135" ht="15" customHeight="1">
      <c r="B135" s="284"/>
      <c r="C135" s="242" t="s">
        <v>1122</v>
      </c>
      <c r="D135" s="242"/>
      <c r="E135" s="242"/>
      <c r="F135" s="264" t="s">
        <v>1103</v>
      </c>
      <c r="G135" s="242"/>
      <c r="H135" s="242" t="s">
        <v>1137</v>
      </c>
      <c r="I135" s="242" t="s">
        <v>1099</v>
      </c>
      <c r="J135" s="242">
        <v>50</v>
      </c>
      <c r="K135" s="286"/>
    </row>
    <row r="136" ht="15" customHeight="1">
      <c r="B136" s="284"/>
      <c r="C136" s="242" t="s">
        <v>1124</v>
      </c>
      <c r="D136" s="242"/>
      <c r="E136" s="242"/>
      <c r="F136" s="264" t="s">
        <v>1103</v>
      </c>
      <c r="G136" s="242"/>
      <c r="H136" s="242" t="s">
        <v>1137</v>
      </c>
      <c r="I136" s="242" t="s">
        <v>1099</v>
      </c>
      <c r="J136" s="242">
        <v>50</v>
      </c>
      <c r="K136" s="286"/>
    </row>
    <row r="137" ht="15" customHeight="1">
      <c r="B137" s="284"/>
      <c r="C137" s="242" t="s">
        <v>1125</v>
      </c>
      <c r="D137" s="242"/>
      <c r="E137" s="242"/>
      <c r="F137" s="264" t="s">
        <v>1103</v>
      </c>
      <c r="G137" s="242"/>
      <c r="H137" s="242" t="s">
        <v>1150</v>
      </c>
      <c r="I137" s="242" t="s">
        <v>1099</v>
      </c>
      <c r="J137" s="242">
        <v>255</v>
      </c>
      <c r="K137" s="286"/>
    </row>
    <row r="138" ht="15" customHeight="1">
      <c r="B138" s="284"/>
      <c r="C138" s="242" t="s">
        <v>1127</v>
      </c>
      <c r="D138" s="242"/>
      <c r="E138" s="242"/>
      <c r="F138" s="264" t="s">
        <v>1097</v>
      </c>
      <c r="G138" s="242"/>
      <c r="H138" s="242" t="s">
        <v>1151</v>
      </c>
      <c r="I138" s="242" t="s">
        <v>1129</v>
      </c>
      <c r="J138" s="242"/>
      <c r="K138" s="286"/>
    </row>
    <row r="139" ht="15" customHeight="1">
      <c r="B139" s="284"/>
      <c r="C139" s="242" t="s">
        <v>1130</v>
      </c>
      <c r="D139" s="242"/>
      <c r="E139" s="242"/>
      <c r="F139" s="264" t="s">
        <v>1097</v>
      </c>
      <c r="G139" s="242"/>
      <c r="H139" s="242" t="s">
        <v>1152</v>
      </c>
      <c r="I139" s="242" t="s">
        <v>1132</v>
      </c>
      <c r="J139" s="242"/>
      <c r="K139" s="286"/>
    </row>
    <row r="140" ht="15" customHeight="1">
      <c r="B140" s="284"/>
      <c r="C140" s="242" t="s">
        <v>1133</v>
      </c>
      <c r="D140" s="242"/>
      <c r="E140" s="242"/>
      <c r="F140" s="264" t="s">
        <v>1097</v>
      </c>
      <c r="G140" s="242"/>
      <c r="H140" s="242" t="s">
        <v>1133</v>
      </c>
      <c r="I140" s="242" t="s">
        <v>1132</v>
      </c>
      <c r="J140" s="242"/>
      <c r="K140" s="286"/>
    </row>
    <row r="141" ht="15" customHeight="1">
      <c r="B141" s="284"/>
      <c r="C141" s="242" t="s">
        <v>38</v>
      </c>
      <c r="D141" s="242"/>
      <c r="E141" s="242"/>
      <c r="F141" s="264" t="s">
        <v>1097</v>
      </c>
      <c r="G141" s="242"/>
      <c r="H141" s="242" t="s">
        <v>1153</v>
      </c>
      <c r="I141" s="242" t="s">
        <v>1132</v>
      </c>
      <c r="J141" s="242"/>
      <c r="K141" s="286"/>
    </row>
    <row r="142" ht="15" customHeight="1">
      <c r="B142" s="284"/>
      <c r="C142" s="242" t="s">
        <v>1154</v>
      </c>
      <c r="D142" s="242"/>
      <c r="E142" s="242"/>
      <c r="F142" s="264" t="s">
        <v>1097</v>
      </c>
      <c r="G142" s="242"/>
      <c r="H142" s="242" t="s">
        <v>1155</v>
      </c>
      <c r="I142" s="242" t="s">
        <v>1132</v>
      </c>
      <c r="J142" s="242"/>
      <c r="K142" s="286"/>
    </row>
    <row r="143" ht="15" customHeight="1">
      <c r="B143" s="287"/>
      <c r="C143" s="288"/>
      <c r="D143" s="288"/>
      <c r="E143" s="288"/>
      <c r="F143" s="288"/>
      <c r="G143" s="288"/>
      <c r="H143" s="288"/>
      <c r="I143" s="288"/>
      <c r="J143" s="288"/>
      <c r="K143" s="289"/>
    </row>
    <row r="144" ht="18.75" customHeight="1">
      <c r="B144" s="239"/>
      <c r="C144" s="239"/>
      <c r="D144" s="239"/>
      <c r="E144" s="239"/>
      <c r="F144" s="276"/>
      <c r="G144" s="239"/>
      <c r="H144" s="239"/>
      <c r="I144" s="239"/>
      <c r="J144" s="239"/>
      <c r="K144" s="239"/>
    </row>
    <row r="145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ht="45" customHeight="1">
      <c r="B147" s="254"/>
      <c r="C147" s="255" t="s">
        <v>1156</v>
      </c>
      <c r="D147" s="255"/>
      <c r="E147" s="255"/>
      <c r="F147" s="255"/>
      <c r="G147" s="255"/>
      <c r="H147" s="255"/>
      <c r="I147" s="255"/>
      <c r="J147" s="255"/>
      <c r="K147" s="256"/>
    </row>
    <row r="148" ht="17.25" customHeight="1">
      <c r="B148" s="254"/>
      <c r="C148" s="257" t="s">
        <v>1091</v>
      </c>
      <c r="D148" s="257"/>
      <c r="E148" s="257"/>
      <c r="F148" s="257" t="s">
        <v>1092</v>
      </c>
      <c r="G148" s="258"/>
      <c r="H148" s="257" t="s">
        <v>54</v>
      </c>
      <c r="I148" s="257" t="s">
        <v>57</v>
      </c>
      <c r="J148" s="257" t="s">
        <v>1093</v>
      </c>
      <c r="K148" s="256"/>
    </row>
    <row r="149" ht="17.25" customHeight="1">
      <c r="B149" s="254"/>
      <c r="C149" s="259" t="s">
        <v>1094</v>
      </c>
      <c r="D149" s="259"/>
      <c r="E149" s="259"/>
      <c r="F149" s="260" t="s">
        <v>1095</v>
      </c>
      <c r="G149" s="261"/>
      <c r="H149" s="259"/>
      <c r="I149" s="259"/>
      <c r="J149" s="259" t="s">
        <v>1096</v>
      </c>
      <c r="K149" s="256"/>
    </row>
    <row r="150" ht="5.25" customHeight="1">
      <c r="B150" s="265"/>
      <c r="C150" s="262"/>
      <c r="D150" s="262"/>
      <c r="E150" s="262"/>
      <c r="F150" s="262"/>
      <c r="G150" s="263"/>
      <c r="H150" s="262"/>
      <c r="I150" s="262"/>
      <c r="J150" s="262"/>
      <c r="K150" s="286"/>
    </row>
    <row r="151" ht="15" customHeight="1">
      <c r="B151" s="265"/>
      <c r="C151" s="290" t="s">
        <v>1100</v>
      </c>
      <c r="D151" s="242"/>
      <c r="E151" s="242"/>
      <c r="F151" s="291" t="s">
        <v>1097</v>
      </c>
      <c r="G151" s="242"/>
      <c r="H151" s="290" t="s">
        <v>1137</v>
      </c>
      <c r="I151" s="290" t="s">
        <v>1099</v>
      </c>
      <c r="J151" s="290">
        <v>120</v>
      </c>
      <c r="K151" s="286"/>
    </row>
    <row r="152" ht="15" customHeight="1">
      <c r="B152" s="265"/>
      <c r="C152" s="290" t="s">
        <v>1146</v>
      </c>
      <c r="D152" s="242"/>
      <c r="E152" s="242"/>
      <c r="F152" s="291" t="s">
        <v>1097</v>
      </c>
      <c r="G152" s="242"/>
      <c r="H152" s="290" t="s">
        <v>1157</v>
      </c>
      <c r="I152" s="290" t="s">
        <v>1099</v>
      </c>
      <c r="J152" s="290" t="s">
        <v>1148</v>
      </c>
      <c r="K152" s="286"/>
    </row>
    <row r="153" ht="15" customHeight="1">
      <c r="B153" s="265"/>
      <c r="C153" s="290" t="s">
        <v>1045</v>
      </c>
      <c r="D153" s="242"/>
      <c r="E153" s="242"/>
      <c r="F153" s="291" t="s">
        <v>1097</v>
      </c>
      <c r="G153" s="242"/>
      <c r="H153" s="290" t="s">
        <v>1158</v>
      </c>
      <c r="I153" s="290" t="s">
        <v>1099</v>
      </c>
      <c r="J153" s="290" t="s">
        <v>1148</v>
      </c>
      <c r="K153" s="286"/>
    </row>
    <row r="154" ht="15" customHeight="1">
      <c r="B154" s="265"/>
      <c r="C154" s="290" t="s">
        <v>1102</v>
      </c>
      <c r="D154" s="242"/>
      <c r="E154" s="242"/>
      <c r="F154" s="291" t="s">
        <v>1103</v>
      </c>
      <c r="G154" s="242"/>
      <c r="H154" s="290" t="s">
        <v>1137</v>
      </c>
      <c r="I154" s="290" t="s">
        <v>1099</v>
      </c>
      <c r="J154" s="290">
        <v>50</v>
      </c>
      <c r="K154" s="286"/>
    </row>
    <row r="155" ht="15" customHeight="1">
      <c r="B155" s="265"/>
      <c r="C155" s="290" t="s">
        <v>1105</v>
      </c>
      <c r="D155" s="242"/>
      <c r="E155" s="242"/>
      <c r="F155" s="291" t="s">
        <v>1097</v>
      </c>
      <c r="G155" s="242"/>
      <c r="H155" s="290" t="s">
        <v>1137</v>
      </c>
      <c r="I155" s="290" t="s">
        <v>1107</v>
      </c>
      <c r="J155" s="290"/>
      <c r="K155" s="286"/>
    </row>
    <row r="156" ht="15" customHeight="1">
      <c r="B156" s="265"/>
      <c r="C156" s="290" t="s">
        <v>1116</v>
      </c>
      <c r="D156" s="242"/>
      <c r="E156" s="242"/>
      <c r="F156" s="291" t="s">
        <v>1103</v>
      </c>
      <c r="G156" s="242"/>
      <c r="H156" s="290" t="s">
        <v>1137</v>
      </c>
      <c r="I156" s="290" t="s">
        <v>1099</v>
      </c>
      <c r="J156" s="290">
        <v>50</v>
      </c>
      <c r="K156" s="286"/>
    </row>
    <row r="157" ht="15" customHeight="1">
      <c r="B157" s="265"/>
      <c r="C157" s="290" t="s">
        <v>1124</v>
      </c>
      <c r="D157" s="242"/>
      <c r="E157" s="242"/>
      <c r="F157" s="291" t="s">
        <v>1103</v>
      </c>
      <c r="G157" s="242"/>
      <c r="H157" s="290" t="s">
        <v>1137</v>
      </c>
      <c r="I157" s="290" t="s">
        <v>1099</v>
      </c>
      <c r="J157" s="290">
        <v>50</v>
      </c>
      <c r="K157" s="286"/>
    </row>
    <row r="158" ht="15" customHeight="1">
      <c r="B158" s="265"/>
      <c r="C158" s="290" t="s">
        <v>1122</v>
      </c>
      <c r="D158" s="242"/>
      <c r="E158" s="242"/>
      <c r="F158" s="291" t="s">
        <v>1103</v>
      </c>
      <c r="G158" s="242"/>
      <c r="H158" s="290" t="s">
        <v>1137</v>
      </c>
      <c r="I158" s="290" t="s">
        <v>1099</v>
      </c>
      <c r="J158" s="290">
        <v>50</v>
      </c>
      <c r="K158" s="286"/>
    </row>
    <row r="159" ht="15" customHeight="1">
      <c r="B159" s="265"/>
      <c r="C159" s="290" t="s">
        <v>132</v>
      </c>
      <c r="D159" s="242"/>
      <c r="E159" s="242"/>
      <c r="F159" s="291" t="s">
        <v>1097</v>
      </c>
      <c r="G159" s="242"/>
      <c r="H159" s="290" t="s">
        <v>1159</v>
      </c>
      <c r="I159" s="290" t="s">
        <v>1099</v>
      </c>
      <c r="J159" s="290" t="s">
        <v>1160</v>
      </c>
      <c r="K159" s="286"/>
    </row>
    <row r="160" ht="15" customHeight="1">
      <c r="B160" s="265"/>
      <c r="C160" s="290" t="s">
        <v>1161</v>
      </c>
      <c r="D160" s="242"/>
      <c r="E160" s="242"/>
      <c r="F160" s="291" t="s">
        <v>1097</v>
      </c>
      <c r="G160" s="242"/>
      <c r="H160" s="290" t="s">
        <v>1162</v>
      </c>
      <c r="I160" s="290" t="s">
        <v>1132</v>
      </c>
      <c r="J160" s="290"/>
      <c r="K160" s="286"/>
    </row>
    <row r="161" ht="15" customHeight="1">
      <c r="B161" s="292"/>
      <c r="C161" s="274"/>
      <c r="D161" s="274"/>
      <c r="E161" s="274"/>
      <c r="F161" s="274"/>
      <c r="G161" s="274"/>
      <c r="H161" s="274"/>
      <c r="I161" s="274"/>
      <c r="J161" s="274"/>
      <c r="K161" s="293"/>
    </row>
    <row r="162" ht="18.75" customHeight="1">
      <c r="B162" s="239"/>
      <c r="C162" s="242"/>
      <c r="D162" s="242"/>
      <c r="E162" s="242"/>
      <c r="F162" s="264"/>
      <c r="G162" s="242"/>
      <c r="H162" s="242"/>
      <c r="I162" s="242"/>
      <c r="J162" s="242"/>
      <c r="K162" s="239"/>
    </row>
    <row r="163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ht="7.5" customHeight="1">
      <c r="B164" s="229"/>
      <c r="C164" s="230"/>
      <c r="D164" s="230"/>
      <c r="E164" s="230"/>
      <c r="F164" s="230"/>
      <c r="G164" s="230"/>
      <c r="H164" s="230"/>
      <c r="I164" s="230"/>
      <c r="J164" s="230"/>
      <c r="K164" s="231"/>
    </row>
    <row r="165" ht="45" customHeight="1">
      <c r="B165" s="232"/>
      <c r="C165" s="233" t="s">
        <v>1163</v>
      </c>
      <c r="D165" s="233"/>
      <c r="E165" s="233"/>
      <c r="F165" s="233"/>
      <c r="G165" s="233"/>
      <c r="H165" s="233"/>
      <c r="I165" s="233"/>
      <c r="J165" s="233"/>
      <c r="K165" s="234"/>
    </row>
    <row r="166" ht="17.25" customHeight="1">
      <c r="B166" s="232"/>
      <c r="C166" s="257" t="s">
        <v>1091</v>
      </c>
      <c r="D166" s="257"/>
      <c r="E166" s="257"/>
      <c r="F166" s="257" t="s">
        <v>1092</v>
      </c>
      <c r="G166" s="294"/>
      <c r="H166" s="295" t="s">
        <v>54</v>
      </c>
      <c r="I166" s="295" t="s">
        <v>57</v>
      </c>
      <c r="J166" s="257" t="s">
        <v>1093</v>
      </c>
      <c r="K166" s="234"/>
    </row>
    <row r="167" ht="17.25" customHeight="1">
      <c r="B167" s="235"/>
      <c r="C167" s="259" t="s">
        <v>1094</v>
      </c>
      <c r="D167" s="259"/>
      <c r="E167" s="259"/>
      <c r="F167" s="260" t="s">
        <v>1095</v>
      </c>
      <c r="G167" s="296"/>
      <c r="H167" s="297"/>
      <c r="I167" s="297"/>
      <c r="J167" s="259" t="s">
        <v>1096</v>
      </c>
      <c r="K167" s="237"/>
    </row>
    <row r="168" ht="5.25" customHeight="1">
      <c r="B168" s="265"/>
      <c r="C168" s="262"/>
      <c r="D168" s="262"/>
      <c r="E168" s="262"/>
      <c r="F168" s="262"/>
      <c r="G168" s="263"/>
      <c r="H168" s="262"/>
      <c r="I168" s="262"/>
      <c r="J168" s="262"/>
      <c r="K168" s="286"/>
    </row>
    <row r="169" ht="15" customHeight="1">
      <c r="B169" s="265"/>
      <c r="C169" s="242" t="s">
        <v>1100</v>
      </c>
      <c r="D169" s="242"/>
      <c r="E169" s="242"/>
      <c r="F169" s="264" t="s">
        <v>1097</v>
      </c>
      <c r="G169" s="242"/>
      <c r="H169" s="242" t="s">
        <v>1137</v>
      </c>
      <c r="I169" s="242" t="s">
        <v>1099</v>
      </c>
      <c r="J169" s="242">
        <v>120</v>
      </c>
      <c r="K169" s="286"/>
    </row>
    <row r="170" ht="15" customHeight="1">
      <c r="B170" s="265"/>
      <c r="C170" s="242" t="s">
        <v>1146</v>
      </c>
      <c r="D170" s="242"/>
      <c r="E170" s="242"/>
      <c r="F170" s="264" t="s">
        <v>1097</v>
      </c>
      <c r="G170" s="242"/>
      <c r="H170" s="242" t="s">
        <v>1147</v>
      </c>
      <c r="I170" s="242" t="s">
        <v>1099</v>
      </c>
      <c r="J170" s="242" t="s">
        <v>1148</v>
      </c>
      <c r="K170" s="286"/>
    </row>
    <row r="171" ht="15" customHeight="1">
      <c r="B171" s="265"/>
      <c r="C171" s="242" t="s">
        <v>1045</v>
      </c>
      <c r="D171" s="242"/>
      <c r="E171" s="242"/>
      <c r="F171" s="264" t="s">
        <v>1097</v>
      </c>
      <c r="G171" s="242"/>
      <c r="H171" s="242" t="s">
        <v>1164</v>
      </c>
      <c r="I171" s="242" t="s">
        <v>1099</v>
      </c>
      <c r="J171" s="242" t="s">
        <v>1148</v>
      </c>
      <c r="K171" s="286"/>
    </row>
    <row r="172" ht="15" customHeight="1">
      <c r="B172" s="265"/>
      <c r="C172" s="242" t="s">
        <v>1102</v>
      </c>
      <c r="D172" s="242"/>
      <c r="E172" s="242"/>
      <c r="F172" s="264" t="s">
        <v>1103</v>
      </c>
      <c r="G172" s="242"/>
      <c r="H172" s="242" t="s">
        <v>1164</v>
      </c>
      <c r="I172" s="242" t="s">
        <v>1099</v>
      </c>
      <c r="J172" s="242">
        <v>50</v>
      </c>
      <c r="K172" s="286"/>
    </row>
    <row r="173" ht="15" customHeight="1">
      <c r="B173" s="265"/>
      <c r="C173" s="242" t="s">
        <v>1105</v>
      </c>
      <c r="D173" s="242"/>
      <c r="E173" s="242"/>
      <c r="F173" s="264" t="s">
        <v>1097</v>
      </c>
      <c r="G173" s="242"/>
      <c r="H173" s="242" t="s">
        <v>1164</v>
      </c>
      <c r="I173" s="242" t="s">
        <v>1107</v>
      </c>
      <c r="J173" s="242"/>
      <c r="K173" s="286"/>
    </row>
    <row r="174" ht="15" customHeight="1">
      <c r="B174" s="265"/>
      <c r="C174" s="242" t="s">
        <v>1116</v>
      </c>
      <c r="D174" s="242"/>
      <c r="E174" s="242"/>
      <c r="F174" s="264" t="s">
        <v>1103</v>
      </c>
      <c r="G174" s="242"/>
      <c r="H174" s="242" t="s">
        <v>1164</v>
      </c>
      <c r="I174" s="242" t="s">
        <v>1099</v>
      </c>
      <c r="J174" s="242">
        <v>50</v>
      </c>
      <c r="K174" s="286"/>
    </row>
    <row r="175" ht="15" customHeight="1">
      <c r="B175" s="265"/>
      <c r="C175" s="242" t="s">
        <v>1124</v>
      </c>
      <c r="D175" s="242"/>
      <c r="E175" s="242"/>
      <c r="F175" s="264" t="s">
        <v>1103</v>
      </c>
      <c r="G175" s="242"/>
      <c r="H175" s="242" t="s">
        <v>1164</v>
      </c>
      <c r="I175" s="242" t="s">
        <v>1099</v>
      </c>
      <c r="J175" s="242">
        <v>50</v>
      </c>
      <c r="K175" s="286"/>
    </row>
    <row r="176" ht="15" customHeight="1">
      <c r="B176" s="265"/>
      <c r="C176" s="242" t="s">
        <v>1122</v>
      </c>
      <c r="D176" s="242"/>
      <c r="E176" s="242"/>
      <c r="F176" s="264" t="s">
        <v>1103</v>
      </c>
      <c r="G176" s="242"/>
      <c r="H176" s="242" t="s">
        <v>1164</v>
      </c>
      <c r="I176" s="242" t="s">
        <v>1099</v>
      </c>
      <c r="J176" s="242">
        <v>50</v>
      </c>
      <c r="K176" s="286"/>
    </row>
    <row r="177" ht="15" customHeight="1">
      <c r="B177" s="265"/>
      <c r="C177" s="242" t="s">
        <v>144</v>
      </c>
      <c r="D177" s="242"/>
      <c r="E177" s="242"/>
      <c r="F177" s="264" t="s">
        <v>1097</v>
      </c>
      <c r="G177" s="242"/>
      <c r="H177" s="242" t="s">
        <v>1165</v>
      </c>
      <c r="I177" s="242" t="s">
        <v>1166</v>
      </c>
      <c r="J177" s="242"/>
      <c r="K177" s="286"/>
    </row>
    <row r="178" ht="15" customHeight="1">
      <c r="B178" s="265"/>
      <c r="C178" s="242" t="s">
        <v>57</v>
      </c>
      <c r="D178" s="242"/>
      <c r="E178" s="242"/>
      <c r="F178" s="264" t="s">
        <v>1097</v>
      </c>
      <c r="G178" s="242"/>
      <c r="H178" s="242" t="s">
        <v>1167</v>
      </c>
      <c r="I178" s="242" t="s">
        <v>1168</v>
      </c>
      <c r="J178" s="242">
        <v>1</v>
      </c>
      <c r="K178" s="286"/>
    </row>
    <row r="179" ht="15" customHeight="1">
      <c r="B179" s="265"/>
      <c r="C179" s="242" t="s">
        <v>53</v>
      </c>
      <c r="D179" s="242"/>
      <c r="E179" s="242"/>
      <c r="F179" s="264" t="s">
        <v>1097</v>
      </c>
      <c r="G179" s="242"/>
      <c r="H179" s="242" t="s">
        <v>1169</v>
      </c>
      <c r="I179" s="242" t="s">
        <v>1099</v>
      </c>
      <c r="J179" s="242">
        <v>20</v>
      </c>
      <c r="K179" s="286"/>
    </row>
    <row r="180" ht="15" customHeight="1">
      <c r="B180" s="265"/>
      <c r="C180" s="242" t="s">
        <v>54</v>
      </c>
      <c r="D180" s="242"/>
      <c r="E180" s="242"/>
      <c r="F180" s="264" t="s">
        <v>1097</v>
      </c>
      <c r="G180" s="242"/>
      <c r="H180" s="242" t="s">
        <v>1170</v>
      </c>
      <c r="I180" s="242" t="s">
        <v>1099</v>
      </c>
      <c r="J180" s="242">
        <v>255</v>
      </c>
      <c r="K180" s="286"/>
    </row>
    <row r="181" ht="15" customHeight="1">
      <c r="B181" s="265"/>
      <c r="C181" s="242" t="s">
        <v>145</v>
      </c>
      <c r="D181" s="242"/>
      <c r="E181" s="242"/>
      <c r="F181" s="264" t="s">
        <v>1097</v>
      </c>
      <c r="G181" s="242"/>
      <c r="H181" s="242" t="s">
        <v>1061</v>
      </c>
      <c r="I181" s="242" t="s">
        <v>1099</v>
      </c>
      <c r="J181" s="242">
        <v>10</v>
      </c>
      <c r="K181" s="286"/>
    </row>
    <row r="182" ht="15" customHeight="1">
      <c r="B182" s="265"/>
      <c r="C182" s="242" t="s">
        <v>146</v>
      </c>
      <c r="D182" s="242"/>
      <c r="E182" s="242"/>
      <c r="F182" s="264" t="s">
        <v>1097</v>
      </c>
      <c r="G182" s="242"/>
      <c r="H182" s="242" t="s">
        <v>1171</v>
      </c>
      <c r="I182" s="242" t="s">
        <v>1132</v>
      </c>
      <c r="J182" s="242"/>
      <c r="K182" s="286"/>
    </row>
    <row r="183" ht="15" customHeight="1">
      <c r="B183" s="265"/>
      <c r="C183" s="242" t="s">
        <v>1172</v>
      </c>
      <c r="D183" s="242"/>
      <c r="E183" s="242"/>
      <c r="F183" s="264" t="s">
        <v>1097</v>
      </c>
      <c r="G183" s="242"/>
      <c r="H183" s="242" t="s">
        <v>1173</v>
      </c>
      <c r="I183" s="242" t="s">
        <v>1132</v>
      </c>
      <c r="J183" s="242"/>
      <c r="K183" s="286"/>
    </row>
    <row r="184" ht="15" customHeight="1">
      <c r="B184" s="265"/>
      <c r="C184" s="242" t="s">
        <v>1161</v>
      </c>
      <c r="D184" s="242"/>
      <c r="E184" s="242"/>
      <c r="F184" s="264" t="s">
        <v>1097</v>
      </c>
      <c r="G184" s="242"/>
      <c r="H184" s="242" t="s">
        <v>1174</v>
      </c>
      <c r="I184" s="242" t="s">
        <v>1132</v>
      </c>
      <c r="J184" s="242"/>
      <c r="K184" s="286"/>
    </row>
    <row r="185" ht="15" customHeight="1">
      <c r="B185" s="265"/>
      <c r="C185" s="242" t="s">
        <v>148</v>
      </c>
      <c r="D185" s="242"/>
      <c r="E185" s="242"/>
      <c r="F185" s="264" t="s">
        <v>1103</v>
      </c>
      <c r="G185" s="242"/>
      <c r="H185" s="242" t="s">
        <v>1175</v>
      </c>
      <c r="I185" s="242" t="s">
        <v>1099</v>
      </c>
      <c r="J185" s="242">
        <v>50</v>
      </c>
      <c r="K185" s="286"/>
    </row>
    <row r="186" ht="15" customHeight="1">
      <c r="B186" s="265"/>
      <c r="C186" s="242" t="s">
        <v>1176</v>
      </c>
      <c r="D186" s="242"/>
      <c r="E186" s="242"/>
      <c r="F186" s="264" t="s">
        <v>1103</v>
      </c>
      <c r="G186" s="242"/>
      <c r="H186" s="242" t="s">
        <v>1177</v>
      </c>
      <c r="I186" s="242" t="s">
        <v>1178</v>
      </c>
      <c r="J186" s="242"/>
      <c r="K186" s="286"/>
    </row>
    <row r="187" ht="15" customHeight="1">
      <c r="B187" s="265"/>
      <c r="C187" s="242" t="s">
        <v>1179</v>
      </c>
      <c r="D187" s="242"/>
      <c r="E187" s="242"/>
      <c r="F187" s="264" t="s">
        <v>1103</v>
      </c>
      <c r="G187" s="242"/>
      <c r="H187" s="242" t="s">
        <v>1180</v>
      </c>
      <c r="I187" s="242" t="s">
        <v>1178</v>
      </c>
      <c r="J187" s="242"/>
      <c r="K187" s="286"/>
    </row>
    <row r="188" ht="15" customHeight="1">
      <c r="B188" s="265"/>
      <c r="C188" s="242" t="s">
        <v>1181</v>
      </c>
      <c r="D188" s="242"/>
      <c r="E188" s="242"/>
      <c r="F188" s="264" t="s">
        <v>1103</v>
      </c>
      <c r="G188" s="242"/>
      <c r="H188" s="242" t="s">
        <v>1182</v>
      </c>
      <c r="I188" s="242" t="s">
        <v>1178</v>
      </c>
      <c r="J188" s="242"/>
      <c r="K188" s="286"/>
    </row>
    <row r="189" ht="15" customHeight="1">
      <c r="B189" s="265"/>
      <c r="C189" s="298" t="s">
        <v>1183</v>
      </c>
      <c r="D189" s="242"/>
      <c r="E189" s="242"/>
      <c r="F189" s="264" t="s">
        <v>1103</v>
      </c>
      <c r="G189" s="242"/>
      <c r="H189" s="242" t="s">
        <v>1184</v>
      </c>
      <c r="I189" s="242" t="s">
        <v>1185</v>
      </c>
      <c r="J189" s="299" t="s">
        <v>1186</v>
      </c>
      <c r="K189" s="286"/>
    </row>
    <row r="190" ht="15" customHeight="1">
      <c r="B190" s="265"/>
      <c r="C190" s="249" t="s">
        <v>42</v>
      </c>
      <c r="D190" s="242"/>
      <c r="E190" s="242"/>
      <c r="F190" s="264" t="s">
        <v>1097</v>
      </c>
      <c r="G190" s="242"/>
      <c r="H190" s="239" t="s">
        <v>1187</v>
      </c>
      <c r="I190" s="242" t="s">
        <v>1188</v>
      </c>
      <c r="J190" s="242"/>
      <c r="K190" s="286"/>
    </row>
    <row r="191" ht="15" customHeight="1">
      <c r="B191" s="265"/>
      <c r="C191" s="249" t="s">
        <v>1189</v>
      </c>
      <c r="D191" s="242"/>
      <c r="E191" s="242"/>
      <c r="F191" s="264" t="s">
        <v>1097</v>
      </c>
      <c r="G191" s="242"/>
      <c r="H191" s="242" t="s">
        <v>1190</v>
      </c>
      <c r="I191" s="242" t="s">
        <v>1132</v>
      </c>
      <c r="J191" s="242"/>
      <c r="K191" s="286"/>
    </row>
    <row r="192" ht="15" customHeight="1">
      <c r="B192" s="265"/>
      <c r="C192" s="249" t="s">
        <v>1191</v>
      </c>
      <c r="D192" s="242"/>
      <c r="E192" s="242"/>
      <c r="F192" s="264" t="s">
        <v>1097</v>
      </c>
      <c r="G192" s="242"/>
      <c r="H192" s="242" t="s">
        <v>1192</v>
      </c>
      <c r="I192" s="242" t="s">
        <v>1132</v>
      </c>
      <c r="J192" s="242"/>
      <c r="K192" s="286"/>
    </row>
    <row r="193" ht="15" customHeight="1">
      <c r="B193" s="265"/>
      <c r="C193" s="249" t="s">
        <v>1193</v>
      </c>
      <c r="D193" s="242"/>
      <c r="E193" s="242"/>
      <c r="F193" s="264" t="s">
        <v>1103</v>
      </c>
      <c r="G193" s="242"/>
      <c r="H193" s="242" t="s">
        <v>1194</v>
      </c>
      <c r="I193" s="242" t="s">
        <v>1132</v>
      </c>
      <c r="J193" s="242"/>
      <c r="K193" s="286"/>
    </row>
    <row r="194" ht="15" customHeight="1">
      <c r="B194" s="292"/>
      <c r="C194" s="300"/>
      <c r="D194" s="274"/>
      <c r="E194" s="274"/>
      <c r="F194" s="274"/>
      <c r="G194" s="274"/>
      <c r="H194" s="274"/>
      <c r="I194" s="274"/>
      <c r="J194" s="274"/>
      <c r="K194" s="293"/>
    </row>
    <row r="195" ht="18.75" customHeight="1">
      <c r="B195" s="239"/>
      <c r="C195" s="242"/>
      <c r="D195" s="242"/>
      <c r="E195" s="242"/>
      <c r="F195" s="264"/>
      <c r="G195" s="242"/>
      <c r="H195" s="242"/>
      <c r="I195" s="242"/>
      <c r="J195" s="242"/>
      <c r="K195" s="239"/>
    </row>
    <row r="196" ht="18.75" customHeight="1">
      <c r="B196" s="239"/>
      <c r="C196" s="242"/>
      <c r="D196" s="242"/>
      <c r="E196" s="242"/>
      <c r="F196" s="264"/>
      <c r="G196" s="242"/>
      <c r="H196" s="242"/>
      <c r="I196" s="242"/>
      <c r="J196" s="242"/>
      <c r="K196" s="239"/>
    </row>
    <row r="197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ht="13.5">
      <c r="B198" s="229"/>
      <c r="C198" s="230"/>
      <c r="D198" s="230"/>
      <c r="E198" s="230"/>
      <c r="F198" s="230"/>
      <c r="G198" s="230"/>
      <c r="H198" s="230"/>
      <c r="I198" s="230"/>
      <c r="J198" s="230"/>
      <c r="K198" s="231"/>
    </row>
    <row r="199" ht="21">
      <c r="B199" s="232"/>
      <c r="C199" s="233" t="s">
        <v>1195</v>
      </c>
      <c r="D199" s="233"/>
      <c r="E199" s="233"/>
      <c r="F199" s="233"/>
      <c r="G199" s="233"/>
      <c r="H199" s="233"/>
      <c r="I199" s="233"/>
      <c r="J199" s="233"/>
      <c r="K199" s="234"/>
    </row>
    <row r="200" ht="25.5" customHeight="1">
      <c r="B200" s="232"/>
      <c r="C200" s="301" t="s">
        <v>1196</v>
      </c>
      <c r="D200" s="301"/>
      <c r="E200" s="301"/>
      <c r="F200" s="301" t="s">
        <v>1197</v>
      </c>
      <c r="G200" s="302"/>
      <c r="H200" s="301" t="s">
        <v>1198</v>
      </c>
      <c r="I200" s="301"/>
      <c r="J200" s="301"/>
      <c r="K200" s="234"/>
    </row>
    <row r="201" ht="5.25" customHeight="1">
      <c r="B201" s="265"/>
      <c r="C201" s="262"/>
      <c r="D201" s="262"/>
      <c r="E201" s="262"/>
      <c r="F201" s="262"/>
      <c r="G201" s="242"/>
      <c r="H201" s="262"/>
      <c r="I201" s="262"/>
      <c r="J201" s="262"/>
      <c r="K201" s="286"/>
    </row>
    <row r="202" ht="15" customHeight="1">
      <c r="B202" s="265"/>
      <c r="C202" s="242" t="s">
        <v>1188</v>
      </c>
      <c r="D202" s="242"/>
      <c r="E202" s="242"/>
      <c r="F202" s="264" t="s">
        <v>43</v>
      </c>
      <c r="G202" s="242"/>
      <c r="H202" s="242" t="s">
        <v>1199</v>
      </c>
      <c r="I202" s="242"/>
      <c r="J202" s="242"/>
      <c r="K202" s="286"/>
    </row>
    <row r="203" ht="15" customHeight="1">
      <c r="B203" s="265"/>
      <c r="C203" s="271"/>
      <c r="D203" s="242"/>
      <c r="E203" s="242"/>
      <c r="F203" s="264" t="s">
        <v>44</v>
      </c>
      <c r="G203" s="242"/>
      <c r="H203" s="242" t="s">
        <v>1200</v>
      </c>
      <c r="I203" s="242"/>
      <c r="J203" s="242"/>
      <c r="K203" s="286"/>
    </row>
    <row r="204" ht="15" customHeight="1">
      <c r="B204" s="265"/>
      <c r="C204" s="271"/>
      <c r="D204" s="242"/>
      <c r="E204" s="242"/>
      <c r="F204" s="264" t="s">
        <v>47</v>
      </c>
      <c r="G204" s="242"/>
      <c r="H204" s="242" t="s">
        <v>1201</v>
      </c>
      <c r="I204" s="242"/>
      <c r="J204" s="242"/>
      <c r="K204" s="286"/>
    </row>
    <row r="205" ht="15" customHeight="1">
      <c r="B205" s="265"/>
      <c r="C205" s="242"/>
      <c r="D205" s="242"/>
      <c r="E205" s="242"/>
      <c r="F205" s="264" t="s">
        <v>45</v>
      </c>
      <c r="G205" s="242"/>
      <c r="H205" s="242" t="s">
        <v>1202</v>
      </c>
      <c r="I205" s="242"/>
      <c r="J205" s="242"/>
      <c r="K205" s="286"/>
    </row>
    <row r="206" ht="15" customHeight="1">
      <c r="B206" s="265"/>
      <c r="C206" s="242"/>
      <c r="D206" s="242"/>
      <c r="E206" s="242"/>
      <c r="F206" s="264" t="s">
        <v>46</v>
      </c>
      <c r="G206" s="242"/>
      <c r="H206" s="242" t="s">
        <v>1203</v>
      </c>
      <c r="I206" s="242"/>
      <c r="J206" s="242"/>
      <c r="K206" s="286"/>
    </row>
    <row r="207" ht="15" customHeight="1">
      <c r="B207" s="265"/>
      <c r="C207" s="242"/>
      <c r="D207" s="242"/>
      <c r="E207" s="242"/>
      <c r="F207" s="264"/>
      <c r="G207" s="242"/>
      <c r="H207" s="242"/>
      <c r="I207" s="242"/>
      <c r="J207" s="242"/>
      <c r="K207" s="286"/>
    </row>
    <row r="208" ht="15" customHeight="1">
      <c r="B208" s="265"/>
      <c r="C208" s="242" t="s">
        <v>1144</v>
      </c>
      <c r="D208" s="242"/>
      <c r="E208" s="242"/>
      <c r="F208" s="264" t="s">
        <v>79</v>
      </c>
      <c r="G208" s="242"/>
      <c r="H208" s="242" t="s">
        <v>1204</v>
      </c>
      <c r="I208" s="242"/>
      <c r="J208" s="242"/>
      <c r="K208" s="286"/>
    </row>
    <row r="209" ht="15" customHeight="1">
      <c r="B209" s="265"/>
      <c r="C209" s="271"/>
      <c r="D209" s="242"/>
      <c r="E209" s="242"/>
      <c r="F209" s="264" t="s">
        <v>1040</v>
      </c>
      <c r="G209" s="242"/>
      <c r="H209" s="242" t="s">
        <v>1041</v>
      </c>
      <c r="I209" s="242"/>
      <c r="J209" s="242"/>
      <c r="K209" s="286"/>
    </row>
    <row r="210" ht="15" customHeight="1">
      <c r="B210" s="265"/>
      <c r="C210" s="242"/>
      <c r="D210" s="242"/>
      <c r="E210" s="242"/>
      <c r="F210" s="264" t="s">
        <v>1038</v>
      </c>
      <c r="G210" s="242"/>
      <c r="H210" s="242" t="s">
        <v>1205</v>
      </c>
      <c r="I210" s="242"/>
      <c r="J210" s="242"/>
      <c r="K210" s="286"/>
    </row>
    <row r="211" ht="15" customHeight="1">
      <c r="B211" s="303"/>
      <c r="C211" s="271"/>
      <c r="D211" s="271"/>
      <c r="E211" s="271"/>
      <c r="F211" s="264" t="s">
        <v>97</v>
      </c>
      <c r="G211" s="249"/>
      <c r="H211" s="290" t="s">
        <v>1042</v>
      </c>
      <c r="I211" s="290"/>
      <c r="J211" s="290"/>
      <c r="K211" s="304"/>
    </row>
    <row r="212" ht="15" customHeight="1">
      <c r="B212" s="303"/>
      <c r="C212" s="271"/>
      <c r="D212" s="271"/>
      <c r="E212" s="271"/>
      <c r="F212" s="264" t="s">
        <v>1043</v>
      </c>
      <c r="G212" s="249"/>
      <c r="H212" s="290" t="s">
        <v>1206</v>
      </c>
      <c r="I212" s="290"/>
      <c r="J212" s="290"/>
      <c r="K212" s="304"/>
    </row>
    <row r="213" ht="15" customHeight="1">
      <c r="B213" s="303"/>
      <c r="C213" s="271"/>
      <c r="D213" s="271"/>
      <c r="E213" s="271"/>
      <c r="F213" s="305"/>
      <c r="G213" s="249"/>
      <c r="H213" s="306"/>
      <c r="I213" s="306"/>
      <c r="J213" s="306"/>
      <c r="K213" s="304"/>
    </row>
    <row r="214" ht="15" customHeight="1">
      <c r="B214" s="303"/>
      <c r="C214" s="242" t="s">
        <v>1168</v>
      </c>
      <c r="D214" s="271"/>
      <c r="E214" s="271"/>
      <c r="F214" s="264">
        <v>1</v>
      </c>
      <c r="G214" s="249"/>
      <c r="H214" s="290" t="s">
        <v>1207</v>
      </c>
      <c r="I214" s="290"/>
      <c r="J214" s="290"/>
      <c r="K214" s="304"/>
    </row>
    <row r="215" ht="15" customHeight="1">
      <c r="B215" s="303"/>
      <c r="C215" s="271"/>
      <c r="D215" s="271"/>
      <c r="E215" s="271"/>
      <c r="F215" s="264">
        <v>2</v>
      </c>
      <c r="G215" s="249"/>
      <c r="H215" s="290" t="s">
        <v>1208</v>
      </c>
      <c r="I215" s="290"/>
      <c r="J215" s="290"/>
      <c r="K215" s="304"/>
    </row>
    <row r="216" ht="15" customHeight="1">
      <c r="B216" s="303"/>
      <c r="C216" s="271"/>
      <c r="D216" s="271"/>
      <c r="E216" s="271"/>
      <c r="F216" s="264">
        <v>3</v>
      </c>
      <c r="G216" s="249"/>
      <c r="H216" s="290" t="s">
        <v>1209</v>
      </c>
      <c r="I216" s="290"/>
      <c r="J216" s="290"/>
      <c r="K216" s="304"/>
    </row>
    <row r="217" ht="15" customHeight="1">
      <c r="B217" s="303"/>
      <c r="C217" s="271"/>
      <c r="D217" s="271"/>
      <c r="E217" s="271"/>
      <c r="F217" s="264">
        <v>4</v>
      </c>
      <c r="G217" s="249"/>
      <c r="H217" s="290" t="s">
        <v>1210</v>
      </c>
      <c r="I217" s="290"/>
      <c r="J217" s="290"/>
      <c r="K217" s="304"/>
    </row>
    <row r="218" ht="12.75" customHeight="1">
      <c r="B218" s="307"/>
      <c r="C218" s="308"/>
      <c r="D218" s="308"/>
      <c r="E218" s="308"/>
      <c r="F218" s="308"/>
      <c r="G218" s="308"/>
      <c r="H218" s="308"/>
      <c r="I218" s="308"/>
      <c r="J218" s="308"/>
      <c r="K218" s="30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Josífek</dc:creator>
  <cp:lastModifiedBy>Josífek</cp:lastModifiedBy>
  <dcterms:created xsi:type="dcterms:W3CDTF">2019-03-14T08:40:42Z</dcterms:created>
  <dcterms:modified xsi:type="dcterms:W3CDTF">2019-03-14T08:40:46Z</dcterms:modified>
</cp:coreProperties>
</file>